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SKELBTI 2025 M\BALANDIS\2025-04-02 Nr.T3-128\"/>
    </mc:Choice>
  </mc:AlternateContent>
  <bookViews>
    <workbookView xWindow="0" yWindow="0" windowWidth="28800" windowHeight="11835"/>
  </bookViews>
  <sheets>
    <sheet name="5 priedas 5 lentelė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  <c r="C19" i="1"/>
  <c r="H21" i="1"/>
  <c r="H22" i="1"/>
  <c r="H23" i="1"/>
  <c r="C12" i="1"/>
  <c r="C14" i="1"/>
  <c r="C10" i="1"/>
  <c r="D31" i="1"/>
  <c r="D12" i="1" s="1"/>
  <c r="C17" i="1"/>
  <c r="C34" i="1"/>
  <c r="H46" i="1"/>
  <c r="E34" i="1"/>
  <c r="F34" i="1"/>
  <c r="G34" i="1"/>
  <c r="H55" i="1"/>
  <c r="H54" i="1"/>
  <c r="H53" i="1"/>
  <c r="H52" i="1"/>
  <c r="H51" i="1"/>
  <c r="H50" i="1"/>
  <c r="H49" i="1"/>
  <c r="H59" i="1"/>
  <c r="H58" i="1"/>
  <c r="H57" i="1"/>
  <c r="H56" i="1"/>
  <c r="D10" i="1"/>
  <c r="H48" i="1"/>
  <c r="D34" i="1"/>
  <c r="H47" i="1"/>
  <c r="H45" i="1"/>
  <c r="H44" i="1"/>
  <c r="H43" i="1"/>
  <c r="H42" i="1"/>
  <c r="H40" i="1"/>
  <c r="E10" i="1"/>
  <c r="H41" i="1"/>
  <c r="H37" i="1"/>
  <c r="H38" i="1"/>
  <c r="H39" i="1"/>
  <c r="H36" i="1"/>
  <c r="E14" i="1"/>
  <c r="E12" i="1"/>
  <c r="H32" i="1"/>
  <c r="H33" i="1"/>
  <c r="H35" i="1"/>
  <c r="D19" i="1" l="1"/>
  <c r="D14" i="1"/>
  <c r="D9" i="1" s="1"/>
  <c r="H31" i="1"/>
  <c r="H34" i="1"/>
  <c r="E18" i="1"/>
  <c r="F10" i="1"/>
  <c r="G10" i="1"/>
  <c r="H26" i="1"/>
  <c r="H27" i="1"/>
  <c r="H28" i="1"/>
  <c r="H29" i="1"/>
  <c r="H30" i="1"/>
  <c r="G14" i="1"/>
  <c r="G12" i="1"/>
  <c r="F14" i="1"/>
  <c r="F12" i="1"/>
  <c r="C18" i="1"/>
  <c r="C9" i="1" s="1"/>
  <c r="H10" i="1" l="1"/>
  <c r="H19" i="1"/>
  <c r="F18" i="1"/>
  <c r="E9" i="1"/>
  <c r="H14" i="1"/>
  <c r="G18" i="1"/>
  <c r="F9" i="1"/>
  <c r="H12" i="1"/>
  <c r="G9" i="1"/>
  <c r="H9" i="1" l="1"/>
  <c r="H20" i="1"/>
  <c r="H24" i="1"/>
  <c r="H25" i="1"/>
  <c r="D18" i="1" l="1"/>
  <c r="H18" i="1" l="1"/>
</calcChain>
</file>

<file path=xl/sharedStrings.xml><?xml version="1.0" encoding="utf-8"?>
<sst xmlns="http://schemas.openxmlformats.org/spreadsheetml/2006/main" count="108" uniqueCount="108">
  <si>
    <t>Eil. Nr.</t>
  </si>
  <si>
    <t>Ilgalaikio turto įsigijimo šaltiniai</t>
  </si>
  <si>
    <t>1.1.</t>
  </si>
  <si>
    <t>Ilgalaikio turto nusidėvėjimo lėšos</t>
  </si>
  <si>
    <t>1.2.</t>
  </si>
  <si>
    <t>Valstybės subsidijų ir dotacijų lėšos</t>
  </si>
  <si>
    <t>1.3.</t>
  </si>
  <si>
    <t>1.4.</t>
  </si>
  <si>
    <t>Paskolos investicijų projektams įgyvendinti</t>
  </si>
  <si>
    <t>1.5.</t>
  </si>
  <si>
    <t>Europos sąjungos fondų lėšos</t>
  </si>
  <si>
    <t>1.6.</t>
  </si>
  <si>
    <t>Kitos nuosavos lėšos</t>
  </si>
  <si>
    <t>1.6.1.</t>
  </si>
  <si>
    <t>Ataskaitinio laikotarpio pelno dalis</t>
  </si>
  <si>
    <t>1.6.2.</t>
  </si>
  <si>
    <t>Ankstesniais laikotarpiais sukauptos piniginės lėšos</t>
  </si>
  <si>
    <t>2.</t>
  </si>
  <si>
    <t>Lėšų panaudojimas</t>
  </si>
  <si>
    <t>2.1.</t>
  </si>
  <si>
    <t>Investicijų ir plėtros projektams įgyvendinti</t>
  </si>
  <si>
    <t>2.1.1.</t>
  </si>
  <si>
    <t>2.2.</t>
  </si>
  <si>
    <t>Ilgalaikiam turtui įsigyti ir atnaujinti (renovuoti)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</si>
  <si>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</si>
  <si>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</si>
  <si>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</si>
  <si>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</si>
  <si>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</si>
  <si>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</si>
  <si>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</si>
  <si>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</si>
  <si>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</si>
  <si>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</si>
  <si>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>2.2.11.</t>
  </si>
  <si>
    <t>2.2.12.</t>
  </si>
  <si>
    <t>2.2.13.</t>
  </si>
  <si>
    <t>2.2.15.</t>
  </si>
  <si>
    <t>2.2.16.</t>
  </si>
  <si>
    <t>2.2.18.</t>
  </si>
  <si>
    <t>2.2.19.</t>
  </si>
  <si>
    <t>2.2.20.</t>
  </si>
  <si>
    <t>Įsigytas (atstatytas) ilgalaikis turtas</t>
  </si>
  <si>
    <t>Paskolos investicijų projektui "Geriamojo vandens ir nuotekų tinklų rekonstrukcija ir plėtra Šilalės rajono savivaldybėje 2,3,4 dalys" grąžinimui</t>
  </si>
  <si>
    <t>Palūkanų už ilgalaikę paskolą grąžinimui</t>
  </si>
  <si>
    <t>1.</t>
  </si>
  <si>
    <t>Savivaldybės subsidijų ir dotacijų lėšos</t>
  </si>
  <si>
    <t>Bendra suma</t>
  </si>
  <si>
    <t>2.1.2.</t>
  </si>
  <si>
    <t>2.1.3.</t>
  </si>
  <si>
    <t>2.1.4.</t>
  </si>
  <si>
    <t xml:space="preserve">   (tūkst. eurų)</t>
  </si>
  <si>
    <t xml:space="preserve">UAB ,,ŠILALĖS VANDENYS" 2025-2029 METŲ VEIKLOS IR PLĖTROS PLANAS </t>
  </si>
  <si>
    <t>Artezinis gręžinys Laukuvoje</t>
  </si>
  <si>
    <t>Artezinis gręžinys Požerėje</t>
  </si>
  <si>
    <t>Naudoto krovininio automobilio pirkimas</t>
  </si>
  <si>
    <t>Naudoto lengvojo automobilio pirkimas</t>
  </si>
  <si>
    <t>Traktoriaus su žolės pjovimo agregatu pirkimas</t>
  </si>
  <si>
    <t>Pajūrio vandenvietės generatorius</t>
  </si>
  <si>
    <t>2.1.5.</t>
  </si>
  <si>
    <t>2.1.6.</t>
  </si>
  <si>
    <t>2.1.7.</t>
  </si>
  <si>
    <t>2.1.8.</t>
  </si>
  <si>
    <t>2.1.9.</t>
  </si>
  <si>
    <t>Saulės elektrinės statyba prie Pajūrio nuotekų valyklos</t>
  </si>
  <si>
    <t>Saulės elektrinės statyba prie Kvėdarnos nuotekų valyklos</t>
  </si>
  <si>
    <t>2.1.10.</t>
  </si>
  <si>
    <t>2.1.11.</t>
  </si>
  <si>
    <t>2.1.12.</t>
  </si>
  <si>
    <t>2.1.13.</t>
  </si>
  <si>
    <t>Saulės elektrinės statyba prie Kaltinėnų nuotekų valyklos</t>
  </si>
  <si>
    <t>2.2.21.</t>
  </si>
  <si>
    <t>Saulės elektrinės statyba prie Laukuvos nuotekų valyklos</t>
  </si>
  <si>
    <t>Saulės elektrinės statyba prie Pajūralio nuotekų valyklos</t>
  </si>
  <si>
    <t>Kvėdarnos nuotekų valyklos pirminio valymo įrenginio pirkimas</t>
  </si>
  <si>
    <t>Kvėdarnos nuotekų valyklos orapūčių pirkimas</t>
  </si>
  <si>
    <t>Žadeikių nuotekų tinklų rekonstrukcija</t>
  </si>
  <si>
    <t>2.2.22.</t>
  </si>
  <si>
    <t>2.2.23.</t>
  </si>
  <si>
    <t>2.2.24.</t>
  </si>
  <si>
    <t>2.2.25.</t>
  </si>
  <si>
    <t>Saulės elektrinės statyba prie Šilalės nuotekų valyklos</t>
  </si>
  <si>
    <t>Dokumentų spinta</t>
  </si>
  <si>
    <t>Projekto „Vandentvarkos paslaugų prieinamumo didinimas Šilalės rajono savivaldybėje“ vandens gerinimo įrenginių statyba Naujajame Obelyne</t>
  </si>
  <si>
    <t>Projekto „Vandentvarkos paslaugų prieinamumo didinimas Šilalės rajono savivaldybėje“ vandens gerinimo įrenginių statyba Biržų Lauke</t>
  </si>
  <si>
    <t xml:space="preserve">Projekto „Vandentvarkos paslaugų prieinamumo didinimas Šilalės rajono savivaldybėje“ vandens gerinimo įrenginių statyba Bilionyse </t>
  </si>
  <si>
    <t>Projekto „Vandentvarkos paslaugų prieinamumo didinimas Šilalės rajono savivaldybėje“ vandens gerinimo įrenginių statyba Drobūkščiuose</t>
  </si>
  <si>
    <t>Projekto „Vandentvarkos paslaugų prieinamumo didinimas Šilalės rajono savivaldybėje“ Žadeikių nuotekų valymo įrenginių statyba</t>
  </si>
  <si>
    <t>Projekto „Vandentvarkos paslaugų prieinamumo didinimas Šilalės rajono savivaldybėje“ Pajūralio nuotekų valymo įrenginių rekonstrukcija</t>
  </si>
  <si>
    <t>Projekto „Vandentvarkos paslaugų prieinamumo didinimas Šilalės rajono savivaldybėje“ Pajūralio nuotekų tinklų statyba</t>
  </si>
  <si>
    <t>Projekto „Vandentvarkos paslaugų prieinamumo didinimas Šilalės rajono savivaldybėje“ Šiauduvos nuotekų valymo įrenginių statyba</t>
  </si>
  <si>
    <t>Projekto „Vandentvarkos paslaugų prieinamumo didinimas Šilalės rajono savivaldybėje“ Šiauduvos nuotekų tinklų statyba</t>
  </si>
  <si>
    <t>Projekto „Vandentvarkos paslaugų prieinamumo didinimas Šilalės rajono savivaldybėje“ Upynos nuotekų tinklų statyba</t>
  </si>
  <si>
    <t>2.1.14.</t>
  </si>
  <si>
    <t>Projekto "Nuotekų tvarkymo infrastruktūros pajėgumų plėtra Tauragė+ FZ" sausinimo presas</t>
  </si>
  <si>
    <t>Projekto "Nuotekų tvarkymo infrastruktūros pajėgumų plėtra Tauragė+ FZ" sunkvežimis</t>
  </si>
  <si>
    <t>Projekto „Vandentvarkos paslaugų prieinamumo didinimas Šilalės rajono savivaldybėje“ Upynos nuotekų valymo įrenginių statyba</t>
  </si>
  <si>
    <t>Projekto "Nuotekų tvarkymo infrastruktūros pajėgumų plėtra Tauragė+ FZ" pastato priestato statyba Šiulalės miesto nuotekų valymo įrenginiuose</t>
  </si>
  <si>
    <t>Tenenių vandens gerinimo įrenginių statyba</t>
  </si>
  <si>
    <t>Saulės elektrinės statyba Šilalės miesto vandenvietėje</t>
  </si>
  <si>
    <t>Saulės elektrinės statyba Šilalės miesto senojoje vandenvietėje</t>
  </si>
  <si>
    <t>Vandentiekio trasa nuo Gineikių vandens gerinimo įrenginių iki gyvenvietės</t>
  </si>
  <si>
    <t>Vandens gerinimo įrenginių statyba Keberkščiuose</t>
  </si>
  <si>
    <t>Vandens gerinimo įrenginių statyba Žvingiuose</t>
  </si>
  <si>
    <t>2.2.14.</t>
  </si>
  <si>
    <t>2.2.17.</t>
  </si>
  <si>
    <t>Bijotų nuotekų valymo įrenginių statyba</t>
  </si>
  <si>
    <t xml:space="preserve">Uždarosios akcinės bendrovės ,,Šilalės vandenys"  2025-2029 metų veiklos plano priedas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</si>
</sst>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00"/>
    <numFmt numFmtId="166" formatCode="0.00000"/>
    <numFmt numFmtId="167" formatCode="0.0000000"/>
  </numFmts>
  <fonts count="12" x14ac:knownFonts="1">
    <font>
      <sz val="11"/>
      <color theme="1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7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wrapText="1"/>
    </xf>
    <xf numFmtId="0" fontId="3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horizontal="center"/>
    </xf>
    <xf numFmtId="0" fontId="2" fillId="0" borderId="5" xfId="0" applyFont="1" applyBorder="1" applyAlignment="1" applyProtection="1">
      <alignment horizontal="center" vertical="center"/>
      <protection hidden="1"/>
    </xf>
    <xf numFmtId="164" fontId="1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hidden="1"/>
    </xf>
    <xf numFmtId="165" fontId="2" fillId="0" borderId="5" xfId="0" applyNumberFormat="1" applyFont="1" applyBorder="1" applyAlignment="1" applyProtection="1">
      <alignment horizontal="center" vertical="center"/>
      <protection hidden="1"/>
    </xf>
    <xf numFmtId="165" fontId="2" fillId="0" borderId="8" xfId="0" applyNumberFormat="1" applyFont="1" applyBorder="1" applyAlignment="1" applyProtection="1">
      <alignment horizontal="center" vertical="center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165" fontId="2" fillId="0" borderId="4" xfId="0" applyNumberFormat="1" applyFont="1" applyBorder="1" applyAlignment="1" applyProtection="1">
      <alignment horizontal="center"/>
      <protection hidden="1"/>
    </xf>
    <xf numFmtId="165" fontId="2" fillId="0" borderId="5" xfId="0" applyNumberFormat="1" applyFont="1" applyBorder="1" applyAlignment="1" applyProtection="1">
      <alignment horizontal="center"/>
      <protection hidden="1"/>
    </xf>
    <xf numFmtId="165" fontId="2" fillId="0" borderId="8" xfId="0" applyNumberFormat="1" applyFont="1" applyBorder="1" applyAlignment="1" applyProtection="1">
      <alignment vertical="center"/>
      <protection locked="0"/>
    </xf>
    <xf numFmtId="165" fontId="2" fillId="0" borderId="4" xfId="0" applyNumberFormat="1" applyFont="1" applyBorder="1" applyAlignment="1" applyProtection="1">
      <alignment vertical="center"/>
      <protection locked="0"/>
    </xf>
    <xf numFmtId="165" fontId="5" fillId="0" borderId="6" xfId="0" applyNumberFormat="1" applyFont="1" applyBorder="1" applyAlignment="1" applyProtection="1">
      <alignment horizontal="center" vertical="center"/>
      <protection hidden="1"/>
    </xf>
    <xf numFmtId="165" fontId="5" fillId="0" borderId="5" xfId="0" applyNumberFormat="1" applyFont="1" applyBorder="1" applyAlignment="1" applyProtection="1">
      <alignment horizontal="center" vertical="center"/>
      <protection hidden="1"/>
    </xf>
    <xf numFmtId="165" fontId="5" fillId="0" borderId="8" xfId="0" applyNumberFormat="1" applyFont="1" applyBorder="1" applyAlignment="1" applyProtection="1">
      <alignment horizontal="center" vertical="center"/>
      <protection hidden="1"/>
    </xf>
    <xf numFmtId="165" fontId="5" fillId="0" borderId="4" xfId="0" applyNumberFormat="1" applyFont="1" applyBorder="1" applyAlignment="1" applyProtection="1">
      <alignment horizontal="center" vertical="center"/>
      <protection hidden="1"/>
    </xf>
    <xf numFmtId="165" fontId="2" fillId="0" borderId="8" xfId="0" applyNumberFormat="1" applyFont="1" applyBorder="1" applyAlignment="1" applyProtection="1">
      <alignment horizontal="right" vertical="center"/>
      <protection locked="0"/>
    </xf>
    <xf numFmtId="165" fontId="2" fillId="0" borderId="4" xfId="0" applyNumberFormat="1" applyFont="1" applyBorder="1" applyAlignment="1" applyProtection="1">
      <alignment horizontal="right" vertical="center"/>
      <protection hidden="1"/>
    </xf>
    <xf numFmtId="165" fontId="7" fillId="0" borderId="8" xfId="0" applyNumberFormat="1" applyFont="1" applyBorder="1" applyAlignment="1" applyProtection="1">
      <alignment horizontal="center" vertical="center"/>
      <protection hidden="1"/>
    </xf>
    <xf numFmtId="165" fontId="7" fillId="0" borderId="5" xfId="0" applyNumberFormat="1" applyFont="1" applyBorder="1" applyAlignment="1" applyProtection="1">
      <alignment horizontal="center" vertical="center"/>
      <protection hidden="1"/>
    </xf>
    <xf numFmtId="165" fontId="7" fillId="0" borderId="4" xfId="0" applyNumberFormat="1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65" fontId="2" fillId="0" borderId="5" xfId="0" applyNumberFormat="1" applyFont="1" applyBorder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horizontal="center" vertical="center"/>
      <protection hidden="1"/>
    </xf>
    <xf numFmtId="165" fontId="1" fillId="0" borderId="0" xfId="0" applyNumberFormat="1" applyFont="1" applyAlignment="1" applyProtection="1">
      <alignment vertical="center"/>
      <protection hidden="1"/>
    </xf>
    <xf numFmtId="166" fontId="1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7" fontId="1" fillId="0" borderId="0" xfId="0" applyNumberFormat="1" applyFont="1" applyAlignment="1" applyProtection="1">
      <alignment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vertical="center" wrapText="1"/>
      <protection hidden="1"/>
    </xf>
    <xf numFmtId="165" fontId="8" fillId="0" borderId="5" xfId="0" applyNumberFormat="1" applyFont="1" applyBorder="1" applyAlignment="1" applyProtection="1">
      <alignment horizontal="center" vertical="center"/>
      <protection hidden="1"/>
    </xf>
    <xf numFmtId="14" fontId="7" fillId="0" borderId="5" xfId="0" applyNumberFormat="1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/>
      <protection hidden="1"/>
    </xf>
    <xf numFmtId="165" fontId="8" fillId="0" borderId="8" xfId="0" applyNumberFormat="1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165" fontId="7" fillId="0" borderId="15" xfId="0" applyNumberFormat="1" applyFont="1" applyBorder="1" applyAlignment="1" applyProtection="1">
      <alignment horizontal="center" vertical="center"/>
      <protection hidden="1"/>
    </xf>
    <xf numFmtId="165" fontId="7" fillId="0" borderId="16" xfId="0" applyNumberFormat="1" applyFont="1" applyBorder="1" applyAlignment="1" applyProtection="1">
      <alignment horizontal="center" vertical="center"/>
      <protection hidden="1"/>
    </xf>
    <xf numFmtId="165" fontId="7" fillId="0" borderId="14" xfId="0" applyNumberFormat="1" applyFont="1" applyBorder="1" applyAlignment="1" applyProtection="1">
      <alignment horizontal="center" vertical="center"/>
      <protection hidden="1"/>
    </xf>
    <xf numFmtId="165" fontId="8" fillId="0" borderId="15" xfId="0" applyNumberFormat="1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 wrapText="1"/>
      <protection locked="0"/>
    </xf>
    <xf numFmtId="165" fontId="7" fillId="0" borderId="17" xfId="0" applyNumberFormat="1" applyFont="1" applyBorder="1" applyAlignment="1" applyProtection="1">
      <alignment horizontal="center" vertical="center"/>
      <protection hidden="1"/>
    </xf>
    <xf numFmtId="165" fontId="8" fillId="0" borderId="17" xfId="0" applyNumberFormat="1" applyFont="1" applyBorder="1" applyAlignment="1" applyProtection="1">
      <alignment horizontal="center" vertical="center"/>
      <protection hidden="1"/>
    </xf>
    <xf numFmtId="165" fontId="7" fillId="0" borderId="6" xfId="0" applyNumberFormat="1" applyFont="1" applyBorder="1" applyAlignment="1" applyProtection="1">
      <alignment horizontal="center" vertical="center"/>
      <protection hidden="1"/>
    </xf>
    <xf numFmtId="165" fontId="7" fillId="0" borderId="7" xfId="0" applyNumberFormat="1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8" fillId="0" borderId="13" xfId="0" applyFont="1" applyBorder="1" applyAlignment="1" applyProtection="1">
      <alignment vertical="center"/>
      <protection hidden="1"/>
    </xf>
    <xf numFmtId="165" fontId="5" fillId="0" borderId="18" xfId="0" applyNumberFormat="1" applyFont="1" applyBorder="1" applyAlignment="1" applyProtection="1">
      <alignment horizontal="center" vertical="center"/>
      <protection hidden="1"/>
    </xf>
    <xf numFmtId="165" fontId="8" fillId="0" borderId="1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165" fontId="2" fillId="0" borderId="6" xfId="0" applyNumberFormat="1" applyFont="1" applyBorder="1" applyAlignment="1" applyProtection="1">
      <alignment horizontal="center" vertical="center"/>
      <protection hidden="1"/>
    </xf>
    <xf numFmtId="0" fontId="8" fillId="0" borderId="13" xfId="0" applyFont="1" applyBorder="1" applyAlignment="1" applyProtection="1">
      <alignment horizontal="center" vertical="center" wrapText="1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166" fontId="5" fillId="0" borderId="18" xfId="0" applyNumberFormat="1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left" vertical="center"/>
      <protection locked="0"/>
    </xf>
    <xf numFmtId="165" fontId="2" fillId="0" borderId="17" xfId="0" applyNumberFormat="1" applyFont="1" applyBorder="1" applyAlignment="1" applyProtection="1">
      <alignment horizontal="center" vertical="center"/>
      <protection locked="0"/>
    </xf>
    <xf numFmtId="165" fontId="2" fillId="0" borderId="17" xfId="0" applyNumberFormat="1" applyFont="1" applyBorder="1" applyAlignment="1" applyProtection="1">
      <alignment vertical="center"/>
      <protection locked="0"/>
    </xf>
    <xf numFmtId="165" fontId="2" fillId="0" borderId="19" xfId="0" applyNumberFormat="1" applyFont="1" applyBorder="1" applyAlignment="1" applyProtection="1">
      <alignment horizontal="center" vertical="center"/>
      <protection hidden="1"/>
    </xf>
    <xf numFmtId="165" fontId="2" fillId="0" borderId="9" xfId="0" applyNumberFormat="1" applyFont="1" applyBorder="1" applyAlignment="1" applyProtection="1">
      <alignment horizontal="center" vertical="center"/>
      <protection hidden="1"/>
    </xf>
    <xf numFmtId="165" fontId="5" fillId="0" borderId="17" xfId="0" applyNumberFormat="1" applyFont="1" applyBorder="1" applyAlignment="1" applyProtection="1">
      <alignment horizontal="center" vertical="center"/>
      <protection hidden="1"/>
    </xf>
    <xf numFmtId="165" fontId="8" fillId="0" borderId="6" xfId="0" applyNumberFormat="1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vertical="center"/>
      <protection hidden="1"/>
    </xf>
    <xf numFmtId="165" fontId="5" fillId="0" borderId="20" xfId="0" applyNumberFormat="1" applyFont="1" applyBorder="1" applyAlignment="1" applyProtection="1">
      <alignment horizontal="center" vertical="center"/>
      <protection hidden="1"/>
    </xf>
    <xf numFmtId="165" fontId="5" fillId="0" borderId="13" xfId="0" applyNumberFormat="1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vertical="center" wrapText="1"/>
      <protection hidden="1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 wrapText="1" readingOrder="1"/>
      <protection locked="0"/>
    </xf>
    <xf numFmtId="0" fontId="2" fillId="0" borderId="3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0" fillId="0" borderId="12" xfId="0" applyBorder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center" vertical="center"/>
    </xf>
    <xf numFmtId="1" fontId="5" fillId="0" borderId="11" xfId="0" applyNumberFormat="1" applyFont="1" applyBorder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hidden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0"/>
  <sheetViews>
    <sheetView tabSelected="1" zoomScaleNormal="100" workbookViewId="0">
      <selection activeCell="G7" sqref="G7:G8"/>
    </sheetView>
  </sheetViews>
  <sheetFormatPr defaultColWidth="9.140625" defaultRowHeight="11.25" x14ac:dyDescent="0.25"/>
  <cols>
    <col min="1" max="1" width="5.7109375" style="1" customWidth="1"/>
    <col min="2" max="2" width="46.28515625" style="1" customWidth="1"/>
    <col min="3" max="3" width="10" style="1" customWidth="1"/>
    <col min="4" max="4" width="9.42578125" style="1" customWidth="1"/>
    <col min="5" max="5" width="9.85546875" style="1" customWidth="1"/>
    <col min="6" max="6" width="10.28515625" style="30" customWidth="1"/>
    <col min="7" max="7" width="9.7109375" style="30" customWidth="1"/>
    <col min="8" max="8" width="11.28515625" style="1" customWidth="1"/>
    <col min="9" max="9" width="9.140625" style="35"/>
    <col min="10" max="10" width="10.5703125" style="1" customWidth="1"/>
    <col min="11" max="16384" width="9.140625" style="1"/>
  </cols>
  <sheetData>
    <row r="1" spans="1:10" ht="18" customHeight="1" x14ac:dyDescent="0.25">
      <c r="E1" s="82" t="s">
        <v>107</v>
      </c>
      <c r="F1" s="82"/>
      <c r="G1" s="82"/>
      <c r="H1" s="82"/>
    </row>
    <row r="2" spans="1:10" ht="39.6" customHeight="1" x14ac:dyDescent="0.25">
      <c r="E2" s="82"/>
      <c r="F2" s="82"/>
      <c r="G2" s="82"/>
      <c r="H2" s="82"/>
    </row>
    <row r="3" spans="1:10" ht="13.5" customHeight="1" x14ac:dyDescent="0.25">
      <c r="C3" s="7"/>
      <c r="D3" s="7"/>
    </row>
    <row r="4" spans="1:10" ht="12.75" customHeight="1" x14ac:dyDescent="0.2">
      <c r="A4" s="3"/>
      <c r="B4" s="4"/>
      <c r="C4" s="3"/>
      <c r="D4" s="3"/>
      <c r="E4" s="3"/>
      <c r="F4" s="31"/>
      <c r="G4" s="31"/>
      <c r="H4" s="3"/>
    </row>
    <row r="5" spans="1:10" ht="12.75" customHeight="1" x14ac:dyDescent="0.25">
      <c r="B5" s="46" t="s">
        <v>52</v>
      </c>
      <c r="C5" s="46"/>
      <c r="D5" s="46"/>
      <c r="E5" s="46"/>
      <c r="F5" s="37"/>
      <c r="G5" s="37" t="s">
        <v>51</v>
      </c>
      <c r="H5" s="36"/>
    </row>
    <row r="6" spans="1:10" ht="12" customHeight="1" thickBot="1" x14ac:dyDescent="0.25">
      <c r="B6" s="93"/>
      <c r="C6" s="93"/>
      <c r="D6" s="93"/>
      <c r="E6" s="93"/>
      <c r="F6" s="93"/>
      <c r="G6" s="93"/>
      <c r="H6" s="2"/>
    </row>
    <row r="7" spans="1:10" ht="12" customHeight="1" x14ac:dyDescent="0.25">
      <c r="A7" s="83" t="s">
        <v>0</v>
      </c>
      <c r="B7" s="85" t="s">
        <v>42</v>
      </c>
      <c r="C7" s="87">
        <v>2025</v>
      </c>
      <c r="D7" s="87">
        <v>2026</v>
      </c>
      <c r="E7" s="87">
        <v>2027</v>
      </c>
      <c r="F7" s="89">
        <v>2028</v>
      </c>
      <c r="G7" s="91">
        <v>2029</v>
      </c>
      <c r="H7" s="89" t="s">
        <v>47</v>
      </c>
    </row>
    <row r="8" spans="1:10" ht="12.75" customHeight="1" thickBot="1" x14ac:dyDescent="0.3">
      <c r="A8" s="84"/>
      <c r="B8" s="86"/>
      <c r="C8" s="88"/>
      <c r="D8" s="88"/>
      <c r="E8" s="88"/>
      <c r="F8" s="90"/>
      <c r="G8" s="86"/>
      <c r="H8" s="92"/>
    </row>
    <row r="9" spans="1:10" ht="12.75" customHeight="1" thickBot="1" x14ac:dyDescent="0.3">
      <c r="A9" s="64" t="s">
        <v>45</v>
      </c>
      <c r="B9" s="65" t="s">
        <v>1</v>
      </c>
      <c r="C9" s="60">
        <f>C18</f>
        <v>1335.1000000000001</v>
      </c>
      <c r="D9" s="60">
        <f>D10+D12+D14</f>
        <v>1417.3589999999999</v>
      </c>
      <c r="E9" s="60">
        <f t="shared" ref="E9:G9" si="0">E10+E12+E14</f>
        <v>1584.64</v>
      </c>
      <c r="F9" s="60">
        <f t="shared" si="0"/>
        <v>1184.2280000000001</v>
      </c>
      <c r="G9" s="60">
        <f t="shared" si="0"/>
        <v>1193</v>
      </c>
      <c r="H9" s="66">
        <f>C9+D9+E9+F9+G9</f>
        <v>6714.3270000000002</v>
      </c>
      <c r="J9" s="38"/>
    </row>
    <row r="10" spans="1:10" ht="12.6" customHeight="1" x14ac:dyDescent="0.25">
      <c r="A10" s="29" t="s">
        <v>2</v>
      </c>
      <c r="B10" s="62" t="s">
        <v>3</v>
      </c>
      <c r="C10" s="63">
        <f>SUM(C35:C47)-8-25-1.2</f>
        <v>154</v>
      </c>
      <c r="D10" s="63">
        <f>SUM(D35:D48)</f>
        <v>154</v>
      </c>
      <c r="E10" s="63">
        <f>SUM(E35:E59)</f>
        <v>154</v>
      </c>
      <c r="F10" s="63">
        <f>SUM(F35:F59)</f>
        <v>154</v>
      </c>
      <c r="G10" s="63">
        <f>SUM(G35:G59)</f>
        <v>154</v>
      </c>
      <c r="H10" s="19">
        <f>C10+D10+E10+F10+G10</f>
        <v>770</v>
      </c>
      <c r="J10" s="35"/>
    </row>
    <row r="11" spans="1:10" ht="12.6" customHeight="1" x14ac:dyDescent="0.2">
      <c r="A11" s="5" t="s">
        <v>4</v>
      </c>
      <c r="B11" s="8" t="s">
        <v>5</v>
      </c>
      <c r="C11" s="13"/>
      <c r="D11" s="13"/>
      <c r="E11" s="15"/>
      <c r="F11" s="16"/>
      <c r="G11" s="16"/>
      <c r="H11" s="21"/>
      <c r="J11" s="35"/>
    </row>
    <row r="12" spans="1:10" ht="12.6" customHeight="1" x14ac:dyDescent="0.25">
      <c r="A12" s="5" t="s">
        <v>6</v>
      </c>
      <c r="B12" s="8" t="s">
        <v>46</v>
      </c>
      <c r="C12" s="13">
        <f>8+((C20+C21+C22+C23)*0.5284)+(C24*0.5284)+((C26+C29+C30)*0.5284)</f>
        <v>614.02196000000004</v>
      </c>
      <c r="D12" s="13">
        <f>(0.5284*(D25+D26+D27+D28))+(0.15*(D31))</f>
        <v>570.30252759999996</v>
      </c>
      <c r="E12" s="13">
        <f>0.5284*(E26+E27+E28)+(0.15*(E32+E33))</f>
        <v>627.12768000000005</v>
      </c>
      <c r="F12" s="13">
        <f>0.5284*(F28+F29)</f>
        <v>544.37247520000005</v>
      </c>
      <c r="G12" s="13">
        <f>0.5284*(G30)</f>
        <v>549.00760000000002</v>
      </c>
      <c r="H12" s="21">
        <f>C12+D12+E12+F12+G12</f>
        <v>2904.8322428000001</v>
      </c>
      <c r="J12" s="35"/>
    </row>
    <row r="13" spans="1:10" ht="12.6" customHeight="1" x14ac:dyDescent="0.25">
      <c r="A13" s="5" t="s">
        <v>7</v>
      </c>
      <c r="B13" s="8" t="s">
        <v>8</v>
      </c>
      <c r="C13" s="13"/>
      <c r="D13" s="13"/>
      <c r="E13" s="14"/>
      <c r="F13" s="12"/>
      <c r="G13" s="12"/>
      <c r="H13" s="21"/>
      <c r="J13" s="35"/>
    </row>
    <row r="14" spans="1:10" ht="12.6" customHeight="1" x14ac:dyDescent="0.25">
      <c r="A14" s="5" t="s">
        <v>9</v>
      </c>
      <c r="B14" s="8" t="s">
        <v>10</v>
      </c>
      <c r="C14" s="13">
        <f>((C20+C21+C22+C23)*0.4716)+(C24*0.4716)+((C26+C29+C30)*0.4716)</f>
        <v>540.87803999999994</v>
      </c>
      <c r="D14" s="13">
        <f>0.4716*(D25+D26+D27+D28)+(0.85*(D31))</f>
        <v>693.05647240000008</v>
      </c>
      <c r="E14" s="13">
        <f>0.4716*(E26+E27+E28)+(0.85*(E32+E33))</f>
        <v>803.51232000000005</v>
      </c>
      <c r="F14" s="13">
        <f>0.4716*(F28+F29)</f>
        <v>485.85552480000007</v>
      </c>
      <c r="G14" s="13">
        <f>0.4716*(G30)</f>
        <v>489.99240000000003</v>
      </c>
      <c r="H14" s="21">
        <f>C14+D14+E14+F14+G14</f>
        <v>3013.2947572000003</v>
      </c>
      <c r="J14" s="35"/>
    </row>
    <row r="15" spans="1:10" ht="12" x14ac:dyDescent="0.25">
      <c r="A15" s="28" t="s">
        <v>11</v>
      </c>
      <c r="B15" s="9" t="s">
        <v>12</v>
      </c>
      <c r="C15" s="17"/>
      <c r="D15" s="17"/>
      <c r="E15" s="18"/>
      <c r="F15" s="32"/>
      <c r="G15" s="32"/>
      <c r="H15" s="21"/>
      <c r="J15" s="35"/>
    </row>
    <row r="16" spans="1:10" ht="12" x14ac:dyDescent="0.25">
      <c r="A16" s="28" t="s">
        <v>13</v>
      </c>
      <c r="B16" s="10" t="s">
        <v>14</v>
      </c>
      <c r="C16" s="17"/>
      <c r="D16" s="17"/>
      <c r="E16" s="14"/>
      <c r="F16" s="12"/>
      <c r="G16" s="12"/>
      <c r="H16" s="21"/>
      <c r="J16" s="34"/>
    </row>
    <row r="17" spans="1:10" ht="12.75" thickBot="1" x14ac:dyDescent="0.3">
      <c r="A17" s="28" t="s">
        <v>15</v>
      </c>
      <c r="B17" s="67" t="s">
        <v>16</v>
      </c>
      <c r="C17" s="68">
        <f>C38+C39+C46</f>
        <v>26.2</v>
      </c>
      <c r="D17" s="69"/>
      <c r="E17" s="70"/>
      <c r="F17" s="71"/>
      <c r="G17" s="71"/>
      <c r="H17" s="72">
        <v>26.2</v>
      </c>
    </row>
    <row r="18" spans="1:10" ht="12.75" customHeight="1" thickBot="1" x14ac:dyDescent="0.3">
      <c r="A18" s="65" t="s">
        <v>17</v>
      </c>
      <c r="B18" s="74" t="s">
        <v>18</v>
      </c>
      <c r="C18" s="60">
        <f>C10+C12+C14+C17</f>
        <v>1335.1000000000001</v>
      </c>
      <c r="D18" s="60">
        <f>D9</f>
        <v>1417.3589999999999</v>
      </c>
      <c r="E18" s="75">
        <f>E10+E12+E14</f>
        <v>1584.64</v>
      </c>
      <c r="F18" s="76">
        <f>F10+F12+F14</f>
        <v>1184.2280000000001</v>
      </c>
      <c r="G18" s="76">
        <f>G10+G12+G14</f>
        <v>1193</v>
      </c>
      <c r="H18" s="60">
        <f>C18+D18+E18+F18+G18</f>
        <v>6714.3270000000002</v>
      </c>
      <c r="J18" s="38"/>
    </row>
    <row r="19" spans="1:10" ht="12.6" customHeight="1" x14ac:dyDescent="0.25">
      <c r="A19" s="29" t="s">
        <v>19</v>
      </c>
      <c r="B19" s="62" t="s">
        <v>20</v>
      </c>
      <c r="C19" s="19">
        <f>SUM(C20:C30)</f>
        <v>1146.9000000000001</v>
      </c>
      <c r="D19" s="19">
        <f>SUM(D20:D31)</f>
        <v>1263.3589999999999</v>
      </c>
      <c r="E19" s="19">
        <f>SUM(E20:E33)</f>
        <v>1430.6399999999999</v>
      </c>
      <c r="F19" s="19">
        <f>SUM(F20:F30)</f>
        <v>1030.2280000000001</v>
      </c>
      <c r="G19" s="19">
        <f>SUM(G20:G30)</f>
        <v>1039</v>
      </c>
      <c r="H19" s="73">
        <f>C19+D19+E19+F19+G19</f>
        <v>5910.1270000000004</v>
      </c>
    </row>
    <row r="20" spans="1:10" ht="36" x14ac:dyDescent="0.25">
      <c r="A20" s="29" t="s">
        <v>21</v>
      </c>
      <c r="B20" s="40" t="s">
        <v>83</v>
      </c>
      <c r="C20" s="25">
        <v>124.3</v>
      </c>
      <c r="D20" s="21"/>
      <c r="E20" s="22"/>
      <c r="F20" s="20"/>
      <c r="G20" s="20"/>
      <c r="H20" s="47">
        <f t="shared" ref="H20:H24" si="1">C20+D20+E20+F20+G20</f>
        <v>124.3</v>
      </c>
      <c r="J20" s="34"/>
    </row>
    <row r="21" spans="1:10" ht="36" x14ac:dyDescent="0.25">
      <c r="A21" s="29" t="s">
        <v>48</v>
      </c>
      <c r="B21" s="40" t="s">
        <v>84</v>
      </c>
      <c r="C21" s="25">
        <v>141.69999999999999</v>
      </c>
      <c r="D21" s="21"/>
      <c r="E21" s="22"/>
      <c r="F21" s="20"/>
      <c r="G21" s="20"/>
      <c r="H21" s="47">
        <f t="shared" si="1"/>
        <v>141.69999999999999</v>
      </c>
    </row>
    <row r="22" spans="1:10" ht="41.45" customHeight="1" x14ac:dyDescent="0.25">
      <c r="A22" s="29" t="s">
        <v>49</v>
      </c>
      <c r="B22" s="40" t="s">
        <v>85</v>
      </c>
      <c r="C22" s="25">
        <v>120.6</v>
      </c>
      <c r="D22" s="21"/>
      <c r="E22" s="22"/>
      <c r="F22" s="20"/>
      <c r="G22" s="20"/>
      <c r="H22" s="47">
        <f t="shared" si="1"/>
        <v>120.6</v>
      </c>
    </row>
    <row r="23" spans="1:10" ht="36" x14ac:dyDescent="0.25">
      <c r="A23" s="29" t="s">
        <v>50</v>
      </c>
      <c r="B23" s="40" t="s">
        <v>86</v>
      </c>
      <c r="C23" s="25">
        <v>133.19999999999999</v>
      </c>
      <c r="D23" s="21"/>
      <c r="E23" s="22"/>
      <c r="F23" s="20"/>
      <c r="G23" s="20"/>
      <c r="H23" s="47">
        <f t="shared" si="1"/>
        <v>133.19999999999999</v>
      </c>
    </row>
    <row r="24" spans="1:10" ht="36" x14ac:dyDescent="0.25">
      <c r="A24" s="5" t="s">
        <v>59</v>
      </c>
      <c r="B24" s="40" t="s">
        <v>87</v>
      </c>
      <c r="C24" s="25">
        <v>508</v>
      </c>
      <c r="D24" s="23"/>
      <c r="E24" s="24"/>
      <c r="F24" s="12"/>
      <c r="G24" s="12"/>
      <c r="H24" s="47">
        <f t="shared" si="1"/>
        <v>508</v>
      </c>
    </row>
    <row r="25" spans="1:10" ht="36" x14ac:dyDescent="0.25">
      <c r="A25" s="5" t="s">
        <v>60</v>
      </c>
      <c r="B25" s="45" t="s">
        <v>88</v>
      </c>
      <c r="C25" s="25"/>
      <c r="D25" s="25">
        <v>655</v>
      </c>
      <c r="E25" s="27"/>
      <c r="F25" s="26"/>
      <c r="G25" s="41"/>
      <c r="H25" s="47">
        <f>C25+D25+E25+F25+G25</f>
        <v>655</v>
      </c>
      <c r="J25" s="34"/>
    </row>
    <row r="26" spans="1:10" ht="24" x14ac:dyDescent="0.25">
      <c r="A26" s="5" t="s">
        <v>61</v>
      </c>
      <c r="B26" s="45" t="s">
        <v>89</v>
      </c>
      <c r="C26" s="25">
        <v>29.9</v>
      </c>
      <c r="D26" s="25">
        <v>296.2</v>
      </c>
      <c r="E26" s="25">
        <v>296.2</v>
      </c>
      <c r="F26" s="25"/>
      <c r="G26" s="41"/>
      <c r="H26" s="47">
        <f t="shared" ref="H26:H33" si="2">C26+D26+E26+F26+G26</f>
        <v>622.29999999999995</v>
      </c>
    </row>
    <row r="27" spans="1:10" ht="36" x14ac:dyDescent="0.25">
      <c r="A27" s="5" t="s">
        <v>62</v>
      </c>
      <c r="B27" s="45" t="s">
        <v>90</v>
      </c>
      <c r="C27" s="25"/>
      <c r="D27" s="25">
        <v>25</v>
      </c>
      <c r="E27" s="25">
        <v>495</v>
      </c>
      <c r="F27" s="25"/>
      <c r="G27" s="41"/>
      <c r="H27" s="47">
        <f t="shared" si="2"/>
        <v>520</v>
      </c>
    </row>
    <row r="28" spans="1:10" ht="36" x14ac:dyDescent="0.25">
      <c r="A28" s="5" t="s">
        <v>63</v>
      </c>
      <c r="B28" s="45" t="s">
        <v>96</v>
      </c>
      <c r="C28" s="25"/>
      <c r="D28" s="25">
        <v>30.138999999999999</v>
      </c>
      <c r="E28" s="25">
        <v>299</v>
      </c>
      <c r="F28" s="25">
        <v>299</v>
      </c>
      <c r="G28" s="41"/>
      <c r="H28" s="47">
        <f t="shared" si="2"/>
        <v>628.13900000000001</v>
      </c>
    </row>
    <row r="29" spans="1:10" ht="24" x14ac:dyDescent="0.25">
      <c r="A29" s="5" t="s">
        <v>66</v>
      </c>
      <c r="B29" s="45" t="s">
        <v>91</v>
      </c>
      <c r="C29" s="25">
        <v>36.799999999999997</v>
      </c>
      <c r="D29" s="25"/>
      <c r="E29" s="25"/>
      <c r="F29" s="25">
        <v>731.22799999999995</v>
      </c>
      <c r="G29" s="41"/>
      <c r="H29" s="47">
        <f t="shared" si="2"/>
        <v>768.02799999999991</v>
      </c>
    </row>
    <row r="30" spans="1:10" ht="24" x14ac:dyDescent="0.25">
      <c r="A30" s="5" t="s">
        <v>67</v>
      </c>
      <c r="B30" s="45" t="s">
        <v>92</v>
      </c>
      <c r="C30" s="25">
        <v>52.4</v>
      </c>
      <c r="D30" s="25"/>
      <c r="E30" s="25"/>
      <c r="F30" s="25"/>
      <c r="G30" s="26">
        <v>1039</v>
      </c>
      <c r="H30" s="47">
        <f t="shared" si="2"/>
        <v>1091.4000000000001</v>
      </c>
    </row>
    <row r="31" spans="1:10" ht="36" x14ac:dyDescent="0.25">
      <c r="A31" s="5" t="s">
        <v>68</v>
      </c>
      <c r="B31" s="45" t="s">
        <v>97</v>
      </c>
      <c r="C31" s="25"/>
      <c r="D31" s="25">
        <f>242.4+14.62</f>
        <v>257.02</v>
      </c>
      <c r="E31" s="25"/>
      <c r="F31" s="25"/>
      <c r="G31" s="25"/>
      <c r="H31" s="47">
        <f t="shared" si="2"/>
        <v>257.02</v>
      </c>
    </row>
    <row r="32" spans="1:10" ht="24" x14ac:dyDescent="0.25">
      <c r="A32" s="5" t="s">
        <v>69</v>
      </c>
      <c r="B32" s="45" t="s">
        <v>94</v>
      </c>
      <c r="C32" s="25"/>
      <c r="D32" s="25"/>
      <c r="E32" s="25">
        <v>186.84</v>
      </c>
      <c r="F32" s="25"/>
      <c r="G32" s="25"/>
      <c r="H32" s="47">
        <f t="shared" si="2"/>
        <v>186.84</v>
      </c>
    </row>
    <row r="33" spans="1:10" ht="24.75" thickBot="1" x14ac:dyDescent="0.3">
      <c r="A33" s="28" t="s">
        <v>93</v>
      </c>
      <c r="B33" s="53" t="s">
        <v>95</v>
      </c>
      <c r="C33" s="54"/>
      <c r="D33" s="54"/>
      <c r="E33" s="54">
        <v>153.6</v>
      </c>
      <c r="F33" s="54"/>
      <c r="G33" s="54"/>
      <c r="H33" s="55">
        <f t="shared" si="2"/>
        <v>153.6</v>
      </c>
    </row>
    <row r="34" spans="1:10" ht="12.75" customHeight="1" thickBot="1" x14ac:dyDescent="0.3">
      <c r="A34" s="58" t="s">
        <v>22</v>
      </c>
      <c r="B34" s="59" t="s">
        <v>23</v>
      </c>
      <c r="C34" s="60">
        <f>SUM(C35:C46)</f>
        <v>188.2</v>
      </c>
      <c r="D34" s="60">
        <f>SUM(D35:D48)</f>
        <v>154</v>
      </c>
      <c r="E34" s="60">
        <f>SUM(E35:E59)</f>
        <v>154</v>
      </c>
      <c r="F34" s="60">
        <f>SUM(F35:F59)</f>
        <v>154</v>
      </c>
      <c r="G34" s="60">
        <f>SUM(G35:G59)</f>
        <v>154</v>
      </c>
      <c r="H34" s="61">
        <f>C34+D34+E34+F34+G34</f>
        <v>804.2</v>
      </c>
    </row>
    <row r="35" spans="1:10" ht="36" x14ac:dyDescent="0.25">
      <c r="A35" s="29" t="s">
        <v>24</v>
      </c>
      <c r="B35" s="11" t="s">
        <v>43</v>
      </c>
      <c r="C35" s="56">
        <v>36.5</v>
      </c>
      <c r="D35" s="56">
        <v>36.5</v>
      </c>
      <c r="E35" s="56">
        <v>36.5</v>
      </c>
      <c r="F35" s="57">
        <v>36.5</v>
      </c>
      <c r="G35" s="57">
        <v>36.5</v>
      </c>
      <c r="H35" s="19">
        <f>C35+D35+E35+F35+G35</f>
        <v>182.5</v>
      </c>
    </row>
    <row r="36" spans="1:10" ht="12" x14ac:dyDescent="0.25">
      <c r="A36" s="39" t="s">
        <v>25</v>
      </c>
      <c r="B36" s="40" t="s">
        <v>44</v>
      </c>
      <c r="C36" s="25">
        <v>4.5</v>
      </c>
      <c r="D36" s="25">
        <v>4</v>
      </c>
      <c r="E36" s="27">
        <v>4</v>
      </c>
      <c r="F36" s="26">
        <v>4</v>
      </c>
      <c r="G36" s="26">
        <v>4</v>
      </c>
      <c r="H36" s="47">
        <f>C36+D36+E36+F36+G36</f>
        <v>20.5</v>
      </c>
      <c r="J36" s="34"/>
    </row>
    <row r="37" spans="1:10" ht="12" x14ac:dyDescent="0.25">
      <c r="A37" s="42" t="s">
        <v>26</v>
      </c>
      <c r="B37" s="77" t="s">
        <v>53</v>
      </c>
      <c r="C37" s="25">
        <v>10</v>
      </c>
      <c r="D37" s="25"/>
      <c r="E37" s="27"/>
      <c r="F37" s="26"/>
      <c r="G37" s="41"/>
      <c r="H37" s="47">
        <f t="shared" ref="H37:H40" si="3">C37+D37+E37+F37+G37</f>
        <v>10</v>
      </c>
      <c r="J37" s="34"/>
    </row>
    <row r="38" spans="1:10" ht="12" x14ac:dyDescent="0.25">
      <c r="A38" s="43" t="s">
        <v>27</v>
      </c>
      <c r="B38" s="77" t="s">
        <v>54</v>
      </c>
      <c r="C38" s="25">
        <v>10</v>
      </c>
      <c r="D38" s="25"/>
      <c r="E38" s="27"/>
      <c r="F38" s="26"/>
      <c r="G38" s="41"/>
      <c r="H38" s="47">
        <f t="shared" si="3"/>
        <v>10</v>
      </c>
    </row>
    <row r="39" spans="1:10" ht="12" x14ac:dyDescent="0.25">
      <c r="A39" s="39" t="s">
        <v>28</v>
      </c>
      <c r="B39" s="77" t="s">
        <v>81</v>
      </c>
      <c r="C39" s="25">
        <v>15</v>
      </c>
      <c r="D39" s="25"/>
      <c r="E39" s="27"/>
      <c r="F39" s="26"/>
      <c r="G39" s="41"/>
      <c r="H39" s="47">
        <f t="shared" si="3"/>
        <v>15</v>
      </c>
    </row>
    <row r="40" spans="1:10" ht="13.9" customHeight="1" x14ac:dyDescent="0.25">
      <c r="A40" s="39" t="s">
        <v>29</v>
      </c>
      <c r="B40" s="77" t="s">
        <v>99</v>
      </c>
      <c r="C40" s="25">
        <v>15</v>
      </c>
      <c r="D40" s="25"/>
      <c r="E40" s="27"/>
      <c r="F40" s="26"/>
      <c r="G40" s="41"/>
      <c r="H40" s="47">
        <f t="shared" si="3"/>
        <v>15</v>
      </c>
    </row>
    <row r="41" spans="1:10" ht="12" x14ac:dyDescent="0.25">
      <c r="A41" s="39" t="s">
        <v>30</v>
      </c>
      <c r="B41" s="77" t="s">
        <v>56</v>
      </c>
      <c r="C41" s="25">
        <v>10</v>
      </c>
      <c r="D41" s="25"/>
      <c r="E41" s="27"/>
      <c r="F41" s="26"/>
      <c r="G41" s="41"/>
      <c r="H41" s="47">
        <f>C41+D41+E41+F41+G41</f>
        <v>10</v>
      </c>
    </row>
    <row r="42" spans="1:10" ht="12" x14ac:dyDescent="0.25">
      <c r="A42" s="39" t="s">
        <v>31</v>
      </c>
      <c r="B42" s="78" t="s">
        <v>57</v>
      </c>
      <c r="C42" s="25">
        <v>31</v>
      </c>
      <c r="D42" s="25"/>
      <c r="E42" s="27"/>
      <c r="F42" s="26"/>
      <c r="G42" s="41"/>
      <c r="H42" s="47">
        <f t="shared" ref="H42:H45" si="4">C42+D42+E42+F42+G42</f>
        <v>31</v>
      </c>
    </row>
    <row r="43" spans="1:10" ht="12" x14ac:dyDescent="0.25">
      <c r="A43" s="39" t="s">
        <v>32</v>
      </c>
      <c r="B43" s="79" t="s">
        <v>58</v>
      </c>
      <c r="C43" s="25">
        <v>15</v>
      </c>
      <c r="D43" s="25"/>
      <c r="E43" s="27"/>
      <c r="F43" s="26"/>
      <c r="G43" s="41"/>
      <c r="H43" s="47">
        <f t="shared" si="4"/>
        <v>15</v>
      </c>
    </row>
    <row r="44" spans="1:10" ht="12" x14ac:dyDescent="0.25">
      <c r="A44" s="39" t="s">
        <v>33</v>
      </c>
      <c r="B44" s="44" t="s">
        <v>64</v>
      </c>
      <c r="C44" s="25">
        <v>20</v>
      </c>
      <c r="D44" s="25"/>
      <c r="E44" s="27"/>
      <c r="F44" s="26"/>
      <c r="G44" s="41"/>
      <c r="H44" s="47">
        <f t="shared" si="4"/>
        <v>20</v>
      </c>
    </row>
    <row r="45" spans="1:10" ht="12" x14ac:dyDescent="0.25">
      <c r="A45" s="39" t="s">
        <v>34</v>
      </c>
      <c r="B45" s="44" t="s">
        <v>65</v>
      </c>
      <c r="C45" s="25">
        <v>20</v>
      </c>
      <c r="D45" s="25"/>
      <c r="E45" s="27"/>
      <c r="F45" s="26"/>
      <c r="G45" s="41"/>
      <c r="H45" s="47">
        <f t="shared" si="4"/>
        <v>20</v>
      </c>
    </row>
    <row r="46" spans="1:10" ht="12" x14ac:dyDescent="0.25">
      <c r="A46" s="39" t="s">
        <v>35</v>
      </c>
      <c r="B46" s="80" t="s">
        <v>82</v>
      </c>
      <c r="C46" s="25">
        <v>1.2</v>
      </c>
      <c r="D46" s="25"/>
      <c r="E46" s="27"/>
      <c r="F46" s="26"/>
      <c r="G46" s="41"/>
      <c r="H46" s="47">
        <f t="shared" ref="H46" si="5">C46+D46+E46+F46+G46</f>
        <v>1.2</v>
      </c>
    </row>
    <row r="47" spans="1:10" ht="12" x14ac:dyDescent="0.25">
      <c r="A47" s="39" t="s">
        <v>36</v>
      </c>
      <c r="B47" s="77" t="s">
        <v>106</v>
      </c>
      <c r="C47" s="25"/>
      <c r="D47" s="25">
        <v>113.5</v>
      </c>
      <c r="E47" s="27">
        <v>95</v>
      </c>
      <c r="F47" s="26"/>
      <c r="G47" s="41"/>
      <c r="H47" s="47">
        <f>C47+D47+E47+F47+G47</f>
        <v>208.5</v>
      </c>
    </row>
    <row r="48" spans="1:10" ht="12" x14ac:dyDescent="0.25">
      <c r="A48" s="39" t="s">
        <v>104</v>
      </c>
      <c r="B48" s="77" t="s">
        <v>55</v>
      </c>
      <c r="C48" s="25"/>
      <c r="D48" s="25"/>
      <c r="E48" s="27">
        <v>10</v>
      </c>
      <c r="F48" s="26"/>
      <c r="G48" s="41"/>
      <c r="H48" s="47">
        <f>C48+D48+E48+F48+G48</f>
        <v>10</v>
      </c>
    </row>
    <row r="49" spans="1:14" ht="12" x14ac:dyDescent="0.25">
      <c r="A49" s="39" t="s">
        <v>37</v>
      </c>
      <c r="B49" s="40" t="s">
        <v>75</v>
      </c>
      <c r="C49" s="25"/>
      <c r="D49" s="25"/>
      <c r="E49" s="27">
        <v>8.5</v>
      </c>
      <c r="F49" s="26"/>
      <c r="G49" s="41"/>
      <c r="H49" s="47">
        <f t="shared" ref="H49:H55" si="6">C49+D49+E49+F49+G49</f>
        <v>8.5</v>
      </c>
      <c r="L49" s="34"/>
      <c r="N49" s="34"/>
    </row>
    <row r="50" spans="1:14" ht="24" x14ac:dyDescent="0.25">
      <c r="A50" s="39" t="s">
        <v>38</v>
      </c>
      <c r="B50" s="40" t="s">
        <v>74</v>
      </c>
      <c r="C50" s="25"/>
      <c r="D50" s="25"/>
      <c r="E50" s="27"/>
      <c r="F50" s="26">
        <v>15</v>
      </c>
      <c r="G50" s="41"/>
      <c r="H50" s="47">
        <f t="shared" si="6"/>
        <v>15</v>
      </c>
    </row>
    <row r="51" spans="1:14" ht="12" x14ac:dyDescent="0.25">
      <c r="A51" s="39" t="s">
        <v>105</v>
      </c>
      <c r="B51" s="44" t="s">
        <v>100</v>
      </c>
      <c r="C51" s="25"/>
      <c r="D51" s="25"/>
      <c r="E51" s="27"/>
      <c r="F51" s="26">
        <v>15</v>
      </c>
      <c r="G51" s="41"/>
      <c r="H51" s="47">
        <f t="shared" si="6"/>
        <v>15</v>
      </c>
      <c r="L51" s="34"/>
    </row>
    <row r="52" spans="1:14" ht="12" x14ac:dyDescent="0.25">
      <c r="A52" s="39" t="s">
        <v>39</v>
      </c>
      <c r="B52" s="40" t="s">
        <v>102</v>
      </c>
      <c r="C52" s="25"/>
      <c r="D52" s="25"/>
      <c r="E52" s="27"/>
      <c r="F52" s="26">
        <v>38.5</v>
      </c>
      <c r="G52" s="41"/>
      <c r="H52" s="47">
        <f t="shared" si="6"/>
        <v>38.5</v>
      </c>
    </row>
    <row r="53" spans="1:14" ht="12" x14ac:dyDescent="0.25">
      <c r="A53" s="39" t="s">
        <v>40</v>
      </c>
      <c r="B53" s="40" t="s">
        <v>76</v>
      </c>
      <c r="C53" s="25"/>
      <c r="D53" s="25"/>
      <c r="E53" s="27"/>
      <c r="F53" s="26">
        <v>30</v>
      </c>
      <c r="G53" s="41"/>
      <c r="H53" s="47">
        <f t="shared" si="6"/>
        <v>30</v>
      </c>
    </row>
    <row r="54" spans="1:14" ht="24.6" customHeight="1" x14ac:dyDescent="0.25">
      <c r="A54" s="39" t="s">
        <v>41</v>
      </c>
      <c r="B54" s="45" t="s">
        <v>101</v>
      </c>
      <c r="C54" s="25"/>
      <c r="D54" s="25"/>
      <c r="E54" s="27"/>
      <c r="F54" s="26">
        <v>15</v>
      </c>
      <c r="G54" s="41"/>
      <c r="H54" s="47">
        <f t="shared" si="6"/>
        <v>15</v>
      </c>
    </row>
    <row r="55" spans="1:14" ht="12" customHeight="1" x14ac:dyDescent="0.25">
      <c r="A55" s="39" t="s">
        <v>71</v>
      </c>
      <c r="B55" s="44" t="s">
        <v>73</v>
      </c>
      <c r="C55" s="25"/>
      <c r="D55" s="25"/>
      <c r="E55" s="27"/>
      <c r="F55" s="26"/>
      <c r="G55" s="26">
        <v>15</v>
      </c>
      <c r="H55" s="47">
        <f t="shared" si="6"/>
        <v>15</v>
      </c>
    </row>
    <row r="56" spans="1:14" ht="12" x14ac:dyDescent="0.25">
      <c r="A56" s="39" t="s">
        <v>77</v>
      </c>
      <c r="B56" s="77" t="s">
        <v>98</v>
      </c>
      <c r="C56" s="25"/>
      <c r="D56" s="25"/>
      <c r="E56" s="27"/>
      <c r="F56" s="26"/>
      <c r="G56" s="27">
        <v>33.5</v>
      </c>
      <c r="H56" s="47">
        <f>C56+D56+E56+F56+G56</f>
        <v>33.5</v>
      </c>
    </row>
    <row r="57" spans="1:14" ht="12" x14ac:dyDescent="0.25">
      <c r="A57" s="39" t="s">
        <v>78</v>
      </c>
      <c r="B57" s="44" t="s">
        <v>70</v>
      </c>
      <c r="C57" s="25"/>
      <c r="D57" s="25"/>
      <c r="E57" s="27"/>
      <c r="F57" s="26"/>
      <c r="G57" s="27">
        <v>20</v>
      </c>
      <c r="H57" s="47">
        <f>C57+D57+E57+F57+G57</f>
        <v>20</v>
      </c>
    </row>
    <row r="58" spans="1:14" ht="15.6" customHeight="1" x14ac:dyDescent="0.25">
      <c r="A58" s="39" t="s">
        <v>79</v>
      </c>
      <c r="B58" s="44" t="s">
        <v>72</v>
      </c>
      <c r="C58" s="25"/>
      <c r="D58" s="25"/>
      <c r="E58" s="27"/>
      <c r="F58" s="26"/>
      <c r="G58" s="27">
        <v>15</v>
      </c>
      <c r="H58" s="47">
        <f>C58+D58+E58+F58+G58</f>
        <v>15</v>
      </c>
    </row>
    <row r="59" spans="1:14" ht="13.9" customHeight="1" thickBot="1" x14ac:dyDescent="0.3">
      <c r="A59" s="48" t="s">
        <v>80</v>
      </c>
      <c r="B59" s="81" t="s">
        <v>103</v>
      </c>
      <c r="C59" s="49"/>
      <c r="D59" s="49"/>
      <c r="E59" s="50"/>
      <c r="F59" s="51"/>
      <c r="G59" s="50">
        <v>30</v>
      </c>
      <c r="H59" s="52">
        <f>C59+D59+E59+F59+G59</f>
        <v>30</v>
      </c>
    </row>
    <row r="60" spans="1:14" ht="12.75" customHeight="1" x14ac:dyDescent="0.25"/>
    <row r="61" spans="1:14" ht="12.75" customHeight="1" x14ac:dyDescent="0.25">
      <c r="C61" s="6"/>
      <c r="D61" s="6"/>
      <c r="E61" s="6"/>
      <c r="F61" s="33"/>
      <c r="G61" s="33"/>
      <c r="H61" s="6"/>
    </row>
    <row r="62" spans="1:14" ht="12.75" customHeight="1" x14ac:dyDescent="0.25">
      <c r="C62" s="6"/>
      <c r="D62" s="6"/>
      <c r="E62" s="6"/>
      <c r="F62" s="33"/>
      <c r="G62" s="33"/>
      <c r="H62" s="6"/>
    </row>
    <row r="63" spans="1:14" ht="12.75" customHeight="1" x14ac:dyDescent="0.25">
      <c r="C63" s="6"/>
      <c r="D63" s="6"/>
      <c r="E63" s="6"/>
      <c r="F63" s="33"/>
      <c r="G63" s="33"/>
      <c r="H63" s="6"/>
    </row>
    <row r="64" spans="1:14" ht="12.75" customHeight="1" x14ac:dyDescent="0.25">
      <c r="C64" s="6"/>
      <c r="D64" s="6"/>
      <c r="E64" s="6"/>
      <c r="F64" s="33"/>
      <c r="G64" s="33"/>
      <c r="H64" s="6"/>
    </row>
    <row r="65" spans="3:8" ht="12.75" customHeight="1" x14ac:dyDescent="0.25">
      <c r="C65" s="6"/>
      <c r="D65" s="6"/>
      <c r="E65" s="6"/>
      <c r="F65" s="33"/>
      <c r="G65" s="33"/>
      <c r="H65" s="6"/>
    </row>
    <row r="66" spans="3:8" ht="12.75" customHeight="1" x14ac:dyDescent="0.25">
      <c r="C66" s="6"/>
      <c r="D66" s="6"/>
      <c r="E66" s="6"/>
      <c r="F66" s="33"/>
      <c r="G66" s="33"/>
      <c r="H66" s="6"/>
    </row>
    <row r="67" spans="3:8" ht="12.75" customHeight="1" x14ac:dyDescent="0.25">
      <c r="C67" s="6"/>
      <c r="D67" s="6"/>
      <c r="E67" s="6"/>
      <c r="F67" s="33"/>
      <c r="G67" s="33"/>
      <c r="H67" s="6"/>
    </row>
    <row r="68" spans="3:8" ht="12.75" customHeight="1" x14ac:dyDescent="0.25">
      <c r="C68" s="6"/>
      <c r="D68" s="6"/>
      <c r="E68" s="6"/>
      <c r="F68" s="33"/>
      <c r="G68" s="33"/>
      <c r="H68" s="6"/>
    </row>
    <row r="69" spans="3:8" ht="12.75" customHeight="1" x14ac:dyDescent="0.25">
      <c r="C69" s="6"/>
      <c r="D69" s="6"/>
      <c r="E69" s="6"/>
      <c r="F69" s="33"/>
      <c r="G69" s="33"/>
      <c r="H69" s="6"/>
    </row>
    <row r="70" spans="3:8" ht="12.75" customHeight="1" x14ac:dyDescent="0.25">
      <c r="C70" s="6"/>
      <c r="D70" s="6"/>
      <c r="E70" s="6"/>
      <c r="F70" s="33"/>
      <c r="G70" s="33"/>
      <c r="H70" s="6"/>
    </row>
    <row r="71" spans="3:8" ht="12.75" customHeight="1" x14ac:dyDescent="0.25">
      <c r="C71" s="6"/>
      <c r="D71" s="6"/>
      <c r="E71" s="6"/>
      <c r="F71" s="33"/>
      <c r="G71" s="33"/>
      <c r="H71" s="6"/>
    </row>
    <row r="72" spans="3:8" ht="12.75" customHeight="1" x14ac:dyDescent="0.25">
      <c r="C72" s="6"/>
      <c r="D72" s="6"/>
      <c r="E72" s="6"/>
      <c r="F72" s="33"/>
      <c r="G72" s="33"/>
      <c r="H72" s="6"/>
    </row>
    <row r="73" spans="3:8" ht="12.75" customHeight="1" x14ac:dyDescent="0.25">
      <c r="C73" s="6"/>
      <c r="D73" s="6"/>
      <c r="E73" s="6"/>
      <c r="F73" s="33"/>
      <c r="G73" s="33"/>
      <c r="H73" s="6"/>
    </row>
    <row r="74" spans="3:8" ht="12.75" customHeight="1" x14ac:dyDescent="0.25">
      <c r="C74" s="6"/>
      <c r="D74" s="6"/>
      <c r="E74" s="6"/>
      <c r="F74" s="33"/>
      <c r="G74" s="33"/>
      <c r="H74" s="6"/>
    </row>
    <row r="75" spans="3:8" ht="12.75" customHeight="1" x14ac:dyDescent="0.25">
      <c r="C75" s="6"/>
      <c r="D75" s="6"/>
      <c r="E75" s="6"/>
      <c r="F75" s="33"/>
      <c r="G75" s="33"/>
      <c r="H75" s="6"/>
    </row>
    <row r="76" spans="3:8" ht="12.75" customHeight="1" x14ac:dyDescent="0.25">
      <c r="C76" s="6"/>
      <c r="D76" s="6"/>
      <c r="E76" s="6"/>
      <c r="F76" s="33"/>
      <c r="G76" s="33"/>
      <c r="H76" s="6"/>
    </row>
    <row r="77" spans="3:8" ht="12.75" customHeight="1" x14ac:dyDescent="0.25">
      <c r="C77" s="6"/>
      <c r="D77" s="6"/>
      <c r="E77" s="6"/>
      <c r="F77" s="33"/>
      <c r="G77" s="33"/>
      <c r="H77" s="6"/>
    </row>
    <row r="78" spans="3:8" ht="12.75" customHeight="1" x14ac:dyDescent="0.25">
      <c r="C78" s="6"/>
      <c r="D78" s="6"/>
      <c r="E78" s="6"/>
      <c r="F78" s="33"/>
      <c r="G78" s="33"/>
      <c r="H78" s="6"/>
    </row>
    <row r="79" spans="3:8" ht="12.75" customHeight="1" x14ac:dyDescent="0.25">
      <c r="C79" s="6"/>
      <c r="D79" s="6"/>
      <c r="E79" s="6"/>
      <c r="F79" s="33"/>
      <c r="G79" s="33"/>
      <c r="H79" s="6"/>
    </row>
    <row r="80" spans="3:8" ht="12.75" customHeight="1" x14ac:dyDescent="0.25">
      <c r="C80" s="6"/>
      <c r="D80" s="6"/>
      <c r="E80" s="6"/>
      <c r="F80" s="33"/>
      <c r="G80" s="33"/>
      <c r="H80" s="6"/>
    </row>
    <row r="81" spans="3:8" ht="12.75" customHeight="1" x14ac:dyDescent="0.25">
      <c r="C81" s="6"/>
      <c r="D81" s="6"/>
      <c r="E81" s="6"/>
      <c r="F81" s="33"/>
      <c r="G81" s="33"/>
      <c r="H81" s="6"/>
    </row>
    <row r="82" spans="3:8" ht="12.75" customHeight="1" x14ac:dyDescent="0.25">
      <c r="C82" s="6"/>
      <c r="D82" s="6"/>
      <c r="E82" s="6"/>
      <c r="F82" s="33"/>
      <c r="G82" s="33"/>
      <c r="H82" s="6"/>
    </row>
    <row r="83" spans="3:8" ht="12.75" customHeight="1" x14ac:dyDescent="0.25">
      <c r="C83" s="6"/>
      <c r="D83" s="6"/>
      <c r="E83" s="6"/>
      <c r="F83" s="33"/>
      <c r="G83" s="33"/>
      <c r="H83" s="6"/>
    </row>
    <row r="84" spans="3:8" ht="12.75" customHeight="1" x14ac:dyDescent="0.25">
      <c r="C84" s="6"/>
      <c r="D84" s="6"/>
      <c r="E84" s="6"/>
      <c r="F84" s="33"/>
      <c r="G84" s="33"/>
      <c r="H84" s="6"/>
    </row>
    <row r="85" spans="3:8" ht="12.75" customHeight="1" x14ac:dyDescent="0.25">
      <c r="C85" s="6"/>
      <c r="D85" s="6"/>
      <c r="E85" s="6"/>
      <c r="F85" s="33"/>
      <c r="G85" s="33"/>
      <c r="H85" s="6"/>
    </row>
    <row r="86" spans="3:8" ht="12.75" customHeight="1" x14ac:dyDescent="0.25">
      <c r="C86" s="6"/>
      <c r="D86" s="6"/>
      <c r="E86" s="6"/>
      <c r="F86" s="33"/>
      <c r="G86" s="33"/>
      <c r="H86" s="6"/>
    </row>
    <row r="87" spans="3:8" ht="12.75" customHeight="1" x14ac:dyDescent="0.25">
      <c r="C87" s="6"/>
      <c r="D87" s="6"/>
      <c r="E87" s="6"/>
      <c r="F87" s="33"/>
      <c r="G87" s="33"/>
      <c r="H87" s="6"/>
    </row>
    <row r="88" spans="3:8" ht="12.75" customHeight="1" x14ac:dyDescent="0.25">
      <c r="C88" s="6"/>
      <c r="D88" s="6"/>
      <c r="E88" s="6"/>
      <c r="F88" s="33"/>
      <c r="G88" s="33"/>
      <c r="H88" s="6"/>
    </row>
    <row r="89" spans="3:8" ht="12.75" customHeight="1" x14ac:dyDescent="0.25">
      <c r="C89" s="6"/>
      <c r="D89" s="6"/>
      <c r="E89" s="6"/>
      <c r="F89" s="33"/>
      <c r="G89" s="33"/>
      <c r="H89" s="6"/>
    </row>
    <row r="90" spans="3:8" ht="12.75" customHeight="1" x14ac:dyDescent="0.25">
      <c r="C90" s="6"/>
      <c r="D90" s="6"/>
      <c r="E90" s="6"/>
      <c r="F90" s="33"/>
      <c r="G90" s="33"/>
      <c r="H90" s="6"/>
    </row>
    <row r="91" spans="3:8" ht="12.75" customHeight="1" x14ac:dyDescent="0.25">
      <c r="C91" s="6"/>
      <c r="D91" s="6"/>
      <c r="E91" s="6"/>
      <c r="F91" s="33"/>
      <c r="G91" s="33"/>
      <c r="H91" s="6"/>
    </row>
    <row r="92" spans="3:8" ht="12.75" customHeight="1" x14ac:dyDescent="0.25">
      <c r="C92" s="6"/>
      <c r="D92" s="6"/>
      <c r="E92" s="6"/>
      <c r="F92" s="33"/>
      <c r="G92" s="33"/>
      <c r="H92" s="6"/>
    </row>
    <row r="93" spans="3:8" ht="12.75" customHeight="1" x14ac:dyDescent="0.25">
      <c r="C93" s="6"/>
      <c r="D93" s="6"/>
      <c r="E93" s="6"/>
      <c r="F93" s="33"/>
      <c r="G93" s="33"/>
      <c r="H93" s="6"/>
    </row>
    <row r="94" spans="3:8" ht="12.75" customHeight="1" x14ac:dyDescent="0.25">
      <c r="C94" s="6"/>
      <c r="D94" s="6"/>
      <c r="E94" s="6"/>
      <c r="F94" s="33"/>
      <c r="G94" s="33"/>
      <c r="H94" s="6"/>
    </row>
    <row r="95" spans="3:8" ht="12.75" customHeight="1" x14ac:dyDescent="0.25">
      <c r="C95" s="6"/>
      <c r="D95" s="6"/>
      <c r="E95" s="6"/>
      <c r="F95" s="33"/>
      <c r="G95" s="33"/>
      <c r="H95" s="6"/>
    </row>
    <row r="96" spans="3:8" ht="12.75" customHeight="1" x14ac:dyDescent="0.25">
      <c r="C96" s="6"/>
      <c r="D96" s="6"/>
      <c r="E96" s="6"/>
      <c r="F96" s="33"/>
      <c r="G96" s="33"/>
      <c r="H96" s="6"/>
    </row>
    <row r="97" spans="3:8" ht="12.75" customHeight="1" x14ac:dyDescent="0.25">
      <c r="C97" s="6"/>
      <c r="D97" s="6"/>
      <c r="E97" s="6"/>
      <c r="F97" s="33"/>
      <c r="G97" s="33"/>
      <c r="H97" s="6"/>
    </row>
    <row r="98" spans="3:8" ht="12.75" customHeight="1" x14ac:dyDescent="0.25">
      <c r="C98" s="6"/>
      <c r="D98" s="6"/>
      <c r="E98" s="6"/>
      <c r="F98" s="33"/>
      <c r="G98" s="33"/>
      <c r="H98" s="6"/>
    </row>
    <row r="99" spans="3:8" ht="12.75" customHeight="1" x14ac:dyDescent="0.25">
      <c r="C99" s="6"/>
      <c r="D99" s="6"/>
      <c r="E99" s="6"/>
      <c r="F99" s="33"/>
      <c r="G99" s="33"/>
      <c r="H99" s="6"/>
    </row>
    <row r="100" spans="3:8" ht="12.75" customHeight="1" x14ac:dyDescent="0.25">
      <c r="C100" s="6"/>
      <c r="D100" s="6"/>
      <c r="E100" s="6"/>
      <c r="F100" s="33"/>
      <c r="G100" s="33"/>
      <c r="H100" s="6"/>
    </row>
    <row r="101" spans="3:8" ht="12.75" customHeight="1" x14ac:dyDescent="0.25">
      <c r="C101" s="6"/>
      <c r="D101" s="6"/>
      <c r="E101" s="6"/>
      <c r="F101" s="33"/>
      <c r="G101" s="33"/>
      <c r="H101" s="6"/>
    </row>
    <row r="102" spans="3:8" ht="12.75" customHeight="1" x14ac:dyDescent="0.25">
      <c r="C102" s="6"/>
      <c r="D102" s="6"/>
      <c r="E102" s="6"/>
      <c r="F102" s="33"/>
      <c r="G102" s="33"/>
      <c r="H102" s="6"/>
    </row>
    <row r="103" spans="3:8" ht="12.75" customHeight="1" x14ac:dyDescent="0.25">
      <c r="C103" s="6"/>
      <c r="D103" s="6"/>
      <c r="E103" s="6"/>
      <c r="F103" s="33"/>
      <c r="G103" s="33"/>
      <c r="H103" s="6"/>
    </row>
    <row r="104" spans="3:8" ht="12.75" customHeight="1" x14ac:dyDescent="0.25">
      <c r="C104" s="6"/>
      <c r="D104" s="6"/>
      <c r="E104" s="6"/>
      <c r="F104" s="33"/>
      <c r="G104" s="33"/>
      <c r="H104" s="6"/>
    </row>
    <row r="105" spans="3:8" ht="12.75" customHeight="1" x14ac:dyDescent="0.25">
      <c r="C105" s="6"/>
      <c r="D105" s="6"/>
      <c r="E105" s="6"/>
      <c r="F105" s="33"/>
      <c r="G105" s="33"/>
      <c r="H105" s="6"/>
    </row>
    <row r="106" spans="3:8" ht="12.75" customHeight="1" x14ac:dyDescent="0.25">
      <c r="C106" s="6"/>
      <c r="D106" s="6"/>
      <c r="E106" s="6"/>
      <c r="F106" s="33"/>
      <c r="G106" s="33"/>
      <c r="H106" s="6"/>
    </row>
    <row r="107" spans="3:8" ht="12.75" customHeight="1" x14ac:dyDescent="0.25">
      <c r="C107" s="6"/>
      <c r="D107" s="6"/>
      <c r="E107" s="6"/>
      <c r="F107" s="33"/>
      <c r="G107" s="33"/>
      <c r="H107" s="6"/>
    </row>
    <row r="108" spans="3:8" ht="12.75" customHeight="1" x14ac:dyDescent="0.25">
      <c r="C108" s="6"/>
      <c r="D108" s="6"/>
      <c r="E108" s="6"/>
      <c r="F108" s="33"/>
      <c r="G108" s="33"/>
      <c r="H108" s="6"/>
    </row>
    <row r="109" spans="3:8" ht="12.75" customHeight="1" x14ac:dyDescent="0.25">
      <c r="C109" s="6"/>
      <c r="D109" s="6"/>
      <c r="E109" s="6"/>
      <c r="F109" s="33"/>
      <c r="G109" s="33"/>
      <c r="H109" s="6"/>
    </row>
    <row r="110" spans="3:8" ht="12.75" customHeight="1" x14ac:dyDescent="0.25">
      <c r="C110" s="6"/>
      <c r="D110" s="6"/>
      <c r="E110" s="6"/>
      <c r="F110" s="33"/>
      <c r="G110" s="33"/>
      <c r="H110" s="6"/>
    </row>
    <row r="111" spans="3:8" ht="12.75" customHeight="1" x14ac:dyDescent="0.25">
      <c r="C111" s="6"/>
      <c r="D111" s="6"/>
      <c r="E111" s="6"/>
      <c r="F111" s="33"/>
      <c r="G111" s="33"/>
      <c r="H111" s="6"/>
    </row>
    <row r="112" spans="3:8" ht="12.75" customHeight="1" x14ac:dyDescent="0.25">
      <c r="C112" s="6"/>
      <c r="D112" s="6"/>
      <c r="E112" s="6"/>
      <c r="F112" s="33"/>
      <c r="G112" s="33"/>
      <c r="H112" s="6"/>
    </row>
    <row r="113" spans="3:8" ht="12.75" customHeight="1" x14ac:dyDescent="0.25">
      <c r="C113" s="6"/>
      <c r="D113" s="6"/>
      <c r="E113" s="6"/>
      <c r="F113" s="33"/>
      <c r="G113" s="33"/>
      <c r="H113" s="6"/>
    </row>
    <row r="114" spans="3:8" ht="12.75" customHeight="1" x14ac:dyDescent="0.25">
      <c r="C114" s="6"/>
      <c r="D114" s="6"/>
      <c r="E114" s="6"/>
      <c r="F114" s="33"/>
      <c r="G114" s="33"/>
      <c r="H114" s="6"/>
    </row>
    <row r="115" spans="3:8" ht="12.75" customHeight="1" x14ac:dyDescent="0.25">
      <c r="C115" s="6"/>
      <c r="D115" s="6"/>
      <c r="E115" s="6"/>
      <c r="F115" s="33"/>
      <c r="G115" s="33"/>
      <c r="H115" s="6"/>
    </row>
    <row r="116" spans="3:8" ht="12.75" customHeight="1" x14ac:dyDescent="0.25">
      <c r="C116" s="6"/>
      <c r="D116" s="6"/>
      <c r="E116" s="6"/>
      <c r="F116" s="33"/>
      <c r="G116" s="33"/>
      <c r="H116" s="6"/>
    </row>
    <row r="117" spans="3:8" ht="12.75" customHeight="1" x14ac:dyDescent="0.25">
      <c r="C117" s="6"/>
      <c r="D117" s="6"/>
      <c r="E117" s="6"/>
      <c r="F117" s="33"/>
      <c r="G117" s="33"/>
      <c r="H117" s="6"/>
    </row>
    <row r="118" spans="3:8" ht="12.75" customHeight="1" x14ac:dyDescent="0.25">
      <c r="C118" s="6"/>
      <c r="D118" s="6"/>
      <c r="E118" s="6"/>
      <c r="F118" s="33"/>
      <c r="G118" s="33"/>
      <c r="H118" s="6"/>
    </row>
    <row r="119" spans="3:8" ht="12.75" customHeight="1" x14ac:dyDescent="0.25">
      <c r="C119" s="6"/>
      <c r="D119" s="6"/>
      <c r="E119" s="6"/>
      <c r="F119" s="33"/>
      <c r="G119" s="33"/>
      <c r="H119" s="6"/>
    </row>
    <row r="120" spans="3:8" ht="12.75" customHeight="1" x14ac:dyDescent="0.25">
      <c r="C120" s="6"/>
      <c r="D120" s="6"/>
      <c r="E120" s="6"/>
      <c r="F120" s="33"/>
      <c r="G120" s="33"/>
      <c r="H120" s="6"/>
    </row>
    <row r="121" spans="3:8" ht="12.75" customHeight="1" x14ac:dyDescent="0.25">
      <c r="C121" s="6"/>
      <c r="D121" s="6"/>
      <c r="E121" s="6"/>
      <c r="F121" s="33"/>
      <c r="G121" s="33"/>
      <c r="H121" s="6"/>
    </row>
    <row r="122" spans="3:8" ht="12.75" customHeight="1" x14ac:dyDescent="0.25">
      <c r="C122" s="6"/>
      <c r="D122" s="6"/>
      <c r="E122" s="6"/>
      <c r="F122" s="33"/>
      <c r="G122" s="33"/>
      <c r="H122" s="6"/>
    </row>
    <row r="123" spans="3:8" ht="12.75" customHeight="1" x14ac:dyDescent="0.25">
      <c r="C123" s="6"/>
      <c r="D123" s="6"/>
      <c r="E123" s="6"/>
      <c r="F123" s="33"/>
      <c r="G123" s="33"/>
      <c r="H123" s="6"/>
    </row>
    <row r="124" spans="3:8" ht="12.75" customHeight="1" x14ac:dyDescent="0.25">
      <c r="C124" s="6"/>
      <c r="D124" s="6"/>
      <c r="E124" s="6"/>
      <c r="F124" s="33"/>
      <c r="G124" s="33"/>
      <c r="H124" s="6"/>
    </row>
    <row r="125" spans="3:8" ht="12.75" customHeight="1" x14ac:dyDescent="0.25">
      <c r="C125" s="6"/>
      <c r="D125" s="6"/>
      <c r="E125" s="6"/>
      <c r="F125" s="33"/>
      <c r="G125" s="33"/>
      <c r="H125" s="6"/>
    </row>
    <row r="126" spans="3:8" ht="12.75" customHeight="1" x14ac:dyDescent="0.25">
      <c r="C126" s="6"/>
      <c r="D126" s="6"/>
      <c r="E126" s="6"/>
      <c r="F126" s="33"/>
      <c r="G126" s="33"/>
      <c r="H126" s="6"/>
    </row>
    <row r="127" spans="3:8" ht="12.75" customHeight="1" x14ac:dyDescent="0.25">
      <c r="C127" s="6"/>
      <c r="D127" s="6"/>
      <c r="E127" s="6"/>
      <c r="F127" s="33"/>
      <c r="G127" s="33"/>
      <c r="H127" s="6"/>
    </row>
    <row r="128" spans="3:8" ht="12.75" customHeight="1" x14ac:dyDescent="0.25">
      <c r="C128" s="6"/>
      <c r="D128" s="6"/>
      <c r="E128" s="6"/>
      <c r="F128" s="33"/>
      <c r="G128" s="33"/>
      <c r="H128" s="6"/>
    </row>
    <row r="129" spans="3:8" ht="12.75" customHeight="1" x14ac:dyDescent="0.25">
      <c r="C129" s="6"/>
      <c r="D129" s="6"/>
      <c r="E129" s="6"/>
      <c r="F129" s="33"/>
      <c r="G129" s="33"/>
      <c r="H129" s="6"/>
    </row>
    <row r="130" spans="3:8" ht="12.75" customHeight="1" x14ac:dyDescent="0.25">
      <c r="C130" s="6"/>
      <c r="D130" s="6"/>
      <c r="E130" s="6"/>
      <c r="F130" s="33"/>
      <c r="G130" s="33"/>
      <c r="H130" s="6"/>
    </row>
  </sheetData>
  <mergeCells count="10">
    <mergeCell ref="E1:H2"/>
    <mergeCell ref="A7:A8"/>
    <mergeCell ref="B7:B8"/>
    <mergeCell ref="E7:E8"/>
    <mergeCell ref="F7:F8"/>
    <mergeCell ref="G7:G8"/>
    <mergeCell ref="C7:C8"/>
    <mergeCell ref="D7:D8"/>
    <mergeCell ref="H7:H8"/>
    <mergeCell ref="B6:G6"/>
  </mergeCells>
  <phoneticPr fontId="9" type="noConversion"/>
  <pageMargins left="0.78740157480314965" right="0.39370078740157483" top="0.74803149606299213" bottom="0.74803149606299213" header="0.31496062992125984" footer="0.31496062992125984"/>
  <pageSetup paperSize="8" fitToHeight="0" orientation="portrait" r:id="rId1"/>
  <ignoredErrors>
    <ignoredError sqref="C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 priedas 5 lentelė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Virginija</dc:creator>
  <cp:lastModifiedBy>User</cp:lastModifiedBy>
  <cp:lastPrinted>2025-03-21T09:15:30Z</cp:lastPrinted>
  <dcterms:created xsi:type="dcterms:W3CDTF">2024-06-14T11:35:41Z</dcterms:created>
  <dcterms:modified xsi:type="dcterms:W3CDTF">2025-04-02T08:12:52Z</dcterms:modified>
</cp:coreProperties>
</file>