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SKELBTI 2025 M\BALANDIS\T3\2025-04-07 Nr.T3-141\"/>
    </mc:Choice>
  </mc:AlternateContent>
  <bookViews>
    <workbookView xWindow="0" yWindow="0" windowWidth="28800" windowHeight="11835"/>
  </bookViews>
  <sheets>
    <sheet name="Išlaidos 2025-02-21" sheetId="4" r:id="rId1"/>
  </sheets>
  <calcPr calcId="152511"/>
</workbook>
</file>

<file path=xl/calcChain.xml><?xml version="1.0" encoding="utf-8"?>
<calcChain xmlns="http://schemas.openxmlformats.org/spreadsheetml/2006/main">
  <c r="H756" i="4" l="1"/>
  <c r="G418" i="4"/>
  <c r="I409" i="4"/>
  <c r="J409" i="4"/>
  <c r="K409" i="4"/>
  <c r="H409" i="4"/>
  <c r="G362" i="4"/>
  <c r="G352" i="4"/>
  <c r="I289" i="4"/>
  <c r="J289" i="4"/>
  <c r="K289" i="4"/>
  <c r="H289" i="4"/>
  <c r="G288" i="4"/>
  <c r="I264" i="4"/>
  <c r="J264" i="4"/>
  <c r="K264" i="4"/>
  <c r="H264" i="4"/>
  <c r="G263" i="4"/>
  <c r="I240" i="4"/>
  <c r="J240" i="4"/>
  <c r="K240" i="4"/>
  <c r="H240" i="4"/>
  <c r="G239" i="4"/>
  <c r="I237" i="4"/>
  <c r="J237" i="4"/>
  <c r="K237" i="4"/>
  <c r="H237" i="4"/>
  <c r="G236" i="4"/>
  <c r="G237" i="4" s="1"/>
  <c r="G203" i="4"/>
  <c r="G198" i="4"/>
  <c r="G185" i="4"/>
  <c r="G121" i="4"/>
  <c r="G120" i="4"/>
  <c r="G82" i="4"/>
  <c r="G64" i="4"/>
  <c r="G102" i="4" l="1"/>
  <c r="G100" i="4"/>
  <c r="K706" i="4"/>
  <c r="J706" i="4"/>
  <c r="I706" i="4"/>
  <c r="H706" i="4"/>
  <c r="G705" i="4"/>
  <c r="K636" i="4"/>
  <c r="J636" i="4"/>
  <c r="I636" i="4"/>
  <c r="H636" i="4"/>
  <c r="G637" i="4"/>
  <c r="G638" i="4"/>
  <c r="G639" i="4"/>
  <c r="G640" i="4"/>
  <c r="G641" i="4"/>
  <c r="G642" i="4"/>
  <c r="G643" i="4"/>
  <c r="G644" i="4"/>
  <c r="G645" i="4"/>
  <c r="H646" i="4"/>
  <c r="I646" i="4"/>
  <c r="J646" i="4"/>
  <c r="G647" i="4"/>
  <c r="H648" i="4"/>
  <c r="I648" i="4"/>
  <c r="J648" i="4"/>
  <c r="G635" i="4"/>
  <c r="G177" i="4"/>
  <c r="G169" i="4"/>
  <c r="G179" i="4"/>
  <c r="G167" i="4"/>
  <c r="G166" i="4"/>
  <c r="I59" i="4"/>
  <c r="I767" i="4"/>
  <c r="J767" i="4"/>
  <c r="K767" i="4"/>
  <c r="H767" i="4"/>
  <c r="G766" i="4"/>
  <c r="G765" i="4"/>
  <c r="K756" i="4"/>
  <c r="J756" i="4"/>
  <c r="I756" i="4"/>
  <c r="G755" i="4"/>
  <c r="I606" i="4"/>
  <c r="J606" i="4"/>
  <c r="K606" i="4"/>
  <c r="H606" i="4"/>
  <c r="I622" i="4"/>
  <c r="J622" i="4"/>
  <c r="K622" i="4"/>
  <c r="H622" i="4"/>
  <c r="G621" i="4"/>
  <c r="G605" i="4"/>
  <c r="G606" i="4" s="1"/>
  <c r="G308" i="4"/>
  <c r="G183" i="4"/>
  <c r="G195" i="4"/>
  <c r="G146" i="4"/>
  <c r="G144" i="4"/>
  <c r="G136" i="4"/>
  <c r="H59" i="4"/>
  <c r="J59" i="4"/>
  <c r="K59" i="4"/>
  <c r="G51" i="4"/>
  <c r="H47" i="4"/>
  <c r="H774" i="4" s="1"/>
  <c r="I47" i="4"/>
  <c r="I774" i="4" s="1"/>
  <c r="J47" i="4"/>
  <c r="J774" i="4" s="1"/>
  <c r="K47" i="4"/>
  <c r="K774" i="4" s="1"/>
  <c r="G45" i="4"/>
  <c r="G41" i="4"/>
  <c r="G245" i="4"/>
  <c r="H679" i="4"/>
  <c r="H703" i="4"/>
  <c r="G690" i="4"/>
  <c r="G689" i="4"/>
  <c r="H601" i="4"/>
  <c r="G600" i="4"/>
  <c r="G731" i="4"/>
  <c r="G758" i="4"/>
  <c r="I575" i="4"/>
  <c r="H575" i="4"/>
  <c r="I555" i="4"/>
  <c r="J555" i="4"/>
  <c r="K555" i="4"/>
  <c r="H555" i="4"/>
  <c r="I540" i="4"/>
  <c r="J540" i="4"/>
  <c r="K540" i="4"/>
  <c r="H540" i="4"/>
  <c r="I532" i="4"/>
  <c r="J532" i="4"/>
  <c r="K532" i="4"/>
  <c r="H532" i="4"/>
  <c r="I493" i="4"/>
  <c r="J493" i="4"/>
  <c r="K493" i="4"/>
  <c r="H493" i="4"/>
  <c r="G492" i="4"/>
  <c r="H489" i="4"/>
  <c r="K489" i="4"/>
  <c r="J489" i="4"/>
  <c r="I489" i="4"/>
  <c r="G486" i="4"/>
  <c r="G487" i="4"/>
  <c r="G488" i="4"/>
  <c r="I474" i="4"/>
  <c r="J474" i="4"/>
  <c r="K474" i="4"/>
  <c r="H474" i="4"/>
  <c r="G473" i="4"/>
  <c r="I450" i="4"/>
  <c r="J450" i="4"/>
  <c r="K450" i="4"/>
  <c r="H450" i="4"/>
  <c r="G449" i="4"/>
  <c r="H403" i="4"/>
  <c r="H388" i="4"/>
  <c r="G382" i="4"/>
  <c r="H379" i="4"/>
  <c r="I379" i="4"/>
  <c r="H364" i="4"/>
  <c r="I355" i="4"/>
  <c r="H355" i="4"/>
  <c r="H338" i="4"/>
  <c r="I293" i="4"/>
  <c r="J293" i="4"/>
  <c r="K293" i="4"/>
  <c r="H293" i="4"/>
  <c r="H310" i="4"/>
  <c r="G309" i="4"/>
  <c r="G292" i="4"/>
  <c r="H272" i="4"/>
  <c r="H259" i="4"/>
  <c r="I259" i="4"/>
  <c r="J259" i="4"/>
  <c r="K259" i="4"/>
  <c r="G258" i="4"/>
  <c r="G249" i="4"/>
  <c r="G246" i="4"/>
  <c r="G247" i="4"/>
  <c r="G222" i="4"/>
  <c r="G218" i="4"/>
  <c r="G219" i="4"/>
  <c r="G220" i="4"/>
  <c r="G221" i="4"/>
  <c r="G212" i="4"/>
  <c r="G213" i="4"/>
  <c r="G214" i="4"/>
  <c r="G215" i="4"/>
  <c r="G216" i="4"/>
  <c r="G217" i="4"/>
  <c r="G208" i="4"/>
  <c r="G202" i="4"/>
  <c r="G197" i="4"/>
  <c r="G147" i="4"/>
  <c r="G148" i="4"/>
  <c r="G149" i="4"/>
  <c r="G150" i="4"/>
  <c r="G99" i="4"/>
  <c r="G101" i="4"/>
  <c r="G98" i="4"/>
  <c r="G86" i="4"/>
  <c r="G80" i="4"/>
  <c r="I70" i="4"/>
  <c r="J70" i="4"/>
  <c r="K70" i="4"/>
  <c r="H70" i="4"/>
  <c r="G68" i="4"/>
  <c r="G69" i="4"/>
  <c r="G57" i="4"/>
  <c r="G55" i="4"/>
  <c r="G53" i="4"/>
  <c r="H40" i="4"/>
  <c r="I40" i="4"/>
  <c r="J40" i="4"/>
  <c r="K40" i="4"/>
  <c r="G37" i="4"/>
  <c r="G38" i="4"/>
  <c r="G30" i="4"/>
  <c r="G14" i="4"/>
  <c r="H726" i="4"/>
  <c r="I726" i="4"/>
  <c r="J726" i="4"/>
  <c r="K726" i="4"/>
  <c r="G725" i="4"/>
  <c r="G726" i="4" s="1"/>
  <c r="G677" i="4"/>
  <c r="K551" i="4"/>
  <c r="K548" i="4"/>
  <c r="K461" i="4"/>
  <c r="H406" i="4"/>
  <c r="I406" i="4"/>
  <c r="J406" i="4"/>
  <c r="K406" i="4"/>
  <c r="K403" i="4"/>
  <c r="K347" i="4"/>
  <c r="G346" i="4"/>
  <c r="K281" i="4"/>
  <c r="G280" i="4"/>
  <c r="G232" i="4"/>
  <c r="G224" i="4"/>
  <c r="G187" i="4"/>
  <c r="G175" i="4"/>
  <c r="G168" i="4"/>
  <c r="G170" i="4"/>
  <c r="G143" i="4"/>
  <c r="G114" i="4"/>
  <c r="G113" i="4"/>
  <c r="G109" i="4"/>
  <c r="G92" i="4"/>
  <c r="G23" i="4"/>
  <c r="I164" i="4"/>
  <c r="J164" i="4"/>
  <c r="K164" i="4"/>
  <c r="H164" i="4"/>
  <c r="I633" i="4"/>
  <c r="J633" i="4"/>
  <c r="K633" i="4"/>
  <c r="H633" i="4"/>
  <c r="G159" i="4"/>
  <c r="G154" i="4"/>
  <c r="G25" i="4"/>
  <c r="G21" i="4"/>
  <c r="G31" i="4"/>
  <c r="G666" i="4"/>
  <c r="G759" i="4"/>
  <c r="I743" i="4"/>
  <c r="J743" i="4"/>
  <c r="K743" i="4"/>
  <c r="H743" i="4"/>
  <c r="G742" i="4"/>
  <c r="H683" i="4"/>
  <c r="I683" i="4"/>
  <c r="J683" i="4"/>
  <c r="K683" i="4"/>
  <c r="G682" i="4"/>
  <c r="G683" i="4" s="1"/>
  <c r="H603" i="4"/>
  <c r="I603" i="4"/>
  <c r="J603" i="4"/>
  <c r="K603" i="4"/>
  <c r="G596" i="4"/>
  <c r="G566" i="4"/>
  <c r="G544" i="4"/>
  <c r="G524" i="4"/>
  <c r="G500" i="4"/>
  <c r="G480" i="4"/>
  <c r="G457" i="4"/>
  <c r="G437" i="4"/>
  <c r="G413" i="4"/>
  <c r="G392" i="4"/>
  <c r="G368" i="4"/>
  <c r="G342" i="4"/>
  <c r="G321" i="4"/>
  <c r="G299" i="4"/>
  <c r="G276" i="4"/>
  <c r="H235" i="4"/>
  <c r="I235" i="4"/>
  <c r="J235" i="4"/>
  <c r="K235" i="4"/>
  <c r="G231" i="4"/>
  <c r="H226" i="4"/>
  <c r="I226" i="4"/>
  <c r="J226" i="4"/>
  <c r="K226" i="4"/>
  <c r="G180" i="4"/>
  <c r="G181" i="4"/>
  <c r="G182" i="4"/>
  <c r="G176" i="4"/>
  <c r="G173" i="4"/>
  <c r="G165" i="4"/>
  <c r="G152" i="4"/>
  <c r="G145" i="4"/>
  <c r="H141" i="4"/>
  <c r="I141" i="4"/>
  <c r="J141" i="4"/>
  <c r="K141" i="4"/>
  <c r="G135" i="4"/>
  <c r="G137" i="4"/>
  <c r="H134" i="4"/>
  <c r="I134" i="4"/>
  <c r="J134" i="4"/>
  <c r="K134" i="4"/>
  <c r="G111" i="4"/>
  <c r="G106" i="4"/>
  <c r="G107" i="4"/>
  <c r="G84" i="4"/>
  <c r="G65" i="4"/>
  <c r="G46" i="4"/>
  <c r="G20" i="4"/>
  <c r="H659" i="4"/>
  <c r="G658" i="4"/>
  <c r="H693" i="4"/>
  <c r="H582" i="4"/>
  <c r="G581" i="4"/>
  <c r="H518" i="4"/>
  <c r="G517" i="4"/>
  <c r="H513" i="4"/>
  <c r="G512" i="4"/>
  <c r="H426" i="4"/>
  <c r="G425" i="4"/>
  <c r="G267" i="4"/>
  <c r="G268" i="4"/>
  <c r="G271" i="4"/>
  <c r="G260" i="4"/>
  <c r="G257" i="4"/>
  <c r="G248" i="4"/>
  <c r="G205" i="4"/>
  <c r="G206" i="4"/>
  <c r="G194" i="4"/>
  <c r="G191" i="4"/>
  <c r="G184" i="4"/>
  <c r="G174" i="4"/>
  <c r="G131" i="4"/>
  <c r="G132" i="4"/>
  <c r="G66" i="4"/>
  <c r="K50" i="4"/>
  <c r="G172" i="4"/>
  <c r="G163" i="4"/>
  <c r="G103" i="4"/>
  <c r="G720" i="4"/>
  <c r="K504" i="4"/>
  <c r="K417" i="4"/>
  <c r="K396" i="4"/>
  <c r="K372" i="4"/>
  <c r="G699" i="4"/>
  <c r="G211" i="4"/>
  <c r="G760" i="4"/>
  <c r="G746" i="4"/>
  <c r="H714" i="4"/>
  <c r="I714" i="4"/>
  <c r="J714" i="4"/>
  <c r="K714" i="4"/>
  <c r="G707" i="4"/>
  <c r="G687" i="4"/>
  <c r="G676" i="4"/>
  <c r="G625" i="4"/>
  <c r="G261" i="4"/>
  <c r="G178" i="4"/>
  <c r="G151" i="4"/>
  <c r="H161" i="4"/>
  <c r="I161" i="4"/>
  <c r="J161" i="4"/>
  <c r="K161" i="4"/>
  <c r="G142" i="4"/>
  <c r="G115" i="4"/>
  <c r="G110" i="4"/>
  <c r="G52" i="4"/>
  <c r="G28" i="4"/>
  <c r="G712" i="4"/>
  <c r="G709" i="4"/>
  <c r="I693" i="4"/>
  <c r="G692" i="4"/>
  <c r="G654" i="4"/>
  <c r="H617" i="4"/>
  <c r="G616" i="4"/>
  <c r="G595" i="4"/>
  <c r="G594" i="4"/>
  <c r="G597" i="4"/>
  <c r="G598" i="4"/>
  <c r="G599" i="4"/>
  <c r="I601" i="4"/>
  <c r="J601" i="4"/>
  <c r="K601" i="4"/>
  <c r="G602" i="4"/>
  <c r="G739" i="4"/>
  <c r="H734" i="4"/>
  <c r="G358" i="4"/>
  <c r="G306" i="4"/>
  <c r="G200" i="4"/>
  <c r="G193" i="4"/>
  <c r="G189" i="4"/>
  <c r="G157" i="4"/>
  <c r="J704" i="4" l="1"/>
  <c r="H704" i="4"/>
  <c r="K704" i="4"/>
  <c r="I704" i="4"/>
  <c r="G706" i="4"/>
  <c r="J634" i="4"/>
  <c r="H783" i="4"/>
  <c r="I634" i="4"/>
  <c r="H634" i="4"/>
  <c r="G636" i="4"/>
  <c r="J784" i="4"/>
  <c r="G767" i="4"/>
  <c r="H784" i="4"/>
  <c r="K784" i="4"/>
  <c r="I784" i="4"/>
  <c r="G622" i="4"/>
  <c r="G540" i="4"/>
  <c r="G293" i="4"/>
  <c r="G289" i="4"/>
  <c r="J783" i="4"/>
  <c r="K783" i="4"/>
  <c r="I783" i="4"/>
  <c r="G603" i="4"/>
  <c r="G743" i="4"/>
  <c r="G601" i="4"/>
  <c r="G129" i="4"/>
  <c r="G108" i="4"/>
  <c r="G17" i="4"/>
  <c r="G262" i="4"/>
  <c r="G264" i="4" s="1"/>
  <c r="H770" i="4"/>
  <c r="I770" i="4"/>
  <c r="J770" i="4"/>
  <c r="K770" i="4"/>
  <c r="G769" i="4"/>
  <c r="G558" i="4"/>
  <c r="G383" i="4"/>
  <c r="G190" i="4"/>
  <c r="G118" i="4"/>
  <c r="G112" i="4"/>
  <c r="H551" i="4"/>
  <c r="I551" i="4"/>
  <c r="J551" i="4"/>
  <c r="H507" i="4"/>
  <c r="I507" i="4"/>
  <c r="J507" i="4"/>
  <c r="K507" i="4"/>
  <c r="H464" i="4"/>
  <c r="I464" i="4"/>
  <c r="J464" i="4"/>
  <c r="K464" i="4"/>
  <c r="H420" i="4"/>
  <c r="I420" i="4"/>
  <c r="J420" i="4"/>
  <c r="K420" i="4"/>
  <c r="H399" i="4"/>
  <c r="I399" i="4"/>
  <c r="J399" i="4"/>
  <c r="K399" i="4"/>
  <c r="H350" i="4"/>
  <c r="I350" i="4"/>
  <c r="J350" i="4"/>
  <c r="K350" i="4"/>
  <c r="H284" i="4"/>
  <c r="I284" i="4"/>
  <c r="J284" i="4"/>
  <c r="K284" i="4"/>
  <c r="G186" i="4"/>
  <c r="H29" i="4"/>
  <c r="H35" i="4" s="1"/>
  <c r="I29" i="4"/>
  <c r="I35" i="4" s="1"/>
  <c r="J29" i="4"/>
  <c r="J35" i="4" s="1"/>
  <c r="K29" i="4"/>
  <c r="K35" i="4" s="1"/>
  <c r="I748" i="4"/>
  <c r="J748" i="4"/>
  <c r="K748" i="4"/>
  <c r="H748" i="4"/>
  <c r="I582" i="4"/>
  <c r="J582" i="4"/>
  <c r="K582" i="4"/>
  <c r="I537" i="4"/>
  <c r="J537" i="4"/>
  <c r="K537" i="4"/>
  <c r="H537" i="4"/>
  <c r="I470" i="4"/>
  <c r="J470" i="4"/>
  <c r="K470" i="4"/>
  <c r="H470" i="4"/>
  <c r="G405" i="4"/>
  <c r="I372" i="4"/>
  <c r="J372" i="4"/>
  <c r="H372" i="4"/>
  <c r="I360" i="4"/>
  <c r="J360" i="4"/>
  <c r="K360" i="4"/>
  <c r="H360" i="4"/>
  <c r="I338" i="4"/>
  <c r="J338" i="4"/>
  <c r="K338" i="4"/>
  <c r="I295" i="4"/>
  <c r="J295" i="4"/>
  <c r="K295" i="4"/>
  <c r="H295" i="4"/>
  <c r="I269" i="4"/>
  <c r="J269" i="4"/>
  <c r="K269" i="4"/>
  <c r="H269" i="4"/>
  <c r="I253" i="4"/>
  <c r="J253" i="4"/>
  <c r="K253" i="4"/>
  <c r="H253" i="4"/>
  <c r="G238" i="4"/>
  <c r="G240" i="4" s="1"/>
  <c r="G162" i="4"/>
  <c r="G33" i="4"/>
  <c r="H670" i="4"/>
  <c r="I670" i="4"/>
  <c r="J670" i="4"/>
  <c r="K670" i="4"/>
  <c r="G667" i="4"/>
  <c r="I659" i="4"/>
  <c r="J659" i="4"/>
  <c r="K659" i="4"/>
  <c r="G651" i="4"/>
  <c r="G650" i="4"/>
  <c r="K646" i="4"/>
  <c r="H631" i="4"/>
  <c r="H620" i="4" s="1"/>
  <c r="I631" i="4"/>
  <c r="I620" i="4" s="1"/>
  <c r="J631" i="4"/>
  <c r="J620" i="4" s="1"/>
  <c r="K631" i="4"/>
  <c r="K620" i="4" s="1"/>
  <c r="G614" i="4"/>
  <c r="G586" i="4"/>
  <c r="G505" i="4"/>
  <c r="H433" i="4"/>
  <c r="H446" i="4"/>
  <c r="I446" i="4"/>
  <c r="J446" i="4"/>
  <c r="K446" i="4"/>
  <c r="G443" i="4"/>
  <c r="G444" i="4"/>
  <c r="H442" i="4"/>
  <c r="I442" i="4"/>
  <c r="J442" i="4"/>
  <c r="K442" i="4"/>
  <c r="G441" i="4"/>
  <c r="G348" i="4"/>
  <c r="G282" i="4"/>
  <c r="G397" i="4"/>
  <c r="G398" i="4"/>
  <c r="G549" i="4"/>
  <c r="G462" i="4"/>
  <c r="G459" i="4"/>
  <c r="H375" i="4"/>
  <c r="I375" i="4"/>
  <c r="J375" i="4"/>
  <c r="K375" i="4"/>
  <c r="G373" i="4"/>
  <c r="H522" i="4"/>
  <c r="I522" i="4"/>
  <c r="J522" i="4"/>
  <c r="K522" i="4"/>
  <c r="H529" i="4"/>
  <c r="I529" i="4"/>
  <c r="J529" i="4"/>
  <c r="K529" i="4"/>
  <c r="G528" i="4"/>
  <c r="G521" i="4"/>
  <c r="G567" i="4"/>
  <c r="H571" i="4"/>
  <c r="I571" i="4"/>
  <c r="J571" i="4"/>
  <c r="K571" i="4"/>
  <c r="G570" i="4"/>
  <c r="H326" i="4"/>
  <c r="I326" i="4"/>
  <c r="J326" i="4"/>
  <c r="K326" i="4"/>
  <c r="G325" i="4"/>
  <c r="G305" i="4"/>
  <c r="G307" i="4"/>
  <c r="I310" i="4"/>
  <c r="J310" i="4"/>
  <c r="K310" i="4"/>
  <c r="H304" i="4"/>
  <c r="I304" i="4"/>
  <c r="J304" i="4"/>
  <c r="K304" i="4"/>
  <c r="G303" i="4"/>
  <c r="G304" i="4" s="1"/>
  <c r="H243" i="4"/>
  <c r="I243" i="4"/>
  <c r="J243" i="4"/>
  <c r="K243" i="4"/>
  <c r="G241" i="4"/>
  <c r="G242" i="4"/>
  <c r="G199" i="4"/>
  <c r="G138" i="4"/>
  <c r="G62" i="4"/>
  <c r="G737" i="4"/>
  <c r="G578" i="4"/>
  <c r="H564" i="4"/>
  <c r="I564" i="4"/>
  <c r="J564" i="4"/>
  <c r="K564" i="4"/>
  <c r="G563" i="4"/>
  <c r="J476" i="4"/>
  <c r="K476" i="4"/>
  <c r="H431" i="4"/>
  <c r="G430" i="4"/>
  <c r="I426" i="4"/>
  <c r="J426" i="4"/>
  <c r="K426" i="4"/>
  <c r="G359" i="4"/>
  <c r="G704" i="4" l="1"/>
  <c r="G646" i="4"/>
  <c r="G399" i="4"/>
  <c r="G670" i="4"/>
  <c r="G659" i="4"/>
  <c r="G631" i="4"/>
  <c r="G748" i="4"/>
  <c r="G582" i="4"/>
  <c r="G571" i="4"/>
  <c r="G564" i="4"/>
  <c r="G537" i="4"/>
  <c r="G529" i="4"/>
  <c r="G522" i="4"/>
  <c r="G493" i="4"/>
  <c r="G470" i="4"/>
  <c r="G446" i="4"/>
  <c r="G442" i="4"/>
  <c r="G372" i="4"/>
  <c r="G426" i="4"/>
  <c r="G409" i="4"/>
  <c r="G406" i="4"/>
  <c r="G375" i="4"/>
  <c r="G360" i="4"/>
  <c r="G338" i="4"/>
  <c r="G326" i="4"/>
  <c r="G310" i="4"/>
  <c r="G295" i="4"/>
  <c r="G269" i="4"/>
  <c r="G164" i="4"/>
  <c r="G783" i="4" s="1"/>
  <c r="G70" i="4"/>
  <c r="G29" i="4"/>
  <c r="G243" i="4"/>
  <c r="G244" i="4"/>
  <c r="G233" i="4"/>
  <c r="G234" i="4"/>
  <c r="G252" i="4"/>
  <c r="H255" i="4"/>
  <c r="H230" i="4" s="1"/>
  <c r="I255" i="4"/>
  <c r="I230" i="4" s="1"/>
  <c r="J255" i="4"/>
  <c r="J230" i="4" s="1"/>
  <c r="K255" i="4"/>
  <c r="K230" i="4" s="1"/>
  <c r="G254" i="4"/>
  <c r="G255" i="4" s="1"/>
  <c r="G225" i="4"/>
  <c r="G160" i="4"/>
  <c r="G158" i="4"/>
  <c r="G140" i="4"/>
  <c r="G94" i="4"/>
  <c r="G235" i="4" l="1"/>
  <c r="H592" i="4"/>
  <c r="I592" i="4"/>
  <c r="J592" i="4"/>
  <c r="K592" i="4"/>
  <c r="H542" i="4"/>
  <c r="I542" i="4"/>
  <c r="J542" i="4"/>
  <c r="K542" i="4"/>
  <c r="G541" i="4"/>
  <c r="G592" i="4" l="1"/>
  <c r="G542" i="4"/>
  <c r="H104" i="4"/>
  <c r="I104" i="4"/>
  <c r="J104" i="4"/>
  <c r="K104" i="4"/>
  <c r="G104" i="4" l="1"/>
  <c r="H61" i="4" l="1"/>
  <c r="I61" i="4"/>
  <c r="J61" i="4"/>
  <c r="K61" i="4"/>
  <c r="G60" i="4"/>
  <c r="G61" i="4" s="1"/>
  <c r="I768" i="4" l="1"/>
  <c r="J768" i="4"/>
  <c r="K768" i="4"/>
  <c r="G770" i="4"/>
  <c r="G761" i="4"/>
  <c r="G675" i="4"/>
  <c r="H768" i="4" l="1"/>
  <c r="G768" i="4" s="1"/>
  <c r="G665" i="4"/>
  <c r="G653" i="4"/>
  <c r="G624" i="4"/>
  <c r="I617" i="4"/>
  <c r="J617" i="4"/>
  <c r="K617" i="4"/>
  <c r="G609" i="4"/>
  <c r="G610" i="4"/>
  <c r="G617" i="4" l="1"/>
  <c r="G698" i="4"/>
  <c r="J693" i="4"/>
  <c r="K693" i="4"/>
  <c r="G693" i="4" l="1"/>
  <c r="G686" i="4"/>
  <c r="G577" i="4"/>
  <c r="G536" i="4"/>
  <c r="G553" i="4"/>
  <c r="H453" i="4" l="1"/>
  <c r="I453" i="4"/>
  <c r="J453" i="4"/>
  <c r="K453" i="4"/>
  <c r="G453" i="4" l="1"/>
  <c r="G450" i="4" l="1"/>
  <c r="G573" i="4"/>
  <c r="I518" i="4"/>
  <c r="J518" i="4"/>
  <c r="K518" i="4"/>
  <c r="G509" i="4"/>
  <c r="G518" i="4" l="1"/>
  <c r="I431" i="4"/>
  <c r="J431" i="4"/>
  <c r="K431" i="4"/>
  <c r="G429" i="4"/>
  <c r="I433" i="4"/>
  <c r="J433" i="4"/>
  <c r="K433" i="4"/>
  <c r="G431" i="4" l="1"/>
  <c r="G401" i="4"/>
  <c r="H385" i="4"/>
  <c r="I385" i="4"/>
  <c r="J385" i="4"/>
  <c r="K385" i="4"/>
  <c r="G377" i="4"/>
  <c r="G385" i="4" l="1"/>
  <c r="I335" i="4"/>
  <c r="J335" i="4"/>
  <c r="K335" i="4"/>
  <c r="H335" i="4"/>
  <c r="I315" i="4"/>
  <c r="J315" i="4"/>
  <c r="K315" i="4"/>
  <c r="H315" i="4"/>
  <c r="G335" i="4" l="1"/>
  <c r="G315" i="4"/>
  <c r="G48" i="4"/>
  <c r="G171" i="4"/>
  <c r="G13" i="4"/>
  <c r="G15" i="4"/>
  <c r="G16" i="4"/>
  <c r="G18" i="4"/>
  <c r="G19" i="4"/>
  <c r="G22" i="4"/>
  <c r="G24" i="4"/>
  <c r="G26" i="4"/>
  <c r="G27" i="4"/>
  <c r="G32" i="4"/>
  <c r="G34" i="4"/>
  <c r="G36" i="4"/>
  <c r="G39" i="4"/>
  <c r="G42" i="4"/>
  <c r="G43" i="4"/>
  <c r="G44" i="4"/>
  <c r="G49" i="4"/>
  <c r="G54" i="4"/>
  <c r="G56" i="4"/>
  <c r="G58" i="4"/>
  <c r="G63" i="4"/>
  <c r="G67" i="4"/>
  <c r="G71" i="4"/>
  <c r="G72" i="4"/>
  <c r="G73" i="4"/>
  <c r="G74" i="4"/>
  <c r="G75" i="4"/>
  <c r="G76" i="4"/>
  <c r="G77" i="4"/>
  <c r="G78" i="4"/>
  <c r="G79" i="4"/>
  <c r="G81" i="4"/>
  <c r="G83" i="4"/>
  <c r="G85" i="4"/>
  <c r="G87" i="4"/>
  <c r="G88" i="4"/>
  <c r="G89" i="4"/>
  <c r="G90" i="4"/>
  <c r="G93" i="4"/>
  <c r="G95" i="4"/>
  <c r="G96" i="4"/>
  <c r="G97" i="4"/>
  <c r="G116" i="4"/>
  <c r="G117" i="4"/>
  <c r="G119" i="4"/>
  <c r="G122" i="4"/>
  <c r="G123" i="4"/>
  <c r="G124" i="4"/>
  <c r="G125" i="4"/>
  <c r="G126" i="4"/>
  <c r="G127" i="4"/>
  <c r="G128" i="4"/>
  <c r="G130" i="4"/>
  <c r="G133" i="4"/>
  <c r="G139" i="4"/>
  <c r="G141" i="4" s="1"/>
  <c r="G153" i="4"/>
  <c r="G155" i="4"/>
  <c r="G156" i="4"/>
  <c r="G188" i="4"/>
  <c r="G192" i="4"/>
  <c r="G196" i="4"/>
  <c r="G201" i="4"/>
  <c r="G204" i="4"/>
  <c r="G207" i="4"/>
  <c r="G209" i="4"/>
  <c r="G210" i="4"/>
  <c r="G223" i="4"/>
  <c r="G227" i="4"/>
  <c r="G228" i="4"/>
  <c r="G250" i="4"/>
  <c r="G251" i="4"/>
  <c r="G256" i="4"/>
  <c r="G259" i="4" s="1"/>
  <c r="G266" i="4"/>
  <c r="G270" i="4"/>
  <c r="G273" i="4"/>
  <c r="G275" i="4"/>
  <c r="G277" i="4"/>
  <c r="G278" i="4"/>
  <c r="G279" i="4"/>
  <c r="G283" i="4"/>
  <c r="G284" i="4" s="1"/>
  <c r="G285" i="4"/>
  <c r="G286" i="4"/>
  <c r="G287" i="4"/>
  <c r="G291" i="4"/>
  <c r="G294" i="4"/>
  <c r="G296" i="4"/>
  <c r="G297" i="4" s="1"/>
  <c r="G298" i="4"/>
  <c r="G300" i="4"/>
  <c r="G301" i="4"/>
  <c r="G312" i="4"/>
  <c r="G313" i="4"/>
  <c r="G314" i="4"/>
  <c r="G316" i="4"/>
  <c r="G318" i="4"/>
  <c r="G320" i="4"/>
  <c r="G322" i="4"/>
  <c r="G323" i="4"/>
  <c r="G327" i="4"/>
  <c r="G328" i="4"/>
  <c r="G329" i="4"/>
  <c r="G332" i="4"/>
  <c r="G333" i="4"/>
  <c r="G334" i="4"/>
  <c r="G336" i="4"/>
  <c r="G337" i="4"/>
  <c r="G339" i="4"/>
  <c r="G341" i="4"/>
  <c r="G343" i="4"/>
  <c r="G344" i="4"/>
  <c r="G345" i="4"/>
  <c r="G349" i="4"/>
  <c r="G350" i="4" s="1"/>
  <c r="G351" i="4"/>
  <c r="G353" i="4"/>
  <c r="G354" i="4"/>
  <c r="G357" i="4"/>
  <c r="G361" i="4"/>
  <c r="G363" i="4"/>
  <c r="G365" i="4"/>
  <c r="G367" i="4"/>
  <c r="G369" i="4"/>
  <c r="G370" i="4"/>
  <c r="G371" i="4"/>
  <c r="G374" i="4"/>
  <c r="G376" i="4"/>
  <c r="G378" i="4"/>
  <c r="G381" i="4"/>
  <c r="G384" i="4"/>
  <c r="G386" i="4"/>
  <c r="G387" i="4"/>
  <c r="G389" i="4"/>
  <c r="G391" i="4"/>
  <c r="G393" i="4"/>
  <c r="G394" i="4"/>
  <c r="G395" i="4"/>
  <c r="G400" i="4"/>
  <c r="G402" i="4"/>
  <c r="G407" i="4"/>
  <c r="G408" i="4"/>
  <c r="G410" i="4"/>
  <c r="G412" i="4"/>
  <c r="G414" i="4"/>
  <c r="G415" i="4"/>
  <c r="G416" i="4"/>
  <c r="G420" i="4"/>
  <c r="G421" i="4"/>
  <c r="G422" i="4"/>
  <c r="G423" i="4"/>
  <c r="G424" i="4"/>
  <c r="G428" i="4"/>
  <c r="G432" i="4"/>
  <c r="G433" i="4" s="1"/>
  <c r="G434" i="4"/>
  <c r="G435" i="4" s="1"/>
  <c r="G436" i="4"/>
  <c r="G438" i="4"/>
  <c r="G439" i="4"/>
  <c r="G445" i="4"/>
  <c r="G448" i="4"/>
  <c r="G451" i="4"/>
  <c r="G452" i="4"/>
  <c r="G454" i="4"/>
  <c r="G456" i="4"/>
  <c r="G458" i="4"/>
  <c r="G460" i="4"/>
  <c r="G463" i="4"/>
  <c r="G464" i="4" s="1"/>
  <c r="G465" i="4"/>
  <c r="G466" i="4"/>
  <c r="G467" i="4"/>
  <c r="G468" i="4"/>
  <c r="G469" i="4"/>
  <c r="G472" i="4"/>
  <c r="G475" i="4"/>
  <c r="G477" i="4"/>
  <c r="G479" i="4"/>
  <c r="G481" i="4"/>
  <c r="G483" i="4"/>
  <c r="G484" i="4"/>
  <c r="G485" i="4"/>
  <c r="G491" i="4"/>
  <c r="G494" i="4"/>
  <c r="G495" i="4"/>
  <c r="G497" i="4"/>
  <c r="G499" i="4"/>
  <c r="G501" i="4"/>
  <c r="G502" i="4"/>
  <c r="G503" i="4"/>
  <c r="G506" i="4"/>
  <c r="G507" i="4" s="1"/>
  <c r="G508" i="4"/>
  <c r="G510" i="4"/>
  <c r="G511" i="4"/>
  <c r="G515" i="4"/>
  <c r="G516" i="4"/>
  <c r="G519" i="4"/>
  <c r="G523" i="4"/>
  <c r="G525" i="4"/>
  <c r="G526" i="4"/>
  <c r="G530" i="4"/>
  <c r="G531" i="4"/>
  <c r="G534" i="4"/>
  <c r="G535" i="4"/>
  <c r="G538" i="4"/>
  <c r="G539" i="4"/>
  <c r="G543" i="4"/>
  <c r="G545" i="4"/>
  <c r="G546" i="4"/>
  <c r="G547" i="4"/>
  <c r="G550" i="4"/>
  <c r="G551" i="4" s="1"/>
  <c r="G552" i="4"/>
  <c r="G554" i="4"/>
  <c r="G557" i="4"/>
  <c r="G559" i="4"/>
  <c r="G561" i="4"/>
  <c r="G565" i="4"/>
  <c r="G568" i="4"/>
  <c r="G572" i="4"/>
  <c r="G574" i="4"/>
  <c r="G579" i="4"/>
  <c r="G580" i="4"/>
  <c r="G584" i="4"/>
  <c r="G585" i="4"/>
  <c r="G587" i="4"/>
  <c r="G590" i="4"/>
  <c r="G591" i="4"/>
  <c r="G607" i="4"/>
  <c r="G608" i="4"/>
  <c r="G611" i="4"/>
  <c r="G612" i="4"/>
  <c r="G613" i="4"/>
  <c r="G615" i="4"/>
  <c r="G618" i="4"/>
  <c r="G623" i="4"/>
  <c r="G626" i="4"/>
  <c r="G627" i="4"/>
  <c r="G628" i="4"/>
  <c r="G629" i="4"/>
  <c r="G630" i="4"/>
  <c r="G632" i="4"/>
  <c r="G652" i="4"/>
  <c r="G655" i="4"/>
  <c r="G656" i="4"/>
  <c r="G657" i="4"/>
  <c r="G660" i="4"/>
  <c r="G663" i="4"/>
  <c r="G664" i="4"/>
  <c r="G668" i="4"/>
  <c r="G669" i="4"/>
  <c r="G671" i="4"/>
  <c r="G674" i="4"/>
  <c r="G678" i="4"/>
  <c r="G680" i="4"/>
  <c r="G685" i="4"/>
  <c r="G688" i="4"/>
  <c r="G691" i="4"/>
  <c r="G694" i="4"/>
  <c r="G697" i="4"/>
  <c r="G700" i="4"/>
  <c r="G701" i="4"/>
  <c r="G702" i="4"/>
  <c r="G708" i="4"/>
  <c r="G710" i="4"/>
  <c r="G711" i="4"/>
  <c r="G713" i="4"/>
  <c r="G716" i="4"/>
  <c r="G718" i="4"/>
  <c r="G719" i="4"/>
  <c r="G721" i="4"/>
  <c r="G722" i="4"/>
  <c r="G723" i="4"/>
  <c r="G728" i="4"/>
  <c r="G729" i="4"/>
  <c r="G730" i="4"/>
  <c r="G732" i="4"/>
  <c r="G733" i="4"/>
  <c r="G736" i="4"/>
  <c r="G738" i="4"/>
  <c r="G740" i="4"/>
  <c r="G745" i="4"/>
  <c r="G747" i="4"/>
  <c r="G749" i="4"/>
  <c r="G750" i="4"/>
  <c r="G753" i="4"/>
  <c r="G754" i="4"/>
  <c r="G757" i="4"/>
  <c r="G762" i="4"/>
  <c r="G763" i="4"/>
  <c r="G59" i="4" l="1"/>
  <c r="G47" i="4"/>
  <c r="G40" i="4"/>
  <c r="G35" i="4"/>
  <c r="G281" i="4"/>
  <c r="G226" i="4"/>
  <c r="G134" i="4"/>
  <c r="G714" i="4"/>
  <c r="G161" i="4"/>
  <c r="G784" i="4"/>
  <c r="G576" i="4"/>
  <c r="G253" i="4"/>
  <c r="G230" i="4" s="1"/>
  <c r="G50" i="4"/>
  <c r="G756" i="4" l="1"/>
  <c r="I91" i="4" l="1"/>
  <c r="I105" i="4" s="1"/>
  <c r="I734" i="4" l="1"/>
  <c r="I727" i="4" s="1"/>
  <c r="J734" i="4"/>
  <c r="J727" i="4" s="1"/>
  <c r="K734" i="4"/>
  <c r="K727" i="4" s="1"/>
  <c r="H717" i="4"/>
  <c r="I717" i="4"/>
  <c r="J717" i="4"/>
  <c r="K717" i="4"/>
  <c r="I703" i="4"/>
  <c r="I696" i="4" s="1"/>
  <c r="J703" i="4"/>
  <c r="J696" i="4" s="1"/>
  <c r="K703" i="4"/>
  <c r="K696" i="4" s="1"/>
  <c r="H696" i="4" l="1"/>
  <c r="G696" i="4" s="1"/>
  <c r="G703" i="4"/>
  <c r="G717" i="4"/>
  <c r="H727" i="4"/>
  <c r="G727" i="4" s="1"/>
  <c r="G734" i="4"/>
  <c r="H589" i="4"/>
  <c r="I589" i="4"/>
  <c r="J589" i="4"/>
  <c r="K589" i="4"/>
  <c r="H498" i="4"/>
  <c r="I498" i="4"/>
  <c r="J498" i="4"/>
  <c r="K498" i="4"/>
  <c r="H504" i="4"/>
  <c r="I504" i="4"/>
  <c r="J504" i="4"/>
  <c r="H435" i="4"/>
  <c r="I435" i="4"/>
  <c r="J435" i="4"/>
  <c r="K435" i="4"/>
  <c r="G589" i="4" l="1"/>
  <c r="G504" i="4"/>
  <c r="G498" i="4"/>
  <c r="I388" i="4"/>
  <c r="J388" i="4"/>
  <c r="K388" i="4"/>
  <c r="H390" i="4"/>
  <c r="I390" i="4"/>
  <c r="J390" i="4"/>
  <c r="K390" i="4"/>
  <c r="H366" i="4"/>
  <c r="I366" i="4"/>
  <c r="J366" i="4"/>
  <c r="K366" i="4"/>
  <c r="H297" i="4"/>
  <c r="I297" i="4"/>
  <c r="J297" i="4"/>
  <c r="K297" i="4"/>
  <c r="G390" i="4" l="1"/>
  <c r="G366" i="4"/>
  <c r="G388" i="4"/>
  <c r="H274" i="4"/>
  <c r="I274" i="4"/>
  <c r="J274" i="4"/>
  <c r="K274" i="4"/>
  <c r="G274" i="4" l="1"/>
  <c r="J355" i="4"/>
  <c r="K355" i="4"/>
  <c r="G355" i="4" l="1"/>
  <c r="H330" i="4"/>
  <c r="H782" i="4" s="1"/>
  <c r="I330" i="4"/>
  <c r="J330" i="4"/>
  <c r="K330" i="4"/>
  <c r="G555" i="4" l="1"/>
  <c r="G489" i="4"/>
  <c r="G330" i="4"/>
  <c r="J575" i="4"/>
  <c r="K575" i="4"/>
  <c r="G575" i="4" l="1"/>
  <c r="G532" i="4"/>
  <c r="H478" i="4" l="1"/>
  <c r="I478" i="4"/>
  <c r="J478" i="4"/>
  <c r="K478" i="4"/>
  <c r="G478" i="4" l="1"/>
  <c r="H764" i="4"/>
  <c r="I764" i="4"/>
  <c r="J764" i="4"/>
  <c r="K764" i="4"/>
  <c r="H751" i="4"/>
  <c r="I751" i="4"/>
  <c r="I744" i="4" s="1"/>
  <c r="J751" i="4"/>
  <c r="J744" i="4" s="1"/>
  <c r="K751" i="4"/>
  <c r="K744" i="4" s="1"/>
  <c r="H741" i="4"/>
  <c r="H735" i="4" s="1"/>
  <c r="I741" i="4"/>
  <c r="I735" i="4" s="1"/>
  <c r="J741" i="4"/>
  <c r="J735" i="4" s="1"/>
  <c r="K741" i="4"/>
  <c r="K735" i="4" s="1"/>
  <c r="H724" i="4"/>
  <c r="H715" i="4" s="1"/>
  <c r="I724" i="4"/>
  <c r="I715" i="4" s="1"/>
  <c r="J724" i="4"/>
  <c r="J715" i="4" s="1"/>
  <c r="K724" i="4"/>
  <c r="K715" i="4" s="1"/>
  <c r="J780" i="4" l="1"/>
  <c r="J752" i="4"/>
  <c r="I780" i="4"/>
  <c r="I752" i="4"/>
  <c r="H780" i="4"/>
  <c r="H752" i="4"/>
  <c r="K780" i="4"/>
  <c r="K752" i="4"/>
  <c r="G724" i="4"/>
  <c r="G715" i="4" s="1"/>
  <c r="H744" i="4"/>
  <c r="G744" i="4" s="1"/>
  <c r="G751" i="4"/>
  <c r="G764" i="4"/>
  <c r="G780" i="4" s="1"/>
  <c r="G741" i="4"/>
  <c r="G735" i="4" s="1"/>
  <c r="H695" i="4"/>
  <c r="I695" i="4"/>
  <c r="I684" i="4" s="1"/>
  <c r="J695" i="4"/>
  <c r="J684" i="4" s="1"/>
  <c r="K695" i="4"/>
  <c r="K684" i="4" s="1"/>
  <c r="H684" i="4" l="1"/>
  <c r="G684" i="4" s="1"/>
  <c r="G695" i="4"/>
  <c r="G752" i="4"/>
  <c r="H681" i="4" l="1"/>
  <c r="I681" i="4"/>
  <c r="J681" i="4"/>
  <c r="K681" i="4"/>
  <c r="I679" i="4"/>
  <c r="J679" i="4"/>
  <c r="K679" i="4"/>
  <c r="K778" i="4" l="1"/>
  <c r="K673" i="4"/>
  <c r="J778" i="4"/>
  <c r="J673" i="4"/>
  <c r="I778" i="4"/>
  <c r="I673" i="4"/>
  <c r="H778" i="4"/>
  <c r="H673" i="4"/>
  <c r="G679" i="4"/>
  <c r="G681" i="4"/>
  <c r="H672" i="4"/>
  <c r="I672" i="4"/>
  <c r="I662" i="4" s="1"/>
  <c r="J672" i="4"/>
  <c r="J662" i="4" s="1"/>
  <c r="K672" i="4"/>
  <c r="K662" i="4" s="1"/>
  <c r="H661" i="4"/>
  <c r="I661" i="4"/>
  <c r="I649" i="4" s="1"/>
  <c r="J661" i="4"/>
  <c r="J649" i="4" s="1"/>
  <c r="K661" i="4"/>
  <c r="K649" i="4" s="1"/>
  <c r="K648" i="4"/>
  <c r="K634" i="4" s="1"/>
  <c r="G778" i="4" l="1"/>
  <c r="G648" i="4"/>
  <c r="G634" i="4" s="1"/>
  <c r="G673" i="4"/>
  <c r="G620" i="4"/>
  <c r="H662" i="4"/>
  <c r="G662" i="4" s="1"/>
  <c r="G672" i="4"/>
  <c r="H649" i="4"/>
  <c r="G649" i="4" s="1"/>
  <c r="G661" i="4"/>
  <c r="G633" i="4"/>
  <c r="H619" i="4"/>
  <c r="H604" i="4" s="1"/>
  <c r="I619" i="4"/>
  <c r="I604" i="4" s="1"/>
  <c r="J619" i="4"/>
  <c r="J604" i="4" s="1"/>
  <c r="K619" i="4"/>
  <c r="K604" i="4" s="1"/>
  <c r="I593" i="4"/>
  <c r="J593" i="4"/>
  <c r="K593" i="4"/>
  <c r="H588" i="4"/>
  <c r="I588" i="4"/>
  <c r="I583" i="4" s="1"/>
  <c r="J588" i="4"/>
  <c r="J583" i="4" s="1"/>
  <c r="K588" i="4"/>
  <c r="K583" i="4" s="1"/>
  <c r="H576" i="4"/>
  <c r="I576" i="4"/>
  <c r="J576" i="4"/>
  <c r="K576" i="4"/>
  <c r="G619" i="4" l="1"/>
  <c r="G604" i="4" s="1"/>
  <c r="H593" i="4"/>
  <c r="G593" i="4" s="1"/>
  <c r="H583" i="4"/>
  <c r="G583" i="4" s="1"/>
  <c r="G588" i="4"/>
  <c r="H569" i="4"/>
  <c r="I569" i="4"/>
  <c r="J569" i="4"/>
  <c r="K569" i="4"/>
  <c r="H562" i="4"/>
  <c r="I562" i="4"/>
  <c r="J562" i="4"/>
  <c r="K562" i="4"/>
  <c r="G562" i="4" l="1"/>
  <c r="G569" i="4"/>
  <c r="H560" i="4"/>
  <c r="I560" i="4"/>
  <c r="I556" i="4" s="1"/>
  <c r="J560" i="4"/>
  <c r="J556" i="4" s="1"/>
  <c r="K560" i="4"/>
  <c r="K556" i="4" s="1"/>
  <c r="H548" i="4"/>
  <c r="I548" i="4"/>
  <c r="J548" i="4"/>
  <c r="G548" i="4" l="1"/>
  <c r="H556" i="4"/>
  <c r="G560" i="4"/>
  <c r="G556" i="4" s="1"/>
  <c r="K533" i="4"/>
  <c r="J533" i="4"/>
  <c r="I533" i="4"/>
  <c r="H533" i="4"/>
  <c r="H527" i="4"/>
  <c r="I527" i="4"/>
  <c r="J527" i="4"/>
  <c r="K527" i="4"/>
  <c r="H520" i="4"/>
  <c r="I520" i="4"/>
  <c r="J520" i="4"/>
  <c r="K520" i="4"/>
  <c r="G520" i="4" l="1"/>
  <c r="G533" i="4"/>
  <c r="G527" i="4"/>
  <c r="H514" i="4"/>
  <c r="K514" i="4"/>
  <c r="I514" i="4"/>
  <c r="J514" i="4"/>
  <c r="I513" i="4"/>
  <c r="J513" i="4"/>
  <c r="K513" i="4"/>
  <c r="H496" i="4"/>
  <c r="I496" i="4"/>
  <c r="J496" i="4"/>
  <c r="K496" i="4"/>
  <c r="G514" i="4" l="1"/>
  <c r="G513" i="4"/>
  <c r="H490" i="4"/>
  <c r="G496" i="4"/>
  <c r="K490" i="4"/>
  <c r="J490" i="4"/>
  <c r="I490" i="4"/>
  <c r="H482" i="4"/>
  <c r="I482" i="4"/>
  <c r="J482" i="4"/>
  <c r="K482" i="4"/>
  <c r="H476" i="4"/>
  <c r="I476" i="4"/>
  <c r="H772" i="4"/>
  <c r="I772" i="4"/>
  <c r="J772" i="4"/>
  <c r="K772" i="4"/>
  <c r="G490" i="4" l="1"/>
  <c r="G476" i="4"/>
  <c r="G482" i="4"/>
  <c r="G474" i="4"/>
  <c r="G772" i="4" s="1"/>
  <c r="J471" i="4"/>
  <c r="K471" i="4"/>
  <c r="I471" i="4"/>
  <c r="H471" i="4"/>
  <c r="H461" i="4"/>
  <c r="I461" i="4"/>
  <c r="J461" i="4"/>
  <c r="H455" i="4"/>
  <c r="I455" i="4"/>
  <c r="J455" i="4"/>
  <c r="K455" i="4"/>
  <c r="G471" i="4" l="1"/>
  <c r="G455" i="4"/>
  <c r="G461" i="4"/>
  <c r="J447" i="4"/>
  <c r="I447" i="4"/>
  <c r="K447" i="4"/>
  <c r="H447" i="4"/>
  <c r="H440" i="4"/>
  <c r="I440" i="4"/>
  <c r="I427" i="4" s="1"/>
  <c r="J440" i="4"/>
  <c r="J427" i="4" s="1"/>
  <c r="K440" i="4"/>
  <c r="K427" i="4" s="1"/>
  <c r="G447" i="4" l="1"/>
  <c r="H427" i="4"/>
  <c r="G427" i="4" s="1"/>
  <c r="G440" i="4"/>
  <c r="H411" i="4"/>
  <c r="I411" i="4"/>
  <c r="J411" i="4"/>
  <c r="K411" i="4"/>
  <c r="H417" i="4"/>
  <c r="I417" i="4"/>
  <c r="J417" i="4"/>
  <c r="G417" i="4" l="1"/>
  <c r="G411" i="4"/>
  <c r="K404" i="4"/>
  <c r="J404" i="4"/>
  <c r="I404" i="4"/>
  <c r="H404" i="4"/>
  <c r="I403" i="4"/>
  <c r="I782" i="4" s="1"/>
  <c r="J403" i="4"/>
  <c r="H396" i="4"/>
  <c r="I396" i="4"/>
  <c r="J396" i="4"/>
  <c r="J379" i="4"/>
  <c r="K379" i="4"/>
  <c r="K782" i="4" s="1"/>
  <c r="I364" i="4"/>
  <c r="J364" i="4"/>
  <c r="K364" i="4"/>
  <c r="H347" i="4"/>
  <c r="I347" i="4"/>
  <c r="J347" i="4"/>
  <c r="H340" i="4"/>
  <c r="I340" i="4"/>
  <c r="J340" i="4"/>
  <c r="K340" i="4"/>
  <c r="J782" i="4" l="1"/>
  <c r="J380" i="4"/>
  <c r="G404" i="4"/>
  <c r="G379" i="4"/>
  <c r="G396" i="4"/>
  <c r="G403" i="4"/>
  <c r="G364" i="4"/>
  <c r="G347" i="4"/>
  <c r="G340" i="4"/>
  <c r="K380" i="4"/>
  <c r="H356" i="4"/>
  <c r="J356" i="4"/>
  <c r="H380" i="4"/>
  <c r="I356" i="4"/>
  <c r="K356" i="4"/>
  <c r="I380" i="4"/>
  <c r="G380" i="4" l="1"/>
  <c r="G356" i="4"/>
  <c r="K331" i="4"/>
  <c r="J331" i="4"/>
  <c r="I331" i="4"/>
  <c r="H331" i="4"/>
  <c r="H324" i="4"/>
  <c r="I324" i="4"/>
  <c r="J324" i="4"/>
  <c r="K324" i="4"/>
  <c r="H319" i="4"/>
  <c r="H777" i="4" s="1"/>
  <c r="I319" i="4"/>
  <c r="I777" i="4" s="1"/>
  <c r="J319" i="4"/>
  <c r="J777" i="4" s="1"/>
  <c r="K319" i="4"/>
  <c r="K777" i="4" s="1"/>
  <c r="H317" i="4"/>
  <c r="H776" i="4" s="1"/>
  <c r="I317" i="4"/>
  <c r="J317" i="4"/>
  <c r="K317" i="4"/>
  <c r="K311" i="4" l="1"/>
  <c r="G331" i="4"/>
  <c r="G324" i="4"/>
  <c r="G317" i="4"/>
  <c r="G777" i="4"/>
  <c r="G319" i="4"/>
  <c r="I311" i="4"/>
  <c r="J311" i="4"/>
  <c r="H311" i="4"/>
  <c r="H302" i="4"/>
  <c r="H290" i="4" s="1"/>
  <c r="I302" i="4"/>
  <c r="J302" i="4"/>
  <c r="K302" i="4"/>
  <c r="G311" i="4" l="1"/>
  <c r="G302" i="4"/>
  <c r="J290" i="4"/>
  <c r="I290" i="4"/>
  <c r="K290" i="4"/>
  <c r="H281" i="4"/>
  <c r="H265" i="4" s="1"/>
  <c r="I281" i="4"/>
  <c r="I779" i="4" s="1"/>
  <c r="J281" i="4"/>
  <c r="I272" i="4"/>
  <c r="I776" i="4" s="1"/>
  <c r="J272" i="4"/>
  <c r="J776" i="4" s="1"/>
  <c r="K272" i="4"/>
  <c r="K776" i="4" s="1"/>
  <c r="J265" i="4" l="1"/>
  <c r="I265" i="4"/>
  <c r="K265" i="4"/>
  <c r="G290" i="4"/>
  <c r="G272" i="4"/>
  <c r="G776" i="4" s="1"/>
  <c r="G265" i="4" l="1"/>
  <c r="H229" i="4"/>
  <c r="I229" i="4"/>
  <c r="I785" i="4" s="1"/>
  <c r="J229" i="4"/>
  <c r="J785" i="4" s="1"/>
  <c r="K229" i="4"/>
  <c r="K785" i="4" s="1"/>
  <c r="H785" i="4" l="1"/>
  <c r="G785" i="4" s="1"/>
  <c r="G229" i="4"/>
  <c r="H781" i="4"/>
  <c r="I781" i="4"/>
  <c r="J781" i="4"/>
  <c r="K781" i="4"/>
  <c r="G781" i="4" l="1"/>
  <c r="G782" i="4"/>
  <c r="H91" i="4"/>
  <c r="H105" i="4" s="1"/>
  <c r="J91" i="4"/>
  <c r="K91" i="4"/>
  <c r="I773" i="4"/>
  <c r="J773" i="4"/>
  <c r="K773" i="4"/>
  <c r="H773" i="4"/>
  <c r="K775" i="4"/>
  <c r="J50" i="4"/>
  <c r="J775" i="4" s="1"/>
  <c r="I50" i="4"/>
  <c r="I775" i="4" s="1"/>
  <c r="H50" i="4"/>
  <c r="H775" i="4" l="1"/>
  <c r="H12" i="4"/>
  <c r="H771" i="4" s="1"/>
  <c r="J105" i="4"/>
  <c r="J779" i="4" s="1"/>
  <c r="K105" i="4"/>
  <c r="K12" i="4" s="1"/>
  <c r="K771" i="4" s="1"/>
  <c r="H779" i="4"/>
  <c r="G91" i="4"/>
  <c r="I12" i="4"/>
  <c r="I771" i="4" s="1"/>
  <c r="G774" i="4"/>
  <c r="G773" i="4"/>
  <c r="J12" i="4" l="1"/>
  <c r="J771" i="4" s="1"/>
  <c r="K779" i="4"/>
  <c r="G105" i="4"/>
  <c r="G779" i="4" s="1"/>
  <c r="G775" i="4"/>
  <c r="G12" i="4" l="1"/>
  <c r="G771" i="4"/>
</calcChain>
</file>

<file path=xl/sharedStrings.xml><?xml version="1.0" encoding="utf-8"?>
<sst xmlns="http://schemas.openxmlformats.org/spreadsheetml/2006/main" count="1724" uniqueCount="319">
  <si>
    <t>PATVIRTINTA</t>
  </si>
  <si>
    <t>Eil. Nr.</t>
  </si>
  <si>
    <t>Programos kodas</t>
  </si>
  <si>
    <t>Asignavimų valdytojo pavadinimas</t>
  </si>
  <si>
    <t>Programos pavadinimas</t>
  </si>
  <si>
    <t>Finansavimo šaltinis</t>
  </si>
  <si>
    <t>Valstybės funkcijos pavadinimas</t>
  </si>
  <si>
    <t>Metinė suma iš viso</t>
  </si>
  <si>
    <t>Valstybės funkcijų klasifikacijos kodas</t>
  </si>
  <si>
    <t>iš jų ketvirčiais</t>
  </si>
  <si>
    <t>I</t>
  </si>
  <si>
    <t>II</t>
  </si>
  <si>
    <t>III</t>
  </si>
  <si>
    <t>IV</t>
  </si>
  <si>
    <t>(Eurais)</t>
  </si>
  <si>
    <t>Savivaldybės funkcijų įgyvendinimo ir valdymo tobulinimo programa</t>
  </si>
  <si>
    <t>Šilalės rajono savivaldybės administracija</t>
  </si>
  <si>
    <t>01.01.01.02.</t>
  </si>
  <si>
    <t>01.03.02.01.</t>
  </si>
  <si>
    <t>Savivaldos institucijos</t>
  </si>
  <si>
    <t>Bendrų ekonominių ir socialinių planavimo paslaugų administravimas ir valdymas</t>
  </si>
  <si>
    <t>01.03.02.09.</t>
  </si>
  <si>
    <t>Institucijos valdymo išlaidos</t>
  </si>
  <si>
    <t>01.06.01.02.07.</t>
  </si>
  <si>
    <t>Savivaldybių asociacijos mokestis</t>
  </si>
  <si>
    <t>01.06.01.02.08.</t>
  </si>
  <si>
    <t>Nusipelniusių asmenų skatinimo programa</t>
  </si>
  <si>
    <t>04.04.03.01.</t>
  </si>
  <si>
    <t>08.01.01.03.</t>
  </si>
  <si>
    <t>Kūno kultūros ir sporto plėtros įgyvendinimas</t>
  </si>
  <si>
    <t>08.04.01.01.</t>
  </si>
  <si>
    <t>Nevyriausybinių organizacijų rėmimas</t>
  </si>
  <si>
    <t>08.04.01.02.</t>
  </si>
  <si>
    <t>Religinių bendrijų rėmimas</t>
  </si>
  <si>
    <t>10.09.01.01.</t>
  </si>
  <si>
    <t>Iš viso 01 programoje</t>
  </si>
  <si>
    <t>01.07.01.01.</t>
  </si>
  <si>
    <t>04.02.01.04.</t>
  </si>
  <si>
    <t>04.06.01.01.</t>
  </si>
  <si>
    <t>05.01.01.01.</t>
  </si>
  <si>
    <t>06.02.01.01.</t>
  </si>
  <si>
    <t>06.04.01.01.</t>
  </si>
  <si>
    <t>08.02.01.06.</t>
  </si>
  <si>
    <t>08.02.01.08.</t>
  </si>
  <si>
    <t>09.08.01.01.</t>
  </si>
  <si>
    <t>10.04.01.01.</t>
  </si>
  <si>
    <t>10.07.01.01.</t>
  </si>
  <si>
    <t>10.09.01.09.</t>
  </si>
  <si>
    <t>Žemės ūkio administravimas</t>
  </si>
  <si>
    <t>Ryšių valdymas ir kontrolė</t>
  </si>
  <si>
    <t>Atliekų tvarkymas</t>
  </si>
  <si>
    <t>Komunalinio ūkio plėtra</t>
  </si>
  <si>
    <t>Gatvių apšvietimas</t>
  </si>
  <si>
    <t>Kultūros tradicijų ir mėgėjų meninės veiklos rėmimas</t>
  </si>
  <si>
    <t>Kitos kultūros ir meno įstaigos</t>
  </si>
  <si>
    <t>Centralizuotos priemonės</t>
  </si>
  <si>
    <t>Vaikų globos ir rūpybos įstaigos</t>
  </si>
  <si>
    <t>Socialinės išmokos natūra ir pinigais socialiai pažeidžiamiems asmenims</t>
  </si>
  <si>
    <t>Institucijos išlaikymas</t>
  </si>
  <si>
    <t>01</t>
  </si>
  <si>
    <t>02</t>
  </si>
  <si>
    <t>Aplinkos apsaugos ir gerų sanitarijos ir higienos sąlygų užtikrinimo gyvenamojoje aplinkoje programa</t>
  </si>
  <si>
    <t>05.03.01.01.</t>
  </si>
  <si>
    <t>Iš viso 02 programoje</t>
  </si>
  <si>
    <t>08.02.01.05.</t>
  </si>
  <si>
    <t>03.01.01.01.</t>
  </si>
  <si>
    <t>03.02.01.01.</t>
  </si>
  <si>
    <t>04.05.01.02.</t>
  </si>
  <si>
    <t>Iš viso 03 programoje</t>
  </si>
  <si>
    <t>03</t>
  </si>
  <si>
    <t>Šilalės rajono viešosios tvarkos ir visuomenės priešgaisrinės apsaugos programa</t>
  </si>
  <si>
    <t>04</t>
  </si>
  <si>
    <t>Sveikatos apsaugos programa</t>
  </si>
  <si>
    <t>07.04.01.02.</t>
  </si>
  <si>
    <t>07.06.01.01.</t>
  </si>
  <si>
    <t>07.06.01.02.</t>
  </si>
  <si>
    <t xml:space="preserve">Aplinkos teršimo mažinimo priemonės </t>
  </si>
  <si>
    <t>Gyvūnų globa</t>
  </si>
  <si>
    <t>Policijos įstaigos</t>
  </si>
  <si>
    <t>Priešgaisrinės tarnybos</t>
  </si>
  <si>
    <t>Kelių transporto plėtra, kontrolė ir priežiūra</t>
  </si>
  <si>
    <t>Sveikatos priežiūros užtikrinimas</t>
  </si>
  <si>
    <t>Kitos sveikatos priežiūros įstaigos</t>
  </si>
  <si>
    <t>Kitos sveikatos priežiūros funkcijos</t>
  </si>
  <si>
    <t>Iš viso 04 programoje</t>
  </si>
  <si>
    <t>05</t>
  </si>
  <si>
    <t>Kultūros ugdymo ir etnokultūros puoselėjimo programa</t>
  </si>
  <si>
    <t>08.02.01.01.</t>
  </si>
  <si>
    <t>08.02.01.02.</t>
  </si>
  <si>
    <t>Iš viso 05 programoje</t>
  </si>
  <si>
    <t>08.02.01.07.</t>
  </si>
  <si>
    <t>08.06.01.01.</t>
  </si>
  <si>
    <t>09.05.01.03.</t>
  </si>
  <si>
    <t>Bibliotekos</t>
  </si>
  <si>
    <t>Muziejai ir parodų salės</t>
  </si>
  <si>
    <t>Kultūros vertybių apsauga</t>
  </si>
  <si>
    <t>Kiti jokiai grupei nepriskirti poilsio, kultūros ir religijos reikalai</t>
  </si>
  <si>
    <t>Švietimo pagalba</t>
  </si>
  <si>
    <t>3.1.</t>
  </si>
  <si>
    <t>3.5.</t>
  </si>
  <si>
    <t>06</t>
  </si>
  <si>
    <t>Kūno kultūros ir sporto programa</t>
  </si>
  <si>
    <t>Iš viso 06 programoje</t>
  </si>
  <si>
    <t>09.05.01.01.</t>
  </si>
  <si>
    <t>Švietimo kokybės ir mokymosi aplinkos užtikrinimo programa</t>
  </si>
  <si>
    <t>Iš viso 07 programoje</t>
  </si>
  <si>
    <t>Neformalusis vaikų švietimas</t>
  </si>
  <si>
    <t>07</t>
  </si>
  <si>
    <t>08</t>
  </si>
  <si>
    <t>01.03.03.02.01.</t>
  </si>
  <si>
    <t>01.03.03.02.02.</t>
  </si>
  <si>
    <t>01.03.03.02.03.</t>
  </si>
  <si>
    <t>01.06.01.02.02.</t>
  </si>
  <si>
    <t>01.06.01.02.03.</t>
  </si>
  <si>
    <t>01.06.01.02.04.</t>
  </si>
  <si>
    <t>01.06.01.02.05.</t>
  </si>
  <si>
    <t>02.01.01.04.</t>
  </si>
  <si>
    <t>02.02.01.01.</t>
  </si>
  <si>
    <t>04.02.01.01.</t>
  </si>
  <si>
    <t>10.06.01.01.</t>
  </si>
  <si>
    <t>Iš viso 08 programoje</t>
  </si>
  <si>
    <t>Valstybinių (perduotų savivaldybėms) funkcijų vykdymo programa</t>
  </si>
  <si>
    <t>06.01.01.01.</t>
  </si>
  <si>
    <t>10.01.02.01.</t>
  </si>
  <si>
    <t>Iš viso 09 programoje</t>
  </si>
  <si>
    <t>3.4.</t>
  </si>
  <si>
    <t>Socialinės apsaugos plėtojimo programa</t>
  </si>
  <si>
    <t>09</t>
  </si>
  <si>
    <t>10</t>
  </si>
  <si>
    <t>Žemės ūkio plėtros ir melioracijos programa</t>
  </si>
  <si>
    <t>04.01.01.01.</t>
  </si>
  <si>
    <t>06.03.01.01.</t>
  </si>
  <si>
    <t>Iš viso 11 programoje</t>
  </si>
  <si>
    <t>Iš viso 10 programoje</t>
  </si>
  <si>
    <t>11</t>
  </si>
  <si>
    <t>Komunalinio ūkio ir turto programa</t>
  </si>
  <si>
    <t>Iš viso 12 programoje</t>
  </si>
  <si>
    <t>12</t>
  </si>
  <si>
    <t>04.03.06.01.</t>
  </si>
  <si>
    <t>04.07.03.01.</t>
  </si>
  <si>
    <t>09.01.01.01.</t>
  </si>
  <si>
    <t>10.02.01.02.</t>
  </si>
  <si>
    <t>Iš viso 13 programoje</t>
  </si>
  <si>
    <t>13</t>
  </si>
  <si>
    <t>Savivaldybės infrastruktūros objektų priežiūros ir plėtros programa</t>
  </si>
  <si>
    <t>09.06.01.01.</t>
  </si>
  <si>
    <t>Iš viso 14 programoje</t>
  </si>
  <si>
    <t>Jaunimo politikos įgyvendinimo programa</t>
  </si>
  <si>
    <t>14</t>
  </si>
  <si>
    <t>Valstybės registrų išlaikymas bei saugojimas</t>
  </si>
  <si>
    <t>Jaunimo teisių apsauga</t>
  </si>
  <si>
    <t>Civilinės būklės aktams registruoti</t>
  </si>
  <si>
    <t>Valstybės garantuojamai pirminei teisinei pagalbai</t>
  </si>
  <si>
    <t>Karo prievolės ir mobilizacijos administravimas savivaldybėse</t>
  </si>
  <si>
    <t>Civilinės saugos reikalų ir paslaugų administravimas</t>
  </si>
  <si>
    <t>Žemės priežiūra</t>
  </si>
  <si>
    <t>Socialinės paramos teikimas pašalpų forma, siekiant padėti padengti žmonių išlaidas už būstą</t>
  </si>
  <si>
    <t>Gyvenamojo būsto įsigijimas</t>
  </si>
  <si>
    <t>Socialinė žmonių su negalia reabilitacija</t>
  </si>
  <si>
    <t>Dotacijos ir paskolos arba subsidijos paremiant bendrą ekonominę ir komercinę politiką ir programas</t>
  </si>
  <si>
    <t>Vandens tiekimas</t>
  </si>
  <si>
    <t>Ne elektros energija</t>
  </si>
  <si>
    <t>Teritorijų planavimo ir statybos valstybinė priežiūra ir koordinavimas</t>
  </si>
  <si>
    <t>Mokyklos, priskiriamos ikimokyklinio ugdymo mokyklos tipui</t>
  </si>
  <si>
    <t>Senelių globos namai (pensionai)</t>
  </si>
  <si>
    <t>Papildomos švietimo paslaugos</t>
  </si>
  <si>
    <t>10.01.02.02.</t>
  </si>
  <si>
    <t>Socialinių paslaugų plėtra globos įstaigose</t>
  </si>
  <si>
    <t>10.03.01.01.</t>
  </si>
  <si>
    <t>10.04.01.40.</t>
  </si>
  <si>
    <t>07.03.04.01.</t>
  </si>
  <si>
    <t>10.02.01.03.</t>
  </si>
  <si>
    <t>Slaugos namų ir medicinos reabilitacijos centrų paslaugos</t>
  </si>
  <si>
    <t>Socialinės pašalpos pinigais arba natūra mirusiojo artimiesiems</t>
  </si>
  <si>
    <t>Kitos socialinės paramos išmokos</t>
  </si>
  <si>
    <t>3.</t>
  </si>
  <si>
    <t>09.02.02.01.</t>
  </si>
  <si>
    <t>Mokyklos, priskiriamos vidurinės mokyklos tipui</t>
  </si>
  <si>
    <t>04.01.02.01.</t>
  </si>
  <si>
    <t>Bendri darbo reikalai, darbo politikos formavimas ir įgyvendinimas</t>
  </si>
  <si>
    <t>4.</t>
  </si>
  <si>
    <t>Bijotų seniūnija</t>
  </si>
  <si>
    <t>01.06.01.02.06.</t>
  </si>
  <si>
    <t>5.</t>
  </si>
  <si>
    <t>Bilionių seniūnija</t>
  </si>
  <si>
    <t>6.</t>
  </si>
  <si>
    <t>Didkiemio seniūnija</t>
  </si>
  <si>
    <t>3.2.</t>
  </si>
  <si>
    <t>Gyvenamosios vietos deklaravimo duomenų tvarkymas</t>
  </si>
  <si>
    <t>7.</t>
  </si>
  <si>
    <t>Kaltinėnų seniūnija</t>
  </si>
  <si>
    <t>8.</t>
  </si>
  <si>
    <t>Kvėdarnos seniūnija</t>
  </si>
  <si>
    <t>9.</t>
  </si>
  <si>
    <t>Laukuvos seniūnija</t>
  </si>
  <si>
    <t>10.</t>
  </si>
  <si>
    <t>Pajūrio seniūnija</t>
  </si>
  <si>
    <t>Palentinio seniūnija</t>
  </si>
  <si>
    <t>Šilalės kaimiškoji seniūnija</t>
  </si>
  <si>
    <t>12.</t>
  </si>
  <si>
    <t>11.</t>
  </si>
  <si>
    <t>13.</t>
  </si>
  <si>
    <t>Šilalės miesto seniūnija</t>
  </si>
  <si>
    <t>08.01.01.02.</t>
  </si>
  <si>
    <t>Poilsio ir sporto priemonės</t>
  </si>
  <si>
    <t>14.</t>
  </si>
  <si>
    <t>Traksėdžio seniūnija</t>
  </si>
  <si>
    <t>15.</t>
  </si>
  <si>
    <t>Tenenių seniūnija</t>
  </si>
  <si>
    <t>16.</t>
  </si>
  <si>
    <t>Upynos seniūnija</t>
  </si>
  <si>
    <t>17.</t>
  </si>
  <si>
    <t>Žadeikių seniūnija</t>
  </si>
  <si>
    <t>18.</t>
  </si>
  <si>
    <t>Kultūros centras</t>
  </si>
  <si>
    <t>19.</t>
  </si>
  <si>
    <t>Viešoji biblioteka</t>
  </si>
  <si>
    <t>20.</t>
  </si>
  <si>
    <t>Priešgaisrinė tarnyba</t>
  </si>
  <si>
    <t>22.</t>
  </si>
  <si>
    <t>Šilalės Simono Gaudėšiaus gimnazija</t>
  </si>
  <si>
    <t>23.</t>
  </si>
  <si>
    <t>Laukuvos Norberto Vėliaus gimnazija</t>
  </si>
  <si>
    <t>3.3.</t>
  </si>
  <si>
    <t>24.</t>
  </si>
  <si>
    <t>Šilalės Dariaus ir Girėno progimnazija</t>
  </si>
  <si>
    <t>25.</t>
  </si>
  <si>
    <t>Kaltinėnų Aleksandro Stulginskio gimnazija</t>
  </si>
  <si>
    <t>26.</t>
  </si>
  <si>
    <t>Kvėdarnos Kazimiero Jauniaus gimnazija</t>
  </si>
  <si>
    <t>Pajūrio Stanislovo Biržiškio gimnazija</t>
  </si>
  <si>
    <t>29.</t>
  </si>
  <si>
    <t>Šilalės suaugusiųjų mokykla</t>
  </si>
  <si>
    <t>31.</t>
  </si>
  <si>
    <t>33.</t>
  </si>
  <si>
    <t>34.</t>
  </si>
  <si>
    <t>35.</t>
  </si>
  <si>
    <t>Šilalės meno mokykla</t>
  </si>
  <si>
    <t>Šilalės sporto mokykla</t>
  </si>
  <si>
    <t>Šilalės švietimo pagalbos tarnyba</t>
  </si>
  <si>
    <t>09.05.01.02.</t>
  </si>
  <si>
    <t>Neformalusis suaugusiųjų švietimas</t>
  </si>
  <si>
    <t>Šilalės Vlado Statkevičiaus muziejus</t>
  </si>
  <si>
    <t>Šilalės rajono savivaldybės visuomenės sveikatos biuras</t>
  </si>
  <si>
    <t>Šilalės rajono socialinių paslaugų namai</t>
  </si>
  <si>
    <t>Kitos socialinės apsaugos ir rūpybos įstaigos ir priemonės</t>
  </si>
  <si>
    <t>Iš viso</t>
  </si>
  <si>
    <t>Iš jų:</t>
  </si>
  <si>
    <t>Iš viso 151</t>
  </si>
  <si>
    <t>Valstybinės kalbos vartojimo ir taisyklingumo kontrolė</t>
  </si>
  <si>
    <t>Iš viso 142</t>
  </si>
  <si>
    <t>Šilalės lopšelis-darželis „Žiogelis"</t>
  </si>
  <si>
    <t>04.02.01.03.</t>
  </si>
  <si>
    <t>Valstybės pagalbos priemonės</t>
  </si>
  <si>
    <t>04.07.04.01.</t>
  </si>
  <si>
    <t>Daugiatiksliai plėtros projektai</t>
  </si>
  <si>
    <t>151</t>
  </si>
  <si>
    <t>Civilinės gynybos reikalų ir paslaugų administravimas</t>
  </si>
  <si>
    <t>141-ML/MOK</t>
  </si>
  <si>
    <t>141-ML/SAV</t>
  </si>
  <si>
    <t>32.</t>
  </si>
  <si>
    <t>141- ML/SAV</t>
  </si>
  <si>
    <t>Šilalės rajono savivaldybės Kontrolės ir audito tarnyba</t>
  </si>
  <si>
    <t>01.01.01.03.</t>
  </si>
  <si>
    <t>Kontrolės ir priežiūros institucijos</t>
  </si>
  <si>
    <t>Kvėdarnos darželis "Saulutė"</t>
  </si>
  <si>
    <t>04.02.01.05.</t>
  </si>
  <si>
    <t>Kitos paramos žemės ūkiui priem.</t>
  </si>
  <si>
    <t>01.03.02.01</t>
  </si>
  <si>
    <t xml:space="preserve">Palūkanos už valstybės skolą </t>
  </si>
  <si>
    <t>ML/SAV</t>
  </si>
  <si>
    <t>10.07.01.01</t>
  </si>
  <si>
    <t>2.</t>
  </si>
  <si>
    <t>21.</t>
  </si>
  <si>
    <t>28.</t>
  </si>
  <si>
    <t>30.</t>
  </si>
  <si>
    <t>Biudžeto ir finansų skyrius</t>
  </si>
  <si>
    <t>Turizmo plėtra, turizmo politikos formavimas</t>
  </si>
  <si>
    <t>10.02.01.40.</t>
  </si>
  <si>
    <t>01.03.02.09.01.</t>
  </si>
  <si>
    <t>Institucijos išlaikymas (valdymo išlaidos)</t>
  </si>
  <si>
    <t>10.06.01.40.</t>
  </si>
  <si>
    <t>04.05.02.01.</t>
  </si>
  <si>
    <t>Vidaus vandens kelių priežiūra ir eksploatavimas</t>
  </si>
  <si>
    <t>ML/MOK</t>
  </si>
  <si>
    <t>27.</t>
  </si>
  <si>
    <t>01.02.01.03.</t>
  </si>
  <si>
    <t>Ekonominė pagalba dotacijomis arba paskolomis</t>
  </si>
  <si>
    <t>10.07.01.02.</t>
  </si>
  <si>
    <t>04.01.02.09.</t>
  </si>
  <si>
    <t>09.02.01.01.</t>
  </si>
  <si>
    <t>Mokyklos, priskiriamos pagrindinės mokyklos tipui</t>
  </si>
  <si>
    <t>2 priedas</t>
  </si>
  <si>
    <t>02.05.01.09.</t>
  </si>
  <si>
    <t>Kitos netiesiogiai su gynyba susijusios išlaidos</t>
  </si>
  <si>
    <t>09.01.02.01.</t>
  </si>
  <si>
    <t>Mokyklos, priskiriamos pradinės mokyklos tipui, kitos mokyklos, vykdančios priešmokyklinio ugdymo programą</t>
  </si>
  <si>
    <t>Šilalės rajono savivaldybės mero</t>
  </si>
  <si>
    <t>04.05.01.01.</t>
  </si>
  <si>
    <t>Keleivių vežimo gerinimas</t>
  </si>
  <si>
    <t>Įstaigos ir priemonės, susijusios su socialiai pažeidžiamais asmenimis</t>
  </si>
  <si>
    <t>2021 - 2023 metų Šilalės rajono savivaldybės investicijų programa</t>
  </si>
  <si>
    <t>01.01.01.09.</t>
  </si>
  <si>
    <t>05.06.01.01.</t>
  </si>
  <si>
    <t xml:space="preserve">Aplinkos stebėsena ir kiti jokiai grupei </t>
  </si>
  <si>
    <t>04.02.01.02.</t>
  </si>
  <si>
    <t>Agrarinė reforma, žemėtvarka, žemės kadastras ir geodezija</t>
  </si>
  <si>
    <t xml:space="preserve">    </t>
  </si>
  <si>
    <t>01.06.01.04.</t>
  </si>
  <si>
    <t>Savivaldybių mero rezervo tvarkymo programa</t>
  </si>
  <si>
    <t>13.01.04.63.</t>
  </si>
  <si>
    <t xml:space="preserve">Kvėdarnos sen. Grimzdų k. K. Jauniaus g. (Nr. Kv-16) ir Drungeliškės g. II etapas   </t>
  </si>
  <si>
    <t>10.01.02.40.</t>
  </si>
  <si>
    <t>Socialinė žmonių su negalia rebilitacija</t>
  </si>
  <si>
    <t>2024–2026 metų Šilalės rajono investicijų programa</t>
  </si>
  <si>
    <t>2024–2026 metų Šilalės rajono savivaldybės investicijų programa</t>
  </si>
  <si>
    <t>_____________________________________________________________________________</t>
  </si>
  <si>
    <t>ŠILALĖS RAJONO SAVIVALDYBĖS 2025 METŲ BIUDŽETO ASIGNAVIMŲ PAGAL ASIGNAVIMŲ VALDYTOJUS, PROGRAMAS IR VALSTYBĖS FUNKCIJAS PASKIRSTYMAS KETVIRČIAIS</t>
  </si>
  <si>
    <t xml:space="preserve">2025 m. balandžio 7 d. potvarkiu Nr. T3-141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</si>
</sst>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8" x14ac:knownFonts="1">
    <font>
      <sz val="11"/>
      <color theme="1"/>
      <name val="Calibri"/>
      <family val="2"/>
      <charset val="186"/>
      <scheme val="minor"/>
    </font>
    <font>
      <sz val="11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9"/>
      <color theme="1"/>
      <name val="Times New Roman"/>
      <family val="1"/>
      <charset val="186"/>
    </font>
    <font>
      <sz val="8"/>
      <color theme="1"/>
      <name val="Times New Roman"/>
      <family val="1"/>
      <charset val="186"/>
    </font>
    <font>
      <b/>
      <sz val="9"/>
      <color theme="1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9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sz val="11"/>
      <color rgb="FFFF0000"/>
      <name val="Calibri"/>
      <family val="2"/>
      <charset val="186"/>
      <scheme val="minor"/>
    </font>
    <font>
      <sz val="10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11"/>
      <name val="Times New Roman"/>
      <family val="1"/>
      <charset val="186"/>
    </font>
    <font>
      <sz val="8"/>
      <name val="Calibri"/>
      <family val="2"/>
      <charset val="186"/>
      <scheme val="minor"/>
    </font>
    <font>
      <b/>
      <sz val="9"/>
      <name val="Times New Roman"/>
      <family val="1"/>
      <charset val="186"/>
    </font>
    <font>
      <sz val="10"/>
      <color theme="1"/>
      <name val="Calibri"/>
      <family val="2"/>
      <charset val="186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6">
    <xf numFmtId="0" fontId="0" fillId="0" borderId="0" xfId="0"/>
    <xf numFmtId="0" fontId="1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left" wrapText="1"/>
    </xf>
    <xf numFmtId="0" fontId="5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3" fillId="0" borderId="6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2" borderId="8" xfId="0" applyFont="1" applyFill="1" applyBorder="1" applyAlignment="1">
      <alignment horizontal="center" vertical="center"/>
    </xf>
    <xf numFmtId="0" fontId="1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3" fillId="0" borderId="2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164" fontId="0" fillId="0" borderId="0" xfId="0" applyNumberFormat="1"/>
    <xf numFmtId="0" fontId="3" fillId="0" borderId="8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8" fillId="2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wrapText="1"/>
    </xf>
    <xf numFmtId="0" fontId="7" fillId="0" borderId="3" xfId="0" applyFont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19" xfId="0" applyFont="1" applyBorder="1" applyAlignment="1">
      <alignment vertical="center" wrapText="1"/>
    </xf>
    <xf numFmtId="0" fontId="5" fillId="2" borderId="3" xfId="0" applyFont="1" applyFill="1" applyBorder="1" applyAlignment="1">
      <alignment vertical="center" wrapText="1"/>
    </xf>
    <xf numFmtId="0" fontId="3" fillId="0" borderId="3" xfId="0" applyFont="1" applyBorder="1" applyAlignment="1">
      <alignment vertical="center"/>
    </xf>
    <xf numFmtId="0" fontId="3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5" fillId="0" borderId="2" xfId="0" applyFont="1" applyBorder="1" applyAlignment="1">
      <alignment vertical="center"/>
    </xf>
    <xf numFmtId="0" fontId="5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164" fontId="5" fillId="2" borderId="1" xfId="0" applyNumberFormat="1" applyFont="1" applyFill="1" applyBorder="1" applyAlignment="1">
      <alignment horizontal="right" vertical="center"/>
    </xf>
    <xf numFmtId="0" fontId="3" fillId="2" borderId="3" xfId="0" applyFont="1" applyFill="1" applyBorder="1" applyAlignment="1">
      <alignment wrapText="1"/>
    </xf>
    <xf numFmtId="49" fontId="3" fillId="0" borderId="3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1" fillId="0" borderId="0" xfId="0" applyFont="1" applyAlignment="1">
      <alignment horizontal="left"/>
    </xf>
    <xf numFmtId="164" fontId="3" fillId="0" borderId="3" xfId="0" applyNumberFormat="1" applyFont="1" applyBorder="1" applyAlignment="1">
      <alignment wrapText="1"/>
    </xf>
    <xf numFmtId="0" fontId="3" fillId="2" borderId="2" xfId="0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164" fontId="5" fillId="0" borderId="0" xfId="0" applyNumberFormat="1" applyFont="1" applyAlignment="1">
      <alignment wrapText="1"/>
    </xf>
    <xf numFmtId="0" fontId="16" fillId="0" borderId="1" xfId="0" applyFont="1" applyBorder="1" applyAlignment="1">
      <alignment wrapText="1"/>
    </xf>
    <xf numFmtId="164" fontId="5" fillId="0" borderId="3" xfId="0" applyNumberFormat="1" applyFont="1" applyBorder="1" applyAlignment="1">
      <alignment wrapText="1"/>
    </xf>
    <xf numFmtId="0" fontId="3" fillId="2" borderId="18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wrapText="1"/>
    </xf>
    <xf numFmtId="0" fontId="3" fillId="2" borderId="9" xfId="0" applyFont="1" applyFill="1" applyBorder="1" applyAlignment="1">
      <alignment horizontal="center" vertical="center"/>
    </xf>
    <xf numFmtId="164" fontId="17" fillId="0" borderId="0" xfId="0" applyNumberFormat="1" applyFont="1"/>
    <xf numFmtId="164" fontId="3" fillId="2" borderId="1" xfId="0" applyNumberFormat="1" applyFont="1" applyFill="1" applyBorder="1" applyAlignment="1">
      <alignment horizontal="right" vertical="center"/>
    </xf>
    <xf numFmtId="0" fontId="5" fillId="2" borderId="2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vertical="center" wrapText="1"/>
    </xf>
    <xf numFmtId="1" fontId="3" fillId="2" borderId="1" xfId="0" applyNumberFormat="1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5" fillId="4" borderId="1" xfId="0" applyFont="1" applyFill="1" applyBorder="1" applyAlignment="1">
      <alignment vertical="center" wrapText="1"/>
    </xf>
    <xf numFmtId="49" fontId="12" fillId="2" borderId="3" xfId="0" applyNumberFormat="1" applyFont="1" applyFill="1" applyBorder="1" applyAlignment="1">
      <alignment horizontal="center" vertical="center"/>
    </xf>
    <xf numFmtId="49" fontId="8" fillId="2" borderId="3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/>
    </xf>
    <xf numFmtId="1" fontId="7" fillId="2" borderId="3" xfId="0" applyNumberFormat="1" applyFont="1" applyFill="1" applyBorder="1" applyAlignment="1">
      <alignment horizontal="right" vertical="center" wrapText="1"/>
    </xf>
    <xf numFmtId="1" fontId="8" fillId="0" borderId="1" xfId="0" applyNumberFormat="1" applyFont="1" applyBorder="1" applyAlignment="1">
      <alignment wrapText="1"/>
    </xf>
    <xf numFmtId="0" fontId="3" fillId="2" borderId="3" xfId="0" applyFont="1" applyFill="1" applyBorder="1" applyAlignment="1">
      <alignment horizontal="right" vertical="center" wrapText="1"/>
    </xf>
    <xf numFmtId="49" fontId="8" fillId="2" borderId="8" xfId="0" applyNumberFormat="1" applyFont="1" applyFill="1" applyBorder="1" applyAlignment="1">
      <alignment horizontal="center" vertical="center" wrapText="1"/>
    </xf>
    <xf numFmtId="0" fontId="3" fillId="0" borderId="20" xfId="0" applyFont="1" applyBorder="1" applyAlignment="1">
      <alignment horizontal="left" vertical="center" wrapText="1"/>
    </xf>
    <xf numFmtId="0" fontId="16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wrapText="1"/>
    </xf>
    <xf numFmtId="1" fontId="16" fillId="0" borderId="1" xfId="0" applyNumberFormat="1" applyFont="1" applyBorder="1" applyAlignment="1">
      <alignment wrapText="1"/>
    </xf>
    <xf numFmtId="0" fontId="5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wrapText="1"/>
    </xf>
    <xf numFmtId="0" fontId="0" fillId="2" borderId="0" xfId="0" applyFill="1"/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/>
    <xf numFmtId="0" fontId="4" fillId="0" borderId="11" xfId="0" applyFont="1" applyBorder="1" applyAlignment="1">
      <alignment horizontal="center"/>
    </xf>
    <xf numFmtId="49" fontId="7" fillId="0" borderId="20" xfId="0" applyNumberFormat="1" applyFont="1" applyBorder="1" applyAlignment="1">
      <alignment horizontal="center" vertical="center"/>
    </xf>
    <xf numFmtId="49" fontId="7" fillId="2" borderId="24" xfId="0" applyNumberFormat="1" applyFont="1" applyFill="1" applyBorder="1" applyAlignment="1">
      <alignment horizontal="center" vertical="center"/>
    </xf>
    <xf numFmtId="49" fontId="7" fillId="2" borderId="20" xfId="0" applyNumberFormat="1" applyFont="1" applyFill="1" applyBorder="1" applyAlignment="1">
      <alignment horizontal="center" vertical="center"/>
    </xf>
    <xf numFmtId="49" fontId="8" fillId="2" borderId="20" xfId="0" applyNumberFormat="1" applyFont="1" applyFill="1" applyBorder="1" applyAlignment="1">
      <alignment horizontal="center" vertical="center"/>
    </xf>
    <xf numFmtId="49" fontId="8" fillId="2" borderId="24" xfId="0" applyNumberFormat="1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0" fontId="0" fillId="0" borderId="1" xfId="0" applyBorder="1"/>
    <xf numFmtId="0" fontId="13" fillId="5" borderId="1" xfId="0" applyFont="1" applyFill="1" applyBorder="1" applyAlignment="1">
      <alignment horizontal="center" vertical="center"/>
    </xf>
    <xf numFmtId="164" fontId="13" fillId="5" borderId="15" xfId="0" applyNumberFormat="1" applyFont="1" applyFill="1" applyBorder="1" applyAlignment="1">
      <alignment horizontal="right"/>
    </xf>
    <xf numFmtId="2" fontId="13" fillId="5" borderId="15" xfId="0" applyNumberFormat="1" applyFont="1" applyFill="1" applyBorder="1" applyAlignment="1">
      <alignment horizontal="right"/>
    </xf>
    <xf numFmtId="2" fontId="13" fillId="5" borderId="16" xfId="0" applyNumberFormat="1" applyFont="1" applyFill="1" applyBorder="1" applyAlignment="1">
      <alignment horizontal="right"/>
    </xf>
    <xf numFmtId="164" fontId="5" fillId="5" borderId="1" xfId="0" applyNumberFormat="1" applyFont="1" applyFill="1" applyBorder="1" applyAlignment="1">
      <alignment horizontal="right" vertical="center"/>
    </xf>
    <xf numFmtId="0" fontId="5" fillId="5" borderId="1" xfId="0" applyFont="1" applyFill="1" applyBorder="1" applyAlignment="1">
      <alignment vertical="center" wrapText="1"/>
    </xf>
    <xf numFmtId="0" fontId="5" fillId="5" borderId="28" xfId="0" applyFont="1" applyFill="1" applyBorder="1" applyAlignment="1">
      <alignment vertical="center" wrapText="1"/>
    </xf>
    <xf numFmtId="0" fontId="5" fillId="5" borderId="38" xfId="0" applyFont="1" applyFill="1" applyBorder="1" applyAlignment="1">
      <alignment vertical="center" wrapText="1"/>
    </xf>
    <xf numFmtId="0" fontId="5" fillId="5" borderId="2" xfId="0" applyFont="1" applyFill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/>
    </xf>
    <xf numFmtId="0" fontId="5" fillId="5" borderId="15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/>
    </xf>
    <xf numFmtId="0" fontId="6" fillId="5" borderId="14" xfId="0" applyFont="1" applyFill="1" applyBorder="1" applyAlignment="1">
      <alignment wrapText="1"/>
    </xf>
    <xf numFmtId="0" fontId="6" fillId="5" borderId="15" xfId="0" applyFont="1" applyFill="1" applyBorder="1" applyAlignment="1">
      <alignment wrapText="1"/>
    </xf>
    <xf numFmtId="0" fontId="6" fillId="5" borderId="25" xfId="0" applyFont="1" applyFill="1" applyBorder="1" applyAlignment="1">
      <alignment wrapText="1"/>
    </xf>
    <xf numFmtId="0" fontId="6" fillId="5" borderId="37" xfId="0" applyFont="1" applyFill="1" applyBorder="1" applyAlignment="1">
      <alignment wrapText="1"/>
    </xf>
    <xf numFmtId="0" fontId="6" fillId="5" borderId="16" xfId="0" applyFont="1" applyFill="1" applyBorder="1" applyAlignment="1">
      <alignment wrapText="1"/>
    </xf>
    <xf numFmtId="0" fontId="5" fillId="5" borderId="14" xfId="0" applyFont="1" applyFill="1" applyBorder="1" applyAlignment="1">
      <alignment wrapText="1"/>
    </xf>
    <xf numFmtId="0" fontId="5" fillId="5" borderId="15" xfId="0" applyFont="1" applyFill="1" applyBorder="1" applyAlignment="1">
      <alignment wrapText="1"/>
    </xf>
    <xf numFmtId="0" fontId="5" fillId="5" borderId="16" xfId="0" applyFont="1" applyFill="1" applyBorder="1" applyAlignment="1">
      <alignment wrapText="1"/>
    </xf>
    <xf numFmtId="0" fontId="6" fillId="5" borderId="27" xfId="0" applyFont="1" applyFill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13" fillId="5" borderId="14" xfId="0" applyFont="1" applyFill="1" applyBorder="1" applyAlignment="1">
      <alignment wrapText="1"/>
    </xf>
    <xf numFmtId="0" fontId="13" fillId="5" borderId="15" xfId="0" applyFont="1" applyFill="1" applyBorder="1" applyAlignment="1">
      <alignment wrapText="1"/>
    </xf>
    <xf numFmtId="0" fontId="13" fillId="5" borderId="16" xfId="0" applyFont="1" applyFill="1" applyBorder="1" applyAlignment="1">
      <alignment wrapText="1"/>
    </xf>
    <xf numFmtId="0" fontId="6" fillId="5" borderId="1" xfId="0" applyFont="1" applyFill="1" applyBorder="1" applyAlignment="1">
      <alignment wrapText="1"/>
    </xf>
    <xf numFmtId="1" fontId="6" fillId="5" borderId="15" xfId="0" applyNumberFormat="1" applyFont="1" applyFill="1" applyBorder="1" applyAlignment="1">
      <alignment wrapText="1"/>
    </xf>
    <xf numFmtId="0" fontId="5" fillId="5" borderId="1" xfId="0" applyFont="1" applyFill="1" applyBorder="1" applyAlignment="1">
      <alignment horizontal="right" vertical="center"/>
    </xf>
    <xf numFmtId="1" fontId="5" fillId="5" borderId="1" xfId="0" applyNumberFormat="1" applyFont="1" applyFill="1" applyBorder="1" applyAlignment="1">
      <alignment vertical="center" wrapText="1"/>
    </xf>
    <xf numFmtId="0" fontId="5" fillId="5" borderId="8" xfId="0" applyFont="1" applyFill="1" applyBorder="1" applyAlignment="1">
      <alignment vertical="center" wrapText="1"/>
    </xf>
    <xf numFmtId="0" fontId="9" fillId="5" borderId="1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vertical="center" wrapText="1"/>
    </xf>
    <xf numFmtId="0" fontId="5" fillId="5" borderId="40" xfId="0" applyFont="1" applyFill="1" applyBorder="1" applyAlignment="1">
      <alignment vertical="center" wrapText="1"/>
    </xf>
    <xf numFmtId="0" fontId="5" fillId="5" borderId="29" xfId="0" applyFont="1" applyFill="1" applyBorder="1" applyAlignment="1">
      <alignment vertical="center" wrapText="1"/>
    </xf>
    <xf numFmtId="2" fontId="5" fillId="6" borderId="31" xfId="0" applyNumberFormat="1" applyFont="1" applyFill="1" applyBorder="1" applyAlignment="1">
      <alignment vertical="center" wrapText="1"/>
    </xf>
    <xf numFmtId="2" fontId="5" fillId="6" borderId="32" xfId="0" applyNumberFormat="1" applyFont="1" applyFill="1" applyBorder="1" applyAlignment="1">
      <alignment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/>
    </xf>
    <xf numFmtId="0" fontId="5" fillId="5" borderId="10" xfId="0" applyFont="1" applyFill="1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/>
    </xf>
    <xf numFmtId="49" fontId="13" fillId="5" borderId="13" xfId="0" applyNumberFormat="1" applyFont="1" applyFill="1" applyBorder="1" applyAlignment="1">
      <alignment horizontal="left" vertical="center"/>
    </xf>
    <xf numFmtId="49" fontId="13" fillId="5" borderId="14" xfId="0" applyNumberFormat="1" applyFont="1" applyFill="1" applyBorder="1" applyAlignment="1">
      <alignment horizontal="left" vertical="center"/>
    </xf>
    <xf numFmtId="49" fontId="13" fillId="5" borderId="43" xfId="0" applyNumberFormat="1" applyFont="1" applyFill="1" applyBorder="1" applyAlignment="1">
      <alignment horizontal="left" vertical="center"/>
    </xf>
    <xf numFmtId="49" fontId="13" fillId="5" borderId="33" xfId="0" applyNumberFormat="1" applyFont="1" applyFill="1" applyBorder="1" applyAlignment="1">
      <alignment horizontal="left" vertical="center"/>
    </xf>
    <xf numFmtId="49" fontId="7" fillId="0" borderId="11" xfId="0" applyNumberFormat="1" applyFont="1" applyBorder="1" applyAlignment="1">
      <alignment horizontal="center" vertical="center"/>
    </xf>
    <xf numFmtId="49" fontId="7" fillId="0" borderId="24" xfId="0" applyNumberFormat="1" applyFont="1" applyBorder="1" applyAlignment="1">
      <alignment horizontal="center" vertical="center"/>
    </xf>
    <xf numFmtId="49" fontId="7" fillId="0" borderId="20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49" fontId="7" fillId="0" borderId="35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7" fillId="2" borderId="11" xfId="0" applyNumberFormat="1" applyFont="1" applyFill="1" applyBorder="1" applyAlignment="1">
      <alignment horizontal="center" vertical="center"/>
    </xf>
    <xf numFmtId="49" fontId="7" fillId="2" borderId="24" xfId="0" applyNumberFormat="1" applyFont="1" applyFill="1" applyBorder="1" applyAlignment="1">
      <alignment horizontal="center" vertical="center"/>
    </xf>
    <xf numFmtId="49" fontId="7" fillId="2" borderId="20" xfId="0" applyNumberFormat="1" applyFont="1" applyFill="1" applyBorder="1" applyAlignment="1">
      <alignment horizontal="center" vertical="center"/>
    </xf>
    <xf numFmtId="49" fontId="6" fillId="5" borderId="13" xfId="0" applyNumberFormat="1" applyFont="1" applyFill="1" applyBorder="1" applyAlignment="1">
      <alignment horizontal="left" vertical="center"/>
    </xf>
    <xf numFmtId="49" fontId="6" fillId="5" borderId="27" xfId="0" applyNumberFormat="1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49" fontId="6" fillId="5" borderId="14" xfId="0" applyNumberFormat="1" applyFont="1" applyFill="1" applyBorder="1" applyAlignment="1">
      <alignment horizontal="left" vertical="center"/>
    </xf>
    <xf numFmtId="0" fontId="3" fillId="0" borderId="18" xfId="0" applyFont="1" applyBorder="1" applyAlignment="1">
      <alignment horizontal="center" vertical="center" wrapText="1"/>
    </xf>
    <xf numFmtId="49" fontId="7" fillId="0" borderId="6" xfId="0" applyNumberFormat="1" applyFont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3" fillId="0" borderId="25" xfId="0" applyFont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left" vertical="center" wrapText="1"/>
    </xf>
    <xf numFmtId="49" fontId="13" fillId="5" borderId="15" xfId="0" applyNumberFormat="1" applyFont="1" applyFill="1" applyBorder="1" applyAlignment="1">
      <alignment horizontal="left" vertical="center"/>
    </xf>
    <xf numFmtId="49" fontId="8" fillId="2" borderId="12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49" fontId="12" fillId="2" borderId="34" xfId="0" applyNumberFormat="1" applyFont="1" applyFill="1" applyBorder="1" applyAlignment="1">
      <alignment horizontal="center" vertical="center"/>
    </xf>
    <xf numFmtId="49" fontId="12" fillId="2" borderId="20" xfId="0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49" fontId="13" fillId="5" borderId="6" xfId="0" applyNumberFormat="1" applyFont="1" applyFill="1" applyBorder="1" applyAlignment="1">
      <alignment horizontal="left" vertical="center"/>
    </xf>
    <xf numFmtId="49" fontId="13" fillId="5" borderId="1" xfId="0" applyNumberFormat="1" applyFont="1" applyFill="1" applyBorder="1" applyAlignment="1">
      <alignment horizontal="left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5" borderId="29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7" fillId="2" borderId="30" xfId="0" applyNumberFormat="1" applyFont="1" applyFill="1" applyBorder="1" applyAlignment="1">
      <alignment horizontal="center" vertical="center"/>
    </xf>
    <xf numFmtId="0" fontId="3" fillId="0" borderId="31" xfId="0" applyFont="1" applyBorder="1" applyAlignment="1">
      <alignment horizontal="center" vertical="center" wrapText="1"/>
    </xf>
    <xf numFmtId="49" fontId="6" fillId="5" borderId="7" xfId="0" applyNumberFormat="1" applyFont="1" applyFill="1" applyBorder="1" applyAlignment="1">
      <alignment horizontal="left" vertical="center"/>
    </xf>
    <xf numFmtId="49" fontId="6" fillId="5" borderId="20" xfId="0" applyNumberFormat="1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6" fillId="0" borderId="1" xfId="0" applyFont="1" applyBorder="1" applyAlignment="1">
      <alignment horizontal="center"/>
    </xf>
    <xf numFmtId="49" fontId="13" fillId="5" borderId="39" xfId="0" applyNumberFormat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5" fillId="5" borderId="26" xfId="0" applyFont="1" applyFill="1" applyBorder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5" borderId="24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49" fontId="12" fillId="0" borderId="11" xfId="0" applyNumberFormat="1" applyFont="1" applyBorder="1" applyAlignment="1">
      <alignment horizontal="center" vertical="center"/>
    </xf>
    <xf numFmtId="49" fontId="12" fillId="0" borderId="24" xfId="0" applyNumberFormat="1" applyFont="1" applyBorder="1" applyAlignment="1">
      <alignment horizontal="center" vertical="center"/>
    </xf>
    <xf numFmtId="49" fontId="12" fillId="0" borderId="20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13" fillId="5" borderId="13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5" fillId="5" borderId="23" xfId="0" applyFont="1" applyFill="1" applyBorder="1" applyAlignment="1">
      <alignment horizontal="center" vertical="center"/>
    </xf>
    <xf numFmtId="0" fontId="5" fillId="5" borderId="21" xfId="0" applyFont="1" applyFill="1" applyBorder="1" applyAlignment="1">
      <alignment horizontal="center" vertical="center"/>
    </xf>
    <xf numFmtId="0" fontId="5" fillId="5" borderId="22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3" fillId="0" borderId="7" xfId="0" applyFont="1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11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49" fontId="6" fillId="5" borderId="36" xfId="0" applyNumberFormat="1" applyFont="1" applyFill="1" applyBorder="1" applyAlignment="1">
      <alignment horizontal="left" vertical="center"/>
    </xf>
    <xf numFmtId="49" fontId="6" fillId="5" borderId="35" xfId="0" applyNumberFormat="1" applyFont="1" applyFill="1" applyBorder="1" applyAlignment="1">
      <alignment horizontal="left" vertical="center"/>
    </xf>
    <xf numFmtId="49" fontId="7" fillId="2" borderId="6" xfId="0" applyNumberFormat="1" applyFont="1" applyFill="1" applyBorder="1" applyAlignment="1">
      <alignment horizontal="center" vertical="center"/>
    </xf>
    <xf numFmtId="0" fontId="3" fillId="0" borderId="35" xfId="0" applyFont="1" applyBorder="1" applyAlignment="1">
      <alignment horizontal="center" vertical="center" wrapText="1"/>
    </xf>
    <xf numFmtId="49" fontId="13" fillId="5" borderId="27" xfId="0" applyNumberFormat="1" applyFont="1" applyFill="1" applyBorder="1" applyAlignment="1">
      <alignment horizontal="left" vertical="center"/>
    </xf>
    <xf numFmtId="0" fontId="3" fillId="0" borderId="0" xfId="0" applyFont="1" applyAlignment="1">
      <alignment horizontal="center"/>
    </xf>
    <xf numFmtId="0" fontId="9" fillId="6" borderId="41" xfId="0" applyFont="1" applyFill="1" applyBorder="1" applyAlignment="1">
      <alignment horizontal="left" vertical="center"/>
    </xf>
    <xf numFmtId="0" fontId="9" fillId="6" borderId="42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 wrapText="1"/>
    </xf>
  </cellXfs>
  <cellStyles count="1">
    <cellStyle name="Įprastas" xfId="0" builtinId="0"/>
  </cellStyles>
  <dxfs count="0"/>
  <tableStyles count="0" defaultTableStyle="TableStyleMedium2" defaultPivotStyle="PivotStyleLight16"/>
  <colors>
    <mruColors>
      <color rgb="FFFF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98"/>
  <sheetViews>
    <sheetView tabSelected="1" zoomScale="120" zoomScaleNormal="120" workbookViewId="0">
      <selection activeCell="H3" sqref="H3:K3"/>
    </sheetView>
  </sheetViews>
  <sheetFormatPr defaultRowHeight="15" x14ac:dyDescent="0.25"/>
  <cols>
    <col min="1" max="1" width="4.42578125" customWidth="1"/>
    <col min="2" max="2" width="8.42578125" customWidth="1"/>
    <col min="3" max="3" width="18.42578125" customWidth="1"/>
    <col min="4" max="4" width="9.140625" customWidth="1"/>
    <col min="5" max="5" width="12.42578125" customWidth="1"/>
    <col min="6" max="6" width="26.5703125" customWidth="1"/>
    <col min="7" max="7" width="12.5703125" customWidth="1"/>
    <col min="8" max="8" width="12" customWidth="1"/>
    <col min="9" max="9" width="11.85546875" customWidth="1"/>
    <col min="10" max="10" width="12.85546875" customWidth="1"/>
    <col min="11" max="11" width="11.5703125" customWidth="1"/>
    <col min="12" max="12" width="13" customWidth="1"/>
    <col min="13" max="13" width="9.42578125" bestFit="1" customWidth="1"/>
    <col min="14" max="14" width="10.42578125" bestFit="1" customWidth="1"/>
  </cols>
  <sheetData>
    <row r="1" spans="1:13" ht="14.25" x14ac:dyDescent="0.25">
      <c r="G1" s="82"/>
      <c r="H1" s="217" t="s">
        <v>0</v>
      </c>
      <c r="I1" s="217"/>
      <c r="J1" s="217"/>
      <c r="K1" s="217"/>
    </row>
    <row r="2" spans="1:13" x14ac:dyDescent="0.25">
      <c r="G2" s="82"/>
      <c r="H2" s="217" t="s">
        <v>297</v>
      </c>
      <c r="I2" s="217"/>
      <c r="J2" s="217"/>
      <c r="K2" s="217"/>
    </row>
    <row r="3" spans="1:13" x14ac:dyDescent="0.25">
      <c r="G3" s="82"/>
      <c r="H3" s="217" t="s">
        <v>318</v>
      </c>
      <c r="I3" s="217"/>
      <c r="J3" s="217"/>
      <c r="K3" s="217"/>
    </row>
    <row r="4" spans="1:13" ht="14.85" x14ac:dyDescent="0.25">
      <c r="G4" s="82"/>
      <c r="H4" s="217" t="s">
        <v>292</v>
      </c>
      <c r="I4" s="217"/>
      <c r="J4" s="217"/>
      <c r="K4" s="217"/>
    </row>
    <row r="5" spans="1:13" ht="14.85" x14ac:dyDescent="0.25">
      <c r="G5" s="217"/>
      <c r="H5" s="217"/>
      <c r="I5" s="217"/>
      <c r="J5" s="217"/>
      <c r="K5" s="217"/>
    </row>
    <row r="6" spans="1:13" ht="15.6" customHeight="1" x14ac:dyDescent="0.25">
      <c r="A6" s="283" t="s">
        <v>317</v>
      </c>
      <c r="B6" s="283"/>
      <c r="C6" s="283"/>
      <c r="D6" s="283"/>
      <c r="E6" s="283"/>
      <c r="F6" s="283"/>
      <c r="G6" s="283"/>
      <c r="H6" s="283"/>
      <c r="I6" s="283"/>
      <c r="J6" s="283"/>
      <c r="K6" s="283"/>
    </row>
    <row r="7" spans="1:13" ht="18.399999999999999" customHeight="1" x14ac:dyDescent="0.25">
      <c r="A7" s="283"/>
      <c r="B7" s="283"/>
      <c r="C7" s="283"/>
      <c r="D7" s="283"/>
      <c r="E7" s="283"/>
      <c r="F7" s="283"/>
      <c r="G7" s="283"/>
      <c r="H7" s="283"/>
      <c r="I7" s="283"/>
      <c r="J7" s="283"/>
      <c r="K7" s="283"/>
    </row>
    <row r="8" spans="1:13" ht="18.75" customHeight="1" x14ac:dyDescent="0.25">
      <c r="J8" s="284" t="s">
        <v>14</v>
      </c>
      <c r="K8" s="284"/>
    </row>
    <row r="9" spans="1:13" ht="24" x14ac:dyDescent="0.25">
      <c r="A9" s="251" t="s">
        <v>1</v>
      </c>
      <c r="B9" s="288" t="s">
        <v>2</v>
      </c>
      <c r="C9" s="3" t="s">
        <v>3</v>
      </c>
      <c r="D9" s="178" t="s">
        <v>5</v>
      </c>
      <c r="E9" s="178" t="s">
        <v>8</v>
      </c>
      <c r="F9" s="178" t="s">
        <v>6</v>
      </c>
      <c r="G9" s="178" t="s">
        <v>7</v>
      </c>
      <c r="H9" s="285" t="s">
        <v>9</v>
      </c>
      <c r="I9" s="286"/>
      <c r="J9" s="286"/>
      <c r="K9" s="287"/>
    </row>
    <row r="10" spans="1:13" ht="22.9" customHeight="1" x14ac:dyDescent="0.25">
      <c r="A10" s="251"/>
      <c r="B10" s="289"/>
      <c r="C10" s="4" t="s">
        <v>4</v>
      </c>
      <c r="D10" s="174"/>
      <c r="E10" s="174"/>
      <c r="F10" s="174"/>
      <c r="G10" s="174"/>
      <c r="H10" s="4" t="s">
        <v>10</v>
      </c>
      <c r="I10" s="4" t="s">
        <v>11</v>
      </c>
      <c r="J10" s="4" t="s">
        <v>12</v>
      </c>
      <c r="K10" s="4" t="s">
        <v>13</v>
      </c>
    </row>
    <row r="11" spans="1:13" ht="11.45" customHeight="1" thickBot="1" x14ac:dyDescent="0.3">
      <c r="A11" s="127">
        <v>1</v>
      </c>
      <c r="B11" s="120">
        <v>2</v>
      </c>
      <c r="C11" s="51">
        <v>3</v>
      </c>
      <c r="D11" s="51">
        <v>4</v>
      </c>
      <c r="E11" s="51">
        <v>5</v>
      </c>
      <c r="F11" s="51">
        <v>6</v>
      </c>
      <c r="G11" s="51">
        <v>7</v>
      </c>
      <c r="H11" s="51">
        <v>8</v>
      </c>
      <c r="I11" s="51">
        <v>9</v>
      </c>
      <c r="J11" s="51">
        <v>10</v>
      </c>
      <c r="K11" s="51">
        <v>11</v>
      </c>
    </row>
    <row r="12" spans="1:13" ht="18" customHeight="1" thickBot="1" x14ac:dyDescent="0.3">
      <c r="A12" s="130">
        <v>1</v>
      </c>
      <c r="B12" s="274" t="s">
        <v>16</v>
      </c>
      <c r="C12" s="274"/>
      <c r="D12" s="274"/>
      <c r="E12" s="274"/>
      <c r="F12" s="275"/>
      <c r="G12" s="131">
        <f>SUM(H12:K12)</f>
        <v>15435967</v>
      </c>
      <c r="H12" s="131">
        <f>SUM(H35,H40,H47,H50,H59,H61,H70,H105,H134,H141,H161,H164,H226,H229)</f>
        <v>4554528</v>
      </c>
      <c r="I12" s="131">
        <f>SUM(I35,I40,I47,I50,I59,I61,I70,I105,I134,I141,I161,I164,I226,I229)</f>
        <v>4613552</v>
      </c>
      <c r="J12" s="132">
        <f>SUM(J35,J40,J47,J50,J59,J61,J70,J105,J134,J141,J161,J164,J226,J229)</f>
        <v>4121584</v>
      </c>
      <c r="K12" s="133">
        <f>SUM(K35,K40,K47,K50,K59,K61,K70,K105,K134,K141,K161,K164,K226,K229)</f>
        <v>2146303</v>
      </c>
      <c r="M12" s="39"/>
    </row>
    <row r="13" spans="1:13" ht="18" customHeight="1" x14ac:dyDescent="0.25">
      <c r="A13" s="291"/>
      <c r="B13" s="187" t="s">
        <v>59</v>
      </c>
      <c r="C13" s="173" t="s">
        <v>15</v>
      </c>
      <c r="D13" s="228">
        <v>151</v>
      </c>
      <c r="E13" s="44" t="s">
        <v>17</v>
      </c>
      <c r="F13" s="18" t="s">
        <v>19</v>
      </c>
      <c r="G13" s="75">
        <f t="shared" ref="G13:G14" si="0">SUM(H13:K13)</f>
        <v>339900</v>
      </c>
      <c r="H13" s="76">
        <v>123600</v>
      </c>
      <c r="I13" s="76">
        <v>92700</v>
      </c>
      <c r="J13" s="76">
        <v>92700</v>
      </c>
      <c r="K13" s="76">
        <v>30900</v>
      </c>
    </row>
    <row r="14" spans="1:13" ht="18" customHeight="1" x14ac:dyDescent="0.25">
      <c r="A14" s="291"/>
      <c r="B14" s="187"/>
      <c r="C14" s="173"/>
      <c r="D14" s="228"/>
      <c r="E14" s="44" t="s">
        <v>302</v>
      </c>
      <c r="F14" s="18" t="s">
        <v>280</v>
      </c>
      <c r="G14" s="75">
        <f t="shared" si="0"/>
        <v>300600</v>
      </c>
      <c r="H14" s="76">
        <v>107146</v>
      </c>
      <c r="I14" s="76">
        <v>81657</v>
      </c>
      <c r="J14" s="76">
        <v>81557</v>
      </c>
      <c r="K14" s="76">
        <v>30240</v>
      </c>
    </row>
    <row r="15" spans="1:13" ht="36.75" customHeight="1" x14ac:dyDescent="0.25">
      <c r="A15" s="291"/>
      <c r="B15" s="187"/>
      <c r="C15" s="173"/>
      <c r="D15" s="228"/>
      <c r="E15" s="36" t="s">
        <v>18</v>
      </c>
      <c r="F15" s="6" t="s">
        <v>20</v>
      </c>
      <c r="G15" s="16">
        <f t="shared" ref="G15:G34" si="1">SUM(H15:K15)</f>
        <v>3000</v>
      </c>
      <c r="H15" s="7">
        <v>3000</v>
      </c>
      <c r="I15" s="7"/>
      <c r="J15" s="7"/>
      <c r="K15" s="7"/>
    </row>
    <row r="16" spans="1:13" ht="22.9" customHeight="1" x14ac:dyDescent="0.25">
      <c r="A16" s="291"/>
      <c r="B16" s="187"/>
      <c r="C16" s="173"/>
      <c r="D16" s="228"/>
      <c r="E16" s="36" t="s">
        <v>21</v>
      </c>
      <c r="F16" s="6" t="s">
        <v>280</v>
      </c>
      <c r="G16" s="16">
        <f t="shared" si="1"/>
        <v>1102076</v>
      </c>
      <c r="H16" s="7">
        <v>375472</v>
      </c>
      <c r="I16" s="7">
        <v>340350</v>
      </c>
      <c r="J16" s="7">
        <v>301048</v>
      </c>
      <c r="K16" s="7">
        <v>85206</v>
      </c>
    </row>
    <row r="17" spans="1:11" ht="26.85" customHeight="1" x14ac:dyDescent="0.25">
      <c r="A17" s="291"/>
      <c r="B17" s="187"/>
      <c r="C17" s="173"/>
      <c r="D17" s="228"/>
      <c r="E17" s="36" t="s">
        <v>279</v>
      </c>
      <c r="F17" s="6" t="s">
        <v>280</v>
      </c>
      <c r="G17" s="16">
        <f t="shared" si="1"/>
        <v>2208528</v>
      </c>
      <c r="H17" s="7">
        <v>815007</v>
      </c>
      <c r="I17" s="7">
        <v>641202</v>
      </c>
      <c r="J17" s="7">
        <v>554444</v>
      </c>
      <c r="K17" s="7">
        <v>197875</v>
      </c>
    </row>
    <row r="18" spans="1:11" ht="14.25" customHeight="1" x14ac:dyDescent="0.25">
      <c r="A18" s="291"/>
      <c r="B18" s="187"/>
      <c r="C18" s="173"/>
      <c r="D18" s="228"/>
      <c r="E18" s="36" t="s">
        <v>23</v>
      </c>
      <c r="F18" s="5" t="s">
        <v>24</v>
      </c>
      <c r="G18" s="16">
        <f t="shared" si="1"/>
        <v>13000</v>
      </c>
      <c r="H18" s="7">
        <v>4500</v>
      </c>
      <c r="I18" s="7">
        <v>3500</v>
      </c>
      <c r="J18" s="7">
        <v>3500</v>
      </c>
      <c r="K18" s="7">
        <v>1500</v>
      </c>
    </row>
    <row r="19" spans="1:11" ht="21.4" customHeight="1" x14ac:dyDescent="0.25">
      <c r="A19" s="291"/>
      <c r="B19" s="187"/>
      <c r="C19" s="173"/>
      <c r="D19" s="228"/>
      <c r="E19" s="36" t="s">
        <v>25</v>
      </c>
      <c r="F19" s="6" t="s">
        <v>26</v>
      </c>
      <c r="G19" s="16">
        <f t="shared" si="1"/>
        <v>8000</v>
      </c>
      <c r="H19" s="7">
        <v>1000</v>
      </c>
      <c r="I19" s="7">
        <v>4000</v>
      </c>
      <c r="J19" s="7">
        <v>3000</v>
      </c>
      <c r="K19" s="7"/>
    </row>
    <row r="20" spans="1:11" ht="12.2" hidden="1" customHeight="1" x14ac:dyDescent="0.25">
      <c r="A20" s="291"/>
      <c r="B20" s="187"/>
      <c r="C20" s="173"/>
      <c r="D20" s="228"/>
      <c r="E20" s="36" t="s">
        <v>293</v>
      </c>
      <c r="F20" s="6" t="s">
        <v>294</v>
      </c>
      <c r="G20" s="16">
        <f t="shared" si="1"/>
        <v>0</v>
      </c>
      <c r="H20" s="7"/>
      <c r="I20" s="7"/>
      <c r="J20" s="7"/>
      <c r="K20" s="7"/>
    </row>
    <row r="21" spans="1:11" ht="17.100000000000001" hidden="1" customHeight="1" x14ac:dyDescent="0.25">
      <c r="A21" s="291"/>
      <c r="B21" s="187"/>
      <c r="C21" s="173"/>
      <c r="D21" s="228"/>
      <c r="E21" s="36" t="s">
        <v>27</v>
      </c>
      <c r="F21" s="6" t="s">
        <v>162</v>
      </c>
      <c r="G21" s="16">
        <f t="shared" si="1"/>
        <v>0</v>
      </c>
      <c r="H21" s="7"/>
      <c r="I21" s="7"/>
      <c r="J21" s="7"/>
      <c r="K21" s="7"/>
    </row>
    <row r="22" spans="1:11" ht="15" customHeight="1" x14ac:dyDescent="0.25">
      <c r="A22" s="291"/>
      <c r="B22" s="187"/>
      <c r="C22" s="173"/>
      <c r="D22" s="228"/>
      <c r="E22" s="36" t="s">
        <v>38</v>
      </c>
      <c r="F22" s="6" t="s">
        <v>49</v>
      </c>
      <c r="G22" s="16">
        <f t="shared" si="1"/>
        <v>1800</v>
      </c>
      <c r="H22" s="7">
        <v>700</v>
      </c>
      <c r="I22" s="7">
        <v>600</v>
      </c>
      <c r="J22" s="7">
        <v>500</v>
      </c>
      <c r="K22" s="7"/>
    </row>
    <row r="23" spans="1:11" ht="24" hidden="1" customHeight="1" x14ac:dyDescent="0.25">
      <c r="A23" s="291"/>
      <c r="B23" s="187"/>
      <c r="C23" s="173"/>
      <c r="D23" s="228"/>
      <c r="E23" s="36" t="s">
        <v>139</v>
      </c>
      <c r="F23" s="6" t="s">
        <v>277</v>
      </c>
      <c r="G23" s="16">
        <f t="shared" si="1"/>
        <v>0</v>
      </c>
      <c r="H23" s="7"/>
      <c r="I23" s="7"/>
      <c r="J23" s="7"/>
      <c r="K23" s="7"/>
    </row>
    <row r="24" spans="1:11" ht="23.1" customHeight="1" x14ac:dyDescent="0.25">
      <c r="A24" s="291"/>
      <c r="B24" s="187"/>
      <c r="C24" s="173"/>
      <c r="D24" s="228"/>
      <c r="E24" s="36" t="s">
        <v>28</v>
      </c>
      <c r="F24" s="6" t="s">
        <v>29</v>
      </c>
      <c r="G24" s="16">
        <f t="shared" si="1"/>
        <v>27000</v>
      </c>
      <c r="H24" s="7">
        <v>10000</v>
      </c>
      <c r="I24" s="7">
        <v>5000</v>
      </c>
      <c r="J24" s="7">
        <v>10000</v>
      </c>
      <c r="K24" s="7">
        <v>2000</v>
      </c>
    </row>
    <row r="25" spans="1:11" ht="19.350000000000001" hidden="1" customHeight="1" x14ac:dyDescent="0.25">
      <c r="A25" s="291"/>
      <c r="B25" s="187"/>
      <c r="C25" s="173"/>
      <c r="D25" s="228"/>
      <c r="E25" s="36" t="s">
        <v>42</v>
      </c>
      <c r="F25" s="6" t="s">
        <v>53</v>
      </c>
      <c r="G25" s="16">
        <f t="shared" si="1"/>
        <v>0</v>
      </c>
      <c r="H25" s="7"/>
      <c r="I25" s="7"/>
      <c r="J25" s="7"/>
      <c r="K25" s="7"/>
    </row>
    <row r="26" spans="1:11" ht="24" customHeight="1" x14ac:dyDescent="0.25">
      <c r="A26" s="291"/>
      <c r="B26" s="187"/>
      <c r="C26" s="173"/>
      <c r="D26" s="228"/>
      <c r="E26" s="36" t="s">
        <v>30</v>
      </c>
      <c r="F26" s="6" t="s">
        <v>31</v>
      </c>
      <c r="G26" s="16">
        <f t="shared" si="1"/>
        <v>38000</v>
      </c>
      <c r="H26" s="7">
        <v>9000</v>
      </c>
      <c r="I26" s="7">
        <v>17000</v>
      </c>
      <c r="J26" s="7">
        <v>9000</v>
      </c>
      <c r="K26" s="7">
        <v>3000</v>
      </c>
    </row>
    <row r="27" spans="1:11" ht="15.75" customHeight="1" x14ac:dyDescent="0.25">
      <c r="A27" s="291"/>
      <c r="B27" s="187"/>
      <c r="C27" s="173"/>
      <c r="D27" s="228"/>
      <c r="E27" s="36" t="s">
        <v>32</v>
      </c>
      <c r="F27" s="6" t="s">
        <v>33</v>
      </c>
      <c r="G27" s="16">
        <f t="shared" si="1"/>
        <v>5800</v>
      </c>
      <c r="H27" s="7">
        <v>3000</v>
      </c>
      <c r="I27" s="7">
        <v>300</v>
      </c>
      <c r="J27" s="7"/>
      <c r="K27" s="7">
        <v>2500</v>
      </c>
    </row>
    <row r="28" spans="1:11" ht="15.75" customHeight="1" x14ac:dyDescent="0.25">
      <c r="A28" s="291"/>
      <c r="B28" s="187"/>
      <c r="C28" s="173"/>
      <c r="D28" s="228"/>
      <c r="E28" s="36" t="s">
        <v>44</v>
      </c>
      <c r="F28" s="6" t="s">
        <v>55</v>
      </c>
      <c r="G28" s="16">
        <f t="shared" ref="G28" si="2">SUM(H28:K28)</f>
        <v>5000</v>
      </c>
      <c r="H28" s="7">
        <v>1400</v>
      </c>
      <c r="I28" s="7">
        <v>1200</v>
      </c>
      <c r="J28" s="7">
        <v>1200</v>
      </c>
      <c r="K28" s="7">
        <v>1200</v>
      </c>
    </row>
    <row r="29" spans="1:11" ht="15.75" customHeight="1" x14ac:dyDescent="0.25">
      <c r="A29" s="291"/>
      <c r="B29" s="187"/>
      <c r="C29" s="173"/>
      <c r="D29" s="222" t="s">
        <v>248</v>
      </c>
      <c r="E29" s="223"/>
      <c r="F29" s="224"/>
      <c r="G29" s="77">
        <f>SUM(H29:K29)</f>
        <v>4052704</v>
      </c>
      <c r="H29" s="77">
        <f>SUM(H13:H28)</f>
        <v>1453825</v>
      </c>
      <c r="I29" s="77">
        <f>SUM(I13:I28)</f>
        <v>1187509</v>
      </c>
      <c r="J29" s="77">
        <f>SUM(J13:J28)</f>
        <v>1056949</v>
      </c>
      <c r="K29" s="77">
        <f>SUM(K13:K28)</f>
        <v>354421</v>
      </c>
    </row>
    <row r="30" spans="1:11" ht="13.35" hidden="1" customHeight="1" x14ac:dyDescent="0.25">
      <c r="A30" s="291"/>
      <c r="B30" s="187"/>
      <c r="C30" s="173"/>
      <c r="D30" s="171">
        <v>155</v>
      </c>
      <c r="E30" s="36" t="s">
        <v>279</v>
      </c>
      <c r="F30" s="6" t="s">
        <v>280</v>
      </c>
      <c r="G30" s="16">
        <f t="shared" si="1"/>
        <v>0</v>
      </c>
      <c r="H30" s="95"/>
      <c r="I30" s="95"/>
      <c r="J30" s="95"/>
      <c r="K30" s="95"/>
    </row>
    <row r="31" spans="1:11" ht="13.35" hidden="1" customHeight="1" x14ac:dyDescent="0.25">
      <c r="A31" s="291"/>
      <c r="B31" s="187"/>
      <c r="C31" s="173"/>
      <c r="D31" s="172"/>
      <c r="E31" s="36" t="s">
        <v>21</v>
      </c>
      <c r="F31" s="6" t="s">
        <v>280</v>
      </c>
      <c r="G31" s="16">
        <f t="shared" si="1"/>
        <v>0</v>
      </c>
      <c r="H31" s="95"/>
      <c r="I31" s="95"/>
      <c r="J31" s="95"/>
      <c r="K31" s="95"/>
    </row>
    <row r="32" spans="1:11" ht="14.25" customHeight="1" x14ac:dyDescent="0.25">
      <c r="A32" s="291"/>
      <c r="B32" s="187"/>
      <c r="C32" s="173"/>
      <c r="D32" s="26" t="s">
        <v>98</v>
      </c>
      <c r="E32" s="36" t="s">
        <v>21</v>
      </c>
      <c r="F32" s="6" t="s">
        <v>280</v>
      </c>
      <c r="G32" s="16">
        <f t="shared" si="1"/>
        <v>21300</v>
      </c>
      <c r="H32" s="7">
        <v>9196</v>
      </c>
      <c r="I32" s="7">
        <v>6000</v>
      </c>
      <c r="J32" s="7">
        <v>5000</v>
      </c>
      <c r="K32" s="7">
        <v>1104</v>
      </c>
    </row>
    <row r="33" spans="1:11" ht="14.25" customHeight="1" x14ac:dyDescent="0.25">
      <c r="A33" s="291"/>
      <c r="B33" s="187"/>
      <c r="C33" s="173"/>
      <c r="D33" s="26" t="s">
        <v>187</v>
      </c>
      <c r="E33" s="36" t="s">
        <v>21</v>
      </c>
      <c r="F33" s="6" t="s">
        <v>280</v>
      </c>
      <c r="G33" s="16">
        <f t="shared" si="1"/>
        <v>1000</v>
      </c>
      <c r="H33" s="7">
        <v>250</v>
      </c>
      <c r="I33" s="7">
        <v>250</v>
      </c>
      <c r="J33" s="7">
        <v>250</v>
      </c>
      <c r="K33" s="7">
        <v>250</v>
      </c>
    </row>
    <row r="34" spans="1:11" ht="13.7" customHeight="1" x14ac:dyDescent="0.25">
      <c r="A34" s="291"/>
      <c r="B34" s="187"/>
      <c r="C34" s="173"/>
      <c r="D34" s="20" t="s">
        <v>99</v>
      </c>
      <c r="E34" s="36" t="s">
        <v>21</v>
      </c>
      <c r="F34" s="6" t="s">
        <v>280</v>
      </c>
      <c r="G34" s="16">
        <f t="shared" si="1"/>
        <v>17600</v>
      </c>
      <c r="H34" s="7">
        <v>7100</v>
      </c>
      <c r="I34" s="7">
        <v>7100</v>
      </c>
      <c r="J34" s="7">
        <v>3400</v>
      </c>
      <c r="K34" s="7"/>
    </row>
    <row r="35" spans="1:11" ht="14.25" customHeight="1" x14ac:dyDescent="0.25">
      <c r="A35" s="291"/>
      <c r="B35" s="188"/>
      <c r="C35" s="174"/>
      <c r="D35" s="175" t="s">
        <v>35</v>
      </c>
      <c r="E35" s="176"/>
      <c r="F35" s="177"/>
      <c r="G35" s="134">
        <f>SUM(G29,G30,G31,G32:G34)</f>
        <v>4092604</v>
      </c>
      <c r="H35" s="134">
        <f>SUM(H29,H30,H31,H32:H34)</f>
        <v>1470371</v>
      </c>
      <c r="I35" s="134">
        <f t="shared" ref="I35:K35" si="3">SUM(I29,I30,I31,I32:I34)</f>
        <v>1200859</v>
      </c>
      <c r="J35" s="134">
        <f t="shared" si="3"/>
        <v>1065599</v>
      </c>
      <c r="K35" s="134">
        <f t="shared" si="3"/>
        <v>355775</v>
      </c>
    </row>
    <row r="36" spans="1:11" ht="17.649999999999999" customHeight="1" x14ac:dyDescent="0.25">
      <c r="A36" s="291"/>
      <c r="B36" s="187" t="s">
        <v>60</v>
      </c>
      <c r="C36" s="173" t="s">
        <v>61</v>
      </c>
      <c r="D36" s="47">
        <v>154</v>
      </c>
      <c r="E36" s="44" t="s">
        <v>62</v>
      </c>
      <c r="F36" s="28" t="s">
        <v>76</v>
      </c>
      <c r="G36" s="81">
        <f t="shared" ref="G36:G38" si="4">SUM(H36:K36)</f>
        <v>206671</v>
      </c>
      <c r="H36" s="61">
        <v>6000</v>
      </c>
      <c r="I36" s="61">
        <v>125043</v>
      </c>
      <c r="J36" s="61">
        <v>70900</v>
      </c>
      <c r="K36" s="61">
        <v>4728</v>
      </c>
    </row>
    <row r="37" spans="1:11" ht="17.100000000000001" customHeight="1" x14ac:dyDescent="0.25">
      <c r="A37" s="291"/>
      <c r="B37" s="187"/>
      <c r="C37" s="173"/>
      <c r="D37" s="171">
        <v>151</v>
      </c>
      <c r="E37" s="44" t="s">
        <v>62</v>
      </c>
      <c r="F37" s="28" t="s">
        <v>76</v>
      </c>
      <c r="G37" s="81">
        <f t="shared" si="4"/>
        <v>8000</v>
      </c>
      <c r="H37" s="100">
        <v>500</v>
      </c>
      <c r="I37" s="100">
        <v>7500</v>
      </c>
      <c r="J37" s="100"/>
      <c r="K37" s="100"/>
    </row>
    <row r="38" spans="1:11" ht="18.600000000000001" customHeight="1" x14ac:dyDescent="0.25">
      <c r="A38" s="291"/>
      <c r="B38" s="187"/>
      <c r="C38" s="173"/>
      <c r="D38" s="208"/>
      <c r="E38" s="36" t="s">
        <v>303</v>
      </c>
      <c r="F38" s="13" t="s">
        <v>304</v>
      </c>
      <c r="G38" s="81">
        <f t="shared" si="4"/>
        <v>1000</v>
      </c>
      <c r="H38" s="100"/>
      <c r="I38" s="100">
        <v>1000</v>
      </c>
      <c r="J38" s="100"/>
      <c r="K38" s="100"/>
    </row>
    <row r="39" spans="1:11" ht="15.6" customHeight="1" x14ac:dyDescent="0.25">
      <c r="A39" s="291"/>
      <c r="B39" s="187"/>
      <c r="C39" s="173"/>
      <c r="D39" s="172"/>
      <c r="E39" s="45" t="s">
        <v>64</v>
      </c>
      <c r="F39" s="80" t="s">
        <v>77</v>
      </c>
      <c r="G39" s="70">
        <f t="shared" ref="G39" si="5">SUM(H39:K39)</f>
        <v>15000</v>
      </c>
      <c r="H39" s="80"/>
      <c r="I39" s="80">
        <v>10000</v>
      </c>
      <c r="J39" s="80">
        <v>5000</v>
      </c>
      <c r="K39" s="80"/>
    </row>
    <row r="40" spans="1:11" ht="15" customHeight="1" x14ac:dyDescent="0.25">
      <c r="A40" s="291"/>
      <c r="B40" s="188"/>
      <c r="C40" s="226"/>
      <c r="D40" s="175" t="s">
        <v>63</v>
      </c>
      <c r="E40" s="176"/>
      <c r="F40" s="177"/>
      <c r="G40" s="135">
        <f>SUM(G36:G39)</f>
        <v>230671</v>
      </c>
      <c r="H40" s="135">
        <f>SUM(H36:H39)</f>
        <v>6500</v>
      </c>
      <c r="I40" s="135">
        <f>SUM(I36:I39)</f>
        <v>143543</v>
      </c>
      <c r="J40" s="135">
        <f>SUM(J36:J39)</f>
        <v>75900</v>
      </c>
      <c r="K40" s="135">
        <f>SUM(K36:K39)</f>
        <v>4728</v>
      </c>
    </row>
    <row r="41" spans="1:11" ht="23.1" hidden="1" customHeight="1" x14ac:dyDescent="0.25">
      <c r="A41" s="291"/>
      <c r="B41" s="186" t="s">
        <v>69</v>
      </c>
      <c r="C41" s="178" t="s">
        <v>70</v>
      </c>
      <c r="D41" s="20">
        <v>1419</v>
      </c>
      <c r="E41" s="20" t="s">
        <v>67</v>
      </c>
      <c r="F41" s="35" t="s">
        <v>80</v>
      </c>
      <c r="G41" s="14">
        <f t="shared" ref="G41:G46" si="6">SUM(H41:K41)</f>
        <v>0</v>
      </c>
      <c r="H41" s="21"/>
      <c r="I41" s="22"/>
      <c r="J41" s="22"/>
      <c r="K41" s="22"/>
    </row>
    <row r="42" spans="1:11" ht="24.75" customHeight="1" x14ac:dyDescent="0.25">
      <c r="A42" s="291"/>
      <c r="B42" s="187"/>
      <c r="C42" s="173"/>
      <c r="D42" s="198">
        <v>151</v>
      </c>
      <c r="E42" s="36" t="s">
        <v>117</v>
      </c>
      <c r="F42" s="6" t="s">
        <v>257</v>
      </c>
      <c r="G42" s="14">
        <f t="shared" si="6"/>
        <v>20000</v>
      </c>
      <c r="H42" s="21"/>
      <c r="I42" s="21">
        <v>10000</v>
      </c>
      <c r="J42" s="21">
        <v>10000</v>
      </c>
      <c r="K42" s="21"/>
    </row>
    <row r="43" spans="1:11" ht="15" customHeight="1" x14ac:dyDescent="0.25">
      <c r="A43" s="291"/>
      <c r="B43" s="187"/>
      <c r="C43" s="173"/>
      <c r="D43" s="215"/>
      <c r="E43" s="36" t="s">
        <v>65</v>
      </c>
      <c r="F43" s="5" t="s">
        <v>78</v>
      </c>
      <c r="G43" s="14">
        <f t="shared" si="6"/>
        <v>1500</v>
      </c>
      <c r="H43" s="13"/>
      <c r="I43" s="13">
        <v>1500</v>
      </c>
      <c r="J43" s="13"/>
      <c r="K43" s="13"/>
    </row>
    <row r="44" spans="1:11" ht="15" customHeight="1" x14ac:dyDescent="0.25">
      <c r="A44" s="291"/>
      <c r="B44" s="187"/>
      <c r="C44" s="173"/>
      <c r="D44" s="215"/>
      <c r="E44" s="36" t="s">
        <v>66</v>
      </c>
      <c r="F44" s="5" t="s">
        <v>79</v>
      </c>
      <c r="G44" s="14">
        <f t="shared" si="6"/>
        <v>7000</v>
      </c>
      <c r="H44" s="13"/>
      <c r="I44" s="13">
        <v>2000</v>
      </c>
      <c r="J44" s="13">
        <v>5000</v>
      </c>
      <c r="K44" s="13"/>
    </row>
    <row r="45" spans="1:11" ht="19.7" hidden="1" customHeight="1" x14ac:dyDescent="0.25">
      <c r="A45" s="291"/>
      <c r="B45" s="187"/>
      <c r="C45" s="173"/>
      <c r="D45" s="91"/>
      <c r="E45" s="20" t="s">
        <v>67</v>
      </c>
      <c r="F45" s="35" t="s">
        <v>80</v>
      </c>
      <c r="G45" s="14">
        <f t="shared" si="6"/>
        <v>0</v>
      </c>
      <c r="H45" s="13"/>
      <c r="I45" s="13"/>
      <c r="J45" s="13"/>
      <c r="K45" s="13"/>
    </row>
    <row r="46" spans="1:11" ht="17.100000000000001" customHeight="1" x14ac:dyDescent="0.25">
      <c r="A46" s="291"/>
      <c r="B46" s="187"/>
      <c r="C46" s="173"/>
      <c r="D46" s="91"/>
      <c r="E46" s="36" t="s">
        <v>40</v>
      </c>
      <c r="F46" s="69" t="s">
        <v>51</v>
      </c>
      <c r="G46" s="14">
        <f t="shared" si="6"/>
        <v>10000</v>
      </c>
      <c r="H46" s="13"/>
      <c r="I46" s="13">
        <v>5000</v>
      </c>
      <c r="J46" s="13">
        <v>5000</v>
      </c>
      <c r="K46" s="13"/>
    </row>
    <row r="47" spans="1:11" ht="15.6" customHeight="1" x14ac:dyDescent="0.25">
      <c r="A47" s="291"/>
      <c r="B47" s="188"/>
      <c r="C47" s="174"/>
      <c r="D47" s="175" t="s">
        <v>68</v>
      </c>
      <c r="E47" s="176"/>
      <c r="F47" s="177"/>
      <c r="G47" s="136">
        <f>SUM(G41:G46)</f>
        <v>38500</v>
      </c>
      <c r="H47" s="136">
        <f t="shared" ref="H47:J47" si="7">SUM(H41:H46)</f>
        <v>0</v>
      </c>
      <c r="I47" s="136">
        <f t="shared" si="7"/>
        <v>18500</v>
      </c>
      <c r="J47" s="136">
        <f t="shared" si="7"/>
        <v>20000</v>
      </c>
      <c r="K47" s="136">
        <f>SUM(K41:K46)</f>
        <v>0</v>
      </c>
    </row>
    <row r="48" spans="1:11" ht="15" customHeight="1" x14ac:dyDescent="0.25">
      <c r="A48" s="291"/>
      <c r="B48" s="186" t="s">
        <v>71</v>
      </c>
      <c r="C48" s="178" t="s">
        <v>72</v>
      </c>
      <c r="D48" s="44">
        <v>154</v>
      </c>
      <c r="E48" s="44" t="s">
        <v>73</v>
      </c>
      <c r="F48" s="11" t="s">
        <v>81</v>
      </c>
      <c r="G48" s="27">
        <f>SUM(H48:K48)</f>
        <v>29956</v>
      </c>
      <c r="H48" s="28"/>
      <c r="I48" s="28">
        <v>25000</v>
      </c>
      <c r="J48" s="28">
        <v>4956</v>
      </c>
      <c r="K48" s="28"/>
    </row>
    <row r="49" spans="1:11" ht="15" customHeight="1" x14ac:dyDescent="0.25">
      <c r="A49" s="291"/>
      <c r="B49" s="187"/>
      <c r="C49" s="173"/>
      <c r="D49" s="29">
        <v>151</v>
      </c>
      <c r="E49" s="45" t="s">
        <v>74</v>
      </c>
      <c r="F49" s="17" t="s">
        <v>82</v>
      </c>
      <c r="G49" s="46">
        <f>SUM(H49:K49)</f>
        <v>20000</v>
      </c>
      <c r="H49" s="42"/>
      <c r="I49" s="42">
        <v>20000</v>
      </c>
      <c r="J49" s="42"/>
      <c r="K49" s="42"/>
    </row>
    <row r="50" spans="1:11" ht="15" customHeight="1" x14ac:dyDescent="0.25">
      <c r="A50" s="291"/>
      <c r="B50" s="188"/>
      <c r="C50" s="174"/>
      <c r="D50" s="175" t="s">
        <v>84</v>
      </c>
      <c r="E50" s="176"/>
      <c r="F50" s="177"/>
      <c r="G50" s="135">
        <f>SUM(G48:G49)</f>
        <v>49956</v>
      </c>
      <c r="H50" s="135">
        <f>SUM(H48:H49)</f>
        <v>0</v>
      </c>
      <c r="I50" s="135">
        <f>SUM(I48:I49)</f>
        <v>45000</v>
      </c>
      <c r="J50" s="135">
        <f>SUM(J48:J49)</f>
        <v>4956</v>
      </c>
      <c r="K50" s="135">
        <f>SUM(K48:K49)</f>
        <v>0</v>
      </c>
    </row>
    <row r="51" spans="1:11" ht="21.75" hidden="1" customHeight="1" x14ac:dyDescent="0.25">
      <c r="A51" s="291"/>
      <c r="B51" s="186" t="s">
        <v>85</v>
      </c>
      <c r="C51" s="178" t="s">
        <v>86</v>
      </c>
      <c r="D51" s="20">
        <v>144</v>
      </c>
      <c r="E51" s="44" t="s">
        <v>42</v>
      </c>
      <c r="F51" s="41" t="s">
        <v>53</v>
      </c>
      <c r="G51" s="14">
        <f t="shared" ref="G51:G58" si="8">SUM(H51:K51)</f>
        <v>0</v>
      </c>
      <c r="H51" s="21"/>
      <c r="I51" s="21"/>
      <c r="J51" s="21"/>
      <c r="K51" s="21"/>
    </row>
    <row r="52" spans="1:11" ht="23.45" hidden="1" customHeight="1" x14ac:dyDescent="0.25">
      <c r="A52" s="291"/>
      <c r="B52" s="187"/>
      <c r="C52" s="173"/>
      <c r="D52" s="171">
        <v>151</v>
      </c>
      <c r="E52" s="44" t="s">
        <v>28</v>
      </c>
      <c r="F52" s="41" t="s">
        <v>29</v>
      </c>
      <c r="G52" s="14">
        <f t="shared" si="8"/>
        <v>0</v>
      </c>
      <c r="H52" s="13"/>
      <c r="I52" s="13"/>
      <c r="J52" s="13"/>
      <c r="K52" s="13"/>
    </row>
    <row r="53" spans="1:11" ht="23.45" customHeight="1" x14ac:dyDescent="0.25">
      <c r="A53" s="291"/>
      <c r="B53" s="187"/>
      <c r="C53" s="173"/>
      <c r="D53" s="208"/>
      <c r="E53" s="44" t="s">
        <v>42</v>
      </c>
      <c r="F53" s="41" t="s">
        <v>53</v>
      </c>
      <c r="G53" s="14">
        <f t="shared" si="8"/>
        <v>106000</v>
      </c>
      <c r="H53" s="13">
        <v>9000</v>
      </c>
      <c r="I53" s="13">
        <v>31000</v>
      </c>
      <c r="J53" s="13">
        <v>66000</v>
      </c>
      <c r="K53" s="13"/>
    </row>
    <row r="54" spans="1:11" ht="15" customHeight="1" x14ac:dyDescent="0.25">
      <c r="A54" s="291"/>
      <c r="B54" s="187"/>
      <c r="C54" s="173"/>
      <c r="D54" s="208"/>
      <c r="E54" s="36" t="s">
        <v>90</v>
      </c>
      <c r="F54" s="5" t="s">
        <v>95</v>
      </c>
      <c r="G54" s="14">
        <f t="shared" si="8"/>
        <v>30000</v>
      </c>
      <c r="H54" s="13"/>
      <c r="I54" s="13">
        <v>20000</v>
      </c>
      <c r="J54" s="13">
        <v>10000</v>
      </c>
      <c r="K54" s="13"/>
    </row>
    <row r="55" spans="1:11" ht="15" customHeight="1" x14ac:dyDescent="0.25">
      <c r="A55" s="291"/>
      <c r="B55" s="187"/>
      <c r="C55" s="173"/>
      <c r="D55" s="208"/>
      <c r="E55" s="36" t="s">
        <v>43</v>
      </c>
      <c r="F55" s="5" t="s">
        <v>54</v>
      </c>
      <c r="G55" s="14">
        <f t="shared" si="8"/>
        <v>83624</v>
      </c>
      <c r="H55" s="13">
        <v>25800</v>
      </c>
      <c r="I55" s="13">
        <v>30400</v>
      </c>
      <c r="J55" s="13">
        <v>20200</v>
      </c>
      <c r="K55" s="13">
        <v>7224</v>
      </c>
    </row>
    <row r="56" spans="1:11" ht="15" customHeight="1" x14ac:dyDescent="0.25">
      <c r="A56" s="291"/>
      <c r="B56" s="187"/>
      <c r="C56" s="173"/>
      <c r="D56" s="208"/>
      <c r="E56" s="36" t="s">
        <v>32</v>
      </c>
      <c r="F56" s="5" t="s">
        <v>33</v>
      </c>
      <c r="G56" s="14">
        <f t="shared" si="8"/>
        <v>50000</v>
      </c>
      <c r="H56" s="13"/>
      <c r="I56" s="13">
        <v>30000</v>
      </c>
      <c r="J56" s="13">
        <v>20000</v>
      </c>
      <c r="K56" s="13"/>
    </row>
    <row r="57" spans="1:11" ht="22.5" customHeight="1" x14ac:dyDescent="0.25">
      <c r="A57" s="291"/>
      <c r="B57" s="187"/>
      <c r="C57" s="173"/>
      <c r="D57" s="172"/>
      <c r="E57" s="45" t="s">
        <v>91</v>
      </c>
      <c r="F57" s="17" t="s">
        <v>96</v>
      </c>
      <c r="G57" s="46">
        <f t="shared" si="8"/>
        <v>10000</v>
      </c>
      <c r="H57" s="42"/>
      <c r="I57" s="42">
        <v>10000</v>
      </c>
      <c r="J57" s="42"/>
      <c r="K57" s="42"/>
    </row>
    <row r="58" spans="1:11" ht="18.399999999999999" hidden="1" customHeight="1" x14ac:dyDescent="0.25">
      <c r="A58" s="291"/>
      <c r="B58" s="187"/>
      <c r="C58" s="173"/>
      <c r="D58" s="20">
        <v>155</v>
      </c>
      <c r="E58" s="36" t="s">
        <v>90</v>
      </c>
      <c r="F58" s="5" t="s">
        <v>95</v>
      </c>
      <c r="G58" s="46">
        <f t="shared" si="8"/>
        <v>0</v>
      </c>
      <c r="H58" s="42"/>
      <c r="I58" s="42"/>
      <c r="J58" s="42"/>
      <c r="K58" s="42"/>
    </row>
    <row r="59" spans="1:11" ht="15" customHeight="1" x14ac:dyDescent="0.25">
      <c r="A59" s="291"/>
      <c r="B59" s="188"/>
      <c r="C59" s="174"/>
      <c r="D59" s="263" t="s">
        <v>89</v>
      </c>
      <c r="E59" s="263"/>
      <c r="F59" s="263"/>
      <c r="G59" s="135">
        <f>SUM(G51:G58)</f>
        <v>279624</v>
      </c>
      <c r="H59" s="135">
        <f t="shared" ref="H59:J59" si="9">SUM(H51:H58)</f>
        <v>34800</v>
      </c>
      <c r="I59" s="135">
        <f>SUM(I51:I58)</f>
        <v>121400</v>
      </c>
      <c r="J59" s="135">
        <f t="shared" si="9"/>
        <v>116200</v>
      </c>
      <c r="K59" s="135">
        <f>SUM(K51:K58)</f>
        <v>7224</v>
      </c>
    </row>
    <row r="60" spans="1:11" ht="23.1" customHeight="1" x14ac:dyDescent="0.25">
      <c r="A60" s="291"/>
      <c r="B60" s="186" t="s">
        <v>100</v>
      </c>
      <c r="C60" s="178" t="s">
        <v>101</v>
      </c>
      <c r="D60" s="29">
        <v>151</v>
      </c>
      <c r="E60" s="47" t="s">
        <v>28</v>
      </c>
      <c r="F60" s="40" t="s">
        <v>29</v>
      </c>
      <c r="G60" s="48">
        <f>SUM(H60:K60)</f>
        <v>110000</v>
      </c>
      <c r="H60" s="49">
        <v>110000</v>
      </c>
      <c r="I60" s="49"/>
      <c r="J60" s="49"/>
      <c r="K60" s="49"/>
    </row>
    <row r="61" spans="1:11" ht="15" customHeight="1" x14ac:dyDescent="0.25">
      <c r="A61" s="291"/>
      <c r="B61" s="188"/>
      <c r="C61" s="174"/>
      <c r="D61" s="175" t="s">
        <v>102</v>
      </c>
      <c r="E61" s="176"/>
      <c r="F61" s="177"/>
      <c r="G61" s="135">
        <f>SUM(G60)</f>
        <v>110000</v>
      </c>
      <c r="H61" s="135">
        <f t="shared" ref="H61:K61" si="10">SUM(H60)</f>
        <v>110000</v>
      </c>
      <c r="I61" s="135">
        <f t="shared" si="10"/>
        <v>0</v>
      </c>
      <c r="J61" s="135">
        <f t="shared" si="10"/>
        <v>0</v>
      </c>
      <c r="K61" s="135">
        <f t="shared" si="10"/>
        <v>0</v>
      </c>
    </row>
    <row r="62" spans="1:11" ht="14.1" customHeight="1" x14ac:dyDescent="0.25">
      <c r="A62" s="291"/>
      <c r="B62" s="196" t="s">
        <v>107</v>
      </c>
      <c r="C62" s="213" t="s">
        <v>104</v>
      </c>
      <c r="D62" s="26">
        <v>1412</v>
      </c>
      <c r="E62" s="44" t="s">
        <v>103</v>
      </c>
      <c r="F62" s="41" t="s">
        <v>106</v>
      </c>
      <c r="G62" s="27">
        <f t="shared" ref="G62:G71" si="11">SUM(H62:K62)</f>
        <v>162600</v>
      </c>
      <c r="H62" s="28">
        <v>40700</v>
      </c>
      <c r="I62" s="28">
        <v>40700</v>
      </c>
      <c r="J62" s="28">
        <v>40700</v>
      </c>
      <c r="K62" s="28">
        <v>40500</v>
      </c>
    </row>
    <row r="63" spans="1:11" ht="13.35" hidden="1" customHeight="1" x14ac:dyDescent="0.25">
      <c r="A63" s="291"/>
      <c r="B63" s="290"/>
      <c r="C63" s="213"/>
      <c r="D63" s="20">
        <v>149</v>
      </c>
      <c r="E63" s="36" t="s">
        <v>44</v>
      </c>
      <c r="F63" s="6" t="s">
        <v>55</v>
      </c>
      <c r="G63" s="14">
        <f t="shared" si="11"/>
        <v>0</v>
      </c>
      <c r="H63" s="13"/>
      <c r="I63" s="13"/>
      <c r="J63" s="13"/>
      <c r="K63" s="13"/>
    </row>
    <row r="64" spans="1:11" ht="23.85" customHeight="1" x14ac:dyDescent="0.25">
      <c r="A64" s="291"/>
      <c r="B64" s="290"/>
      <c r="C64" s="213"/>
      <c r="D64" s="171">
        <v>151</v>
      </c>
      <c r="E64" s="44" t="s">
        <v>42</v>
      </c>
      <c r="F64" s="41" t="s">
        <v>53</v>
      </c>
      <c r="G64" s="14">
        <f t="shared" si="11"/>
        <v>15000</v>
      </c>
      <c r="H64" s="42"/>
      <c r="I64" s="42"/>
      <c r="J64" s="42">
        <v>7000</v>
      </c>
      <c r="K64" s="42">
        <v>8000</v>
      </c>
    </row>
    <row r="65" spans="1:11" ht="47.1" customHeight="1" x14ac:dyDescent="0.25">
      <c r="A65" s="291"/>
      <c r="B65" s="290"/>
      <c r="C65" s="213"/>
      <c r="D65" s="208"/>
      <c r="E65" s="45" t="s">
        <v>295</v>
      </c>
      <c r="F65" s="17" t="s">
        <v>296</v>
      </c>
      <c r="G65" s="14">
        <f t="shared" si="11"/>
        <v>30000</v>
      </c>
      <c r="H65" s="42"/>
      <c r="I65" s="42"/>
      <c r="J65" s="42">
        <v>30000</v>
      </c>
      <c r="K65" s="42"/>
    </row>
    <row r="66" spans="1:11" ht="23.1" customHeight="1" x14ac:dyDescent="0.25">
      <c r="A66" s="291"/>
      <c r="B66" s="290"/>
      <c r="C66" s="213"/>
      <c r="D66" s="208"/>
      <c r="E66" s="45" t="s">
        <v>176</v>
      </c>
      <c r="F66" s="17" t="s">
        <v>177</v>
      </c>
      <c r="G66" s="14">
        <f t="shared" si="11"/>
        <v>4000</v>
      </c>
      <c r="H66" s="42">
        <v>1000</v>
      </c>
      <c r="I66" s="42"/>
      <c r="J66" s="42">
        <v>3000</v>
      </c>
      <c r="K66" s="42"/>
    </row>
    <row r="67" spans="1:11" ht="17.100000000000001" customHeight="1" x14ac:dyDescent="0.25">
      <c r="A67" s="291"/>
      <c r="B67" s="290"/>
      <c r="C67" s="213"/>
      <c r="D67" s="172"/>
      <c r="E67" s="45" t="s">
        <v>44</v>
      </c>
      <c r="F67" s="17" t="s">
        <v>55</v>
      </c>
      <c r="G67" s="46">
        <f t="shared" si="11"/>
        <v>30000</v>
      </c>
      <c r="H67" s="42"/>
      <c r="I67" s="42">
        <v>30000</v>
      </c>
      <c r="J67" s="42"/>
      <c r="K67" s="42"/>
    </row>
    <row r="68" spans="1:11" ht="16.350000000000001" hidden="1" customHeight="1" x14ac:dyDescent="0.25">
      <c r="A68" s="291"/>
      <c r="B68" s="290"/>
      <c r="C68" s="213"/>
      <c r="D68" s="171">
        <v>155</v>
      </c>
      <c r="E68" s="36" t="s">
        <v>90</v>
      </c>
      <c r="F68" s="5" t="s">
        <v>95</v>
      </c>
      <c r="G68" s="46">
        <f t="shared" si="11"/>
        <v>0</v>
      </c>
      <c r="H68" s="42"/>
      <c r="I68" s="42"/>
      <c r="J68" s="42"/>
      <c r="K68" s="42"/>
    </row>
    <row r="69" spans="1:11" ht="16.350000000000001" hidden="1" customHeight="1" x14ac:dyDescent="0.25">
      <c r="A69" s="291"/>
      <c r="B69" s="290"/>
      <c r="C69" s="213"/>
      <c r="D69" s="172"/>
      <c r="E69" s="44" t="s">
        <v>103</v>
      </c>
      <c r="F69" s="41" t="s">
        <v>106</v>
      </c>
      <c r="G69" s="46">
        <f t="shared" si="11"/>
        <v>0</v>
      </c>
      <c r="H69" s="42"/>
      <c r="I69" s="42"/>
      <c r="J69" s="42"/>
      <c r="K69" s="42"/>
    </row>
    <row r="70" spans="1:11" ht="15" customHeight="1" x14ac:dyDescent="0.25">
      <c r="A70" s="291"/>
      <c r="B70" s="197"/>
      <c r="C70" s="226"/>
      <c r="D70" s="175" t="s">
        <v>105</v>
      </c>
      <c r="E70" s="176"/>
      <c r="F70" s="177"/>
      <c r="G70" s="135">
        <f t="shared" si="11"/>
        <v>241600</v>
      </c>
      <c r="H70" s="135">
        <f>SUM(H62:H69)</f>
        <v>41700</v>
      </c>
      <c r="I70" s="135">
        <f t="shared" ref="I70:K70" si="12">SUM(I62:I69)</f>
        <v>70700</v>
      </c>
      <c r="J70" s="135">
        <f t="shared" si="12"/>
        <v>80700</v>
      </c>
      <c r="K70" s="135">
        <f t="shared" si="12"/>
        <v>48500</v>
      </c>
    </row>
    <row r="71" spans="1:11" ht="25.5" customHeight="1" x14ac:dyDescent="0.25">
      <c r="A71" s="291"/>
      <c r="B71" s="270" t="s">
        <v>108</v>
      </c>
      <c r="C71" s="218" t="s">
        <v>121</v>
      </c>
      <c r="D71" s="208">
        <v>142</v>
      </c>
      <c r="E71" s="24" t="s">
        <v>109</v>
      </c>
      <c r="F71" s="41" t="s">
        <v>149</v>
      </c>
      <c r="G71" s="27">
        <f t="shared" si="11"/>
        <v>15100</v>
      </c>
      <c r="H71" s="28">
        <v>3800</v>
      </c>
      <c r="I71" s="28">
        <v>3800</v>
      </c>
      <c r="J71" s="28">
        <v>3800</v>
      </c>
      <c r="K71" s="28">
        <v>3700</v>
      </c>
    </row>
    <row r="72" spans="1:11" ht="23.45" customHeight="1" x14ac:dyDescent="0.25">
      <c r="A72" s="291"/>
      <c r="B72" s="271"/>
      <c r="C72" s="219"/>
      <c r="D72" s="208"/>
      <c r="E72" s="20" t="s">
        <v>110</v>
      </c>
      <c r="F72" s="6" t="s">
        <v>149</v>
      </c>
      <c r="G72" s="14">
        <f t="shared" ref="G72:G90" si="13">SUM(H72:K72)</f>
        <v>370</v>
      </c>
      <c r="H72" s="13">
        <v>70</v>
      </c>
      <c r="I72" s="13">
        <v>100</v>
      </c>
      <c r="J72" s="13">
        <v>100</v>
      </c>
      <c r="K72" s="13">
        <v>100</v>
      </c>
    </row>
    <row r="73" spans="1:11" ht="25.5" customHeight="1" x14ac:dyDescent="0.25">
      <c r="A73" s="291"/>
      <c r="B73" s="271"/>
      <c r="C73" s="219"/>
      <c r="D73" s="208"/>
      <c r="E73" s="20" t="s">
        <v>111</v>
      </c>
      <c r="F73" s="6" t="s">
        <v>149</v>
      </c>
      <c r="G73" s="14">
        <f t="shared" si="13"/>
        <v>100</v>
      </c>
      <c r="H73" s="13">
        <v>100</v>
      </c>
      <c r="I73" s="13"/>
      <c r="J73" s="13"/>
      <c r="K73" s="13"/>
    </row>
    <row r="74" spans="1:11" ht="15" customHeight="1" x14ac:dyDescent="0.25">
      <c r="A74" s="291"/>
      <c r="B74" s="271"/>
      <c r="C74" s="219"/>
      <c r="D74" s="208"/>
      <c r="E74" s="20" t="s">
        <v>112</v>
      </c>
      <c r="F74" s="5" t="s">
        <v>150</v>
      </c>
      <c r="G74" s="14">
        <f t="shared" si="13"/>
        <v>16600</v>
      </c>
      <c r="H74" s="13">
        <v>4150</v>
      </c>
      <c r="I74" s="13">
        <v>4150</v>
      </c>
      <c r="J74" s="13">
        <v>4150</v>
      </c>
      <c r="K74" s="13">
        <v>4150</v>
      </c>
    </row>
    <row r="75" spans="1:11" ht="15" customHeight="1" x14ac:dyDescent="0.25">
      <c r="A75" s="291"/>
      <c r="B75" s="271"/>
      <c r="C75" s="219"/>
      <c r="D75" s="208"/>
      <c r="E75" s="20" t="s">
        <v>113</v>
      </c>
      <c r="F75" s="5" t="s">
        <v>151</v>
      </c>
      <c r="G75" s="14">
        <f t="shared" si="13"/>
        <v>23300</v>
      </c>
      <c r="H75" s="13">
        <v>5800</v>
      </c>
      <c r="I75" s="13">
        <v>5800</v>
      </c>
      <c r="J75" s="13">
        <v>5900</v>
      </c>
      <c r="K75" s="13">
        <v>5800</v>
      </c>
    </row>
    <row r="76" spans="1:11" ht="24" customHeight="1" x14ac:dyDescent="0.25">
      <c r="A76" s="291"/>
      <c r="B76" s="271"/>
      <c r="C76" s="219"/>
      <c r="D76" s="208"/>
      <c r="E76" s="20" t="s">
        <v>114</v>
      </c>
      <c r="F76" s="6" t="s">
        <v>249</v>
      </c>
      <c r="G76" s="14">
        <f t="shared" si="13"/>
        <v>8000</v>
      </c>
      <c r="H76" s="13">
        <v>2001</v>
      </c>
      <c r="I76" s="13">
        <v>1999</v>
      </c>
      <c r="J76" s="13">
        <v>2000</v>
      </c>
      <c r="K76" s="13">
        <v>2000</v>
      </c>
    </row>
    <row r="77" spans="1:11" ht="22.9" customHeight="1" x14ac:dyDescent="0.25">
      <c r="A77" s="291"/>
      <c r="B77" s="271"/>
      <c r="C77" s="219"/>
      <c r="D77" s="208"/>
      <c r="E77" s="20" t="s">
        <v>115</v>
      </c>
      <c r="F77" s="6" t="s">
        <v>152</v>
      </c>
      <c r="G77" s="14">
        <f t="shared" si="13"/>
        <v>4010</v>
      </c>
      <c r="H77" s="13">
        <v>1000</v>
      </c>
      <c r="I77" s="13">
        <v>1010</v>
      </c>
      <c r="J77" s="13">
        <v>1000</v>
      </c>
      <c r="K77" s="13">
        <v>1000</v>
      </c>
    </row>
    <row r="78" spans="1:11" ht="24" customHeight="1" x14ac:dyDescent="0.25">
      <c r="A78" s="291"/>
      <c r="B78" s="271"/>
      <c r="C78" s="219"/>
      <c r="D78" s="208"/>
      <c r="E78" s="20" t="s">
        <v>116</v>
      </c>
      <c r="F78" s="6" t="s">
        <v>153</v>
      </c>
      <c r="G78" s="14">
        <f t="shared" si="13"/>
        <v>15600</v>
      </c>
      <c r="H78" s="13">
        <v>3000</v>
      </c>
      <c r="I78" s="13">
        <v>3800</v>
      </c>
      <c r="J78" s="13">
        <v>4000</v>
      </c>
      <c r="K78" s="13">
        <v>4800</v>
      </c>
    </row>
    <row r="79" spans="1:11" ht="22.9" customHeight="1" x14ac:dyDescent="0.25">
      <c r="A79" s="291"/>
      <c r="B79" s="271"/>
      <c r="C79" s="219"/>
      <c r="D79" s="208"/>
      <c r="E79" s="20" t="s">
        <v>117</v>
      </c>
      <c r="F79" s="6" t="s">
        <v>154</v>
      </c>
      <c r="G79" s="14">
        <f t="shared" si="13"/>
        <v>40800</v>
      </c>
      <c r="H79" s="13">
        <v>10200</v>
      </c>
      <c r="I79" s="13">
        <v>10200</v>
      </c>
      <c r="J79" s="13">
        <v>10200</v>
      </c>
      <c r="K79" s="13">
        <v>10200</v>
      </c>
    </row>
    <row r="80" spans="1:11" ht="22.9" customHeight="1" x14ac:dyDescent="0.25">
      <c r="A80" s="291"/>
      <c r="B80" s="271"/>
      <c r="C80" s="219"/>
      <c r="D80" s="208"/>
      <c r="E80" s="20" t="s">
        <v>178</v>
      </c>
      <c r="F80" s="6" t="s">
        <v>179</v>
      </c>
      <c r="G80" s="14">
        <f t="shared" si="13"/>
        <v>79200</v>
      </c>
      <c r="H80" s="13">
        <v>7900</v>
      </c>
      <c r="I80" s="13">
        <v>23800</v>
      </c>
      <c r="J80" s="13">
        <v>31700</v>
      </c>
      <c r="K80" s="13">
        <v>15800</v>
      </c>
    </row>
    <row r="81" spans="1:11" ht="15" customHeight="1" x14ac:dyDescent="0.25">
      <c r="A81" s="291"/>
      <c r="B81" s="271"/>
      <c r="C81" s="219"/>
      <c r="D81" s="208"/>
      <c r="E81" s="20" t="s">
        <v>118</v>
      </c>
      <c r="F81" s="5" t="s">
        <v>155</v>
      </c>
      <c r="G81" s="14">
        <f t="shared" si="13"/>
        <v>203000</v>
      </c>
      <c r="H81" s="13">
        <v>57500</v>
      </c>
      <c r="I81" s="13">
        <v>57500</v>
      </c>
      <c r="J81" s="13">
        <v>57500</v>
      </c>
      <c r="K81" s="13">
        <v>30500</v>
      </c>
    </row>
    <row r="82" spans="1:11" ht="20.85" customHeight="1" x14ac:dyDescent="0.25">
      <c r="A82" s="291"/>
      <c r="B82" s="271"/>
      <c r="C82" s="219"/>
      <c r="D82" s="208"/>
      <c r="E82" s="20" t="s">
        <v>305</v>
      </c>
      <c r="F82" s="35" t="s">
        <v>306</v>
      </c>
      <c r="G82" s="14">
        <f t="shared" si="13"/>
        <v>21948</v>
      </c>
      <c r="H82" s="13">
        <v>5487</v>
      </c>
      <c r="I82" s="13">
        <v>5487</v>
      </c>
      <c r="J82" s="13">
        <v>5487</v>
      </c>
      <c r="K82" s="13">
        <v>5487</v>
      </c>
    </row>
    <row r="83" spans="1:11" ht="15" customHeight="1" x14ac:dyDescent="0.25">
      <c r="A83" s="291"/>
      <c r="B83" s="271"/>
      <c r="C83" s="219"/>
      <c r="D83" s="208"/>
      <c r="E83" s="20" t="s">
        <v>37</v>
      </c>
      <c r="F83" s="25" t="s">
        <v>48</v>
      </c>
      <c r="G83" s="14">
        <f t="shared" si="13"/>
        <v>339700</v>
      </c>
      <c r="H83" s="13">
        <v>84900</v>
      </c>
      <c r="I83" s="13">
        <v>84900</v>
      </c>
      <c r="J83" s="13">
        <v>85000</v>
      </c>
      <c r="K83" s="13">
        <v>84900</v>
      </c>
    </row>
    <row r="84" spans="1:11" ht="24" customHeight="1" x14ac:dyDescent="0.25">
      <c r="A84" s="291"/>
      <c r="B84" s="271"/>
      <c r="C84" s="219"/>
      <c r="D84" s="208"/>
      <c r="E84" s="20" t="s">
        <v>27</v>
      </c>
      <c r="F84" s="35" t="s">
        <v>162</v>
      </c>
      <c r="G84" s="14">
        <f t="shared" si="13"/>
        <v>5928</v>
      </c>
      <c r="H84" s="13">
        <v>1482</v>
      </c>
      <c r="I84" s="13">
        <v>1482</v>
      </c>
      <c r="J84" s="13">
        <v>1482</v>
      </c>
      <c r="K84" s="13">
        <v>1482</v>
      </c>
    </row>
    <row r="85" spans="1:11" ht="22.9" customHeight="1" x14ac:dyDescent="0.25">
      <c r="A85" s="291"/>
      <c r="B85" s="271"/>
      <c r="C85" s="219"/>
      <c r="D85" s="208"/>
      <c r="E85" s="20" t="s">
        <v>75</v>
      </c>
      <c r="F85" s="6" t="s">
        <v>83</v>
      </c>
      <c r="G85" s="14">
        <f t="shared" si="13"/>
        <v>800</v>
      </c>
      <c r="H85" s="13">
        <v>200</v>
      </c>
      <c r="I85" s="13">
        <v>200</v>
      </c>
      <c r="J85" s="13">
        <v>200</v>
      </c>
      <c r="K85" s="13">
        <v>200</v>
      </c>
    </row>
    <row r="86" spans="1:11" ht="22.9" customHeight="1" x14ac:dyDescent="0.25">
      <c r="A86" s="291"/>
      <c r="B86" s="271"/>
      <c r="C86" s="219"/>
      <c r="D86" s="208"/>
      <c r="E86" s="20" t="s">
        <v>44</v>
      </c>
      <c r="F86" s="6" t="s">
        <v>55</v>
      </c>
      <c r="G86" s="14">
        <f t="shared" si="13"/>
        <v>27020</v>
      </c>
      <c r="H86" s="13">
        <v>7582</v>
      </c>
      <c r="I86" s="13">
        <v>7582</v>
      </c>
      <c r="J86" s="13">
        <v>7582</v>
      </c>
      <c r="K86" s="13">
        <v>4274</v>
      </c>
    </row>
    <row r="87" spans="1:11" ht="25.5" customHeight="1" x14ac:dyDescent="0.25">
      <c r="A87" s="291"/>
      <c r="B87" s="271"/>
      <c r="C87" s="219"/>
      <c r="D87" s="208"/>
      <c r="E87" s="20" t="s">
        <v>166</v>
      </c>
      <c r="F87" s="6" t="s">
        <v>167</v>
      </c>
      <c r="G87" s="14">
        <f t="shared" si="13"/>
        <v>679400</v>
      </c>
      <c r="H87" s="13">
        <v>211500</v>
      </c>
      <c r="I87" s="13">
        <v>245100</v>
      </c>
      <c r="J87" s="13">
        <v>217700</v>
      </c>
      <c r="K87" s="13">
        <v>5100</v>
      </c>
    </row>
    <row r="88" spans="1:11" ht="22.9" customHeight="1" x14ac:dyDescent="0.25">
      <c r="A88" s="291"/>
      <c r="B88" s="271"/>
      <c r="C88" s="219"/>
      <c r="D88" s="208"/>
      <c r="E88" s="20" t="s">
        <v>168</v>
      </c>
      <c r="F88" s="6" t="s">
        <v>173</v>
      </c>
      <c r="G88" s="14">
        <f t="shared" si="13"/>
        <v>190500</v>
      </c>
      <c r="H88" s="13">
        <v>66000</v>
      </c>
      <c r="I88" s="13">
        <v>47600</v>
      </c>
      <c r="J88" s="13">
        <v>38100</v>
      </c>
      <c r="K88" s="13">
        <v>38800</v>
      </c>
    </row>
    <row r="89" spans="1:11" ht="15.6" customHeight="1" x14ac:dyDescent="0.25">
      <c r="A89" s="291"/>
      <c r="B89" s="271"/>
      <c r="C89" s="219"/>
      <c r="D89" s="208"/>
      <c r="E89" s="20" t="s">
        <v>169</v>
      </c>
      <c r="F89" s="6" t="s">
        <v>174</v>
      </c>
      <c r="G89" s="14">
        <f t="shared" si="13"/>
        <v>136050</v>
      </c>
      <c r="H89" s="13">
        <v>32105</v>
      </c>
      <c r="I89" s="13"/>
      <c r="J89" s="13">
        <v>74219</v>
      </c>
      <c r="K89" s="13">
        <v>29726</v>
      </c>
    </row>
    <row r="90" spans="1:11" ht="22.35" customHeight="1" x14ac:dyDescent="0.25">
      <c r="A90" s="291"/>
      <c r="B90" s="271"/>
      <c r="C90" s="219"/>
      <c r="D90" s="172"/>
      <c r="E90" s="20" t="s">
        <v>119</v>
      </c>
      <c r="F90" s="6" t="s">
        <v>156</v>
      </c>
      <c r="G90" s="14">
        <f t="shared" si="13"/>
        <v>9400</v>
      </c>
      <c r="H90" s="13">
        <v>2300</v>
      </c>
      <c r="I90" s="13">
        <v>2300</v>
      </c>
      <c r="J90" s="13">
        <v>2300</v>
      </c>
      <c r="K90" s="13">
        <v>2500</v>
      </c>
    </row>
    <row r="91" spans="1:11" ht="15" customHeight="1" x14ac:dyDescent="0.25">
      <c r="A91" s="291"/>
      <c r="B91" s="271"/>
      <c r="C91" s="219"/>
      <c r="D91" s="222" t="s">
        <v>250</v>
      </c>
      <c r="E91" s="223"/>
      <c r="F91" s="224"/>
      <c r="G91" s="22">
        <f>SUM(H91:K91)</f>
        <v>1816826</v>
      </c>
      <c r="H91" s="22">
        <f>SUM(H71:H90)</f>
        <v>507077</v>
      </c>
      <c r="I91" s="22">
        <f>SUM(I71:I90)</f>
        <v>506810</v>
      </c>
      <c r="J91" s="22">
        <f>SUM(J71:J90)</f>
        <v>552420</v>
      </c>
      <c r="K91" s="22">
        <f>SUM(K71:K90)</f>
        <v>250519</v>
      </c>
    </row>
    <row r="92" spans="1:11" ht="24.75" hidden="1" customHeight="1" x14ac:dyDescent="0.25">
      <c r="A92" s="291"/>
      <c r="B92" s="271"/>
      <c r="C92" s="219"/>
      <c r="D92" s="20">
        <v>144</v>
      </c>
      <c r="E92" s="20" t="s">
        <v>168</v>
      </c>
      <c r="F92" s="6" t="s">
        <v>173</v>
      </c>
      <c r="G92" s="14">
        <f>SUM(H92:K92)</f>
        <v>0</v>
      </c>
      <c r="H92" s="21"/>
      <c r="I92" s="21"/>
      <c r="J92" s="21"/>
      <c r="K92" s="21"/>
    </row>
    <row r="93" spans="1:11" ht="23.45" customHeight="1" x14ac:dyDescent="0.25">
      <c r="A93" s="291"/>
      <c r="B93" s="271"/>
      <c r="C93" s="219"/>
      <c r="D93" s="171">
        <v>151</v>
      </c>
      <c r="E93" s="36" t="s">
        <v>109</v>
      </c>
      <c r="F93" s="6" t="s">
        <v>149</v>
      </c>
      <c r="G93" s="14">
        <f>SUM(H93:K93)</f>
        <v>30458</v>
      </c>
      <c r="H93" s="13">
        <v>9100</v>
      </c>
      <c r="I93" s="13">
        <v>7425</v>
      </c>
      <c r="J93" s="13">
        <v>7425</v>
      </c>
      <c r="K93" s="13">
        <v>6508</v>
      </c>
    </row>
    <row r="94" spans="1:11" ht="19.149999999999999" customHeight="1" x14ac:dyDescent="0.25">
      <c r="A94" s="291"/>
      <c r="B94" s="271"/>
      <c r="C94" s="219"/>
      <c r="D94" s="208"/>
      <c r="E94" s="36" t="s">
        <v>112</v>
      </c>
      <c r="F94" s="5" t="s">
        <v>150</v>
      </c>
      <c r="G94" s="14">
        <f>SUM(H94:K94)</f>
        <v>3033</v>
      </c>
      <c r="H94" s="13">
        <v>750</v>
      </c>
      <c r="I94" s="13">
        <v>752</v>
      </c>
      <c r="J94" s="13">
        <v>749</v>
      </c>
      <c r="K94" s="13">
        <v>782</v>
      </c>
    </row>
    <row r="95" spans="1:11" ht="16.5" customHeight="1" x14ac:dyDescent="0.25">
      <c r="A95" s="291"/>
      <c r="B95" s="271"/>
      <c r="C95" s="219"/>
      <c r="D95" s="208"/>
      <c r="E95" s="36" t="s">
        <v>113</v>
      </c>
      <c r="F95" s="5" t="s">
        <v>151</v>
      </c>
      <c r="G95" s="14">
        <f t="shared" ref="G95:G103" si="14">SUM(H95:K95)</f>
        <v>36441</v>
      </c>
      <c r="H95" s="13">
        <v>9100</v>
      </c>
      <c r="I95" s="13">
        <v>9100</v>
      </c>
      <c r="J95" s="13">
        <v>9100</v>
      </c>
      <c r="K95" s="13">
        <v>9141</v>
      </c>
    </row>
    <row r="96" spans="1:11" ht="23.45" customHeight="1" x14ac:dyDescent="0.25">
      <c r="A96" s="291"/>
      <c r="B96" s="271"/>
      <c r="C96" s="219"/>
      <c r="D96" s="208"/>
      <c r="E96" s="36" t="s">
        <v>114</v>
      </c>
      <c r="F96" s="6" t="s">
        <v>249</v>
      </c>
      <c r="G96" s="14">
        <f t="shared" si="14"/>
        <v>22700</v>
      </c>
      <c r="H96" s="13">
        <v>5675</v>
      </c>
      <c r="I96" s="13">
        <v>5675</v>
      </c>
      <c r="J96" s="13">
        <v>5675</v>
      </c>
      <c r="K96" s="13">
        <v>5675</v>
      </c>
    </row>
    <row r="97" spans="1:11" ht="23.45" customHeight="1" x14ac:dyDescent="0.25">
      <c r="A97" s="291"/>
      <c r="B97" s="271"/>
      <c r="C97" s="219"/>
      <c r="D97" s="208"/>
      <c r="E97" s="36" t="s">
        <v>115</v>
      </c>
      <c r="F97" s="6" t="s">
        <v>152</v>
      </c>
      <c r="G97" s="14">
        <f t="shared" si="14"/>
        <v>22025</v>
      </c>
      <c r="H97" s="13">
        <v>5500</v>
      </c>
      <c r="I97" s="13">
        <v>5500</v>
      </c>
      <c r="J97" s="13">
        <v>5500</v>
      </c>
      <c r="K97" s="13">
        <v>5525</v>
      </c>
    </row>
    <row r="98" spans="1:11" ht="23.45" customHeight="1" x14ac:dyDescent="0.25">
      <c r="A98" s="291"/>
      <c r="B98" s="271"/>
      <c r="C98" s="219"/>
      <c r="D98" s="208"/>
      <c r="E98" s="36" t="s">
        <v>116</v>
      </c>
      <c r="F98" s="6" t="s">
        <v>153</v>
      </c>
      <c r="G98" s="14">
        <f>SUM(H98:K98)</f>
        <v>14866</v>
      </c>
      <c r="H98" s="13">
        <v>3725</v>
      </c>
      <c r="I98" s="13">
        <v>3725</v>
      </c>
      <c r="J98" s="13">
        <v>3725</v>
      </c>
      <c r="K98" s="13">
        <v>3691</v>
      </c>
    </row>
    <row r="99" spans="1:11" ht="24" hidden="1" customHeight="1" x14ac:dyDescent="0.25">
      <c r="A99" s="291"/>
      <c r="B99" s="271"/>
      <c r="C99" s="219"/>
      <c r="D99" s="208"/>
      <c r="E99" s="36" t="s">
        <v>117</v>
      </c>
      <c r="F99" s="6" t="s">
        <v>257</v>
      </c>
      <c r="G99" s="14">
        <f t="shared" ref="G99:G102" si="15">SUM(H99:K99)</f>
        <v>0</v>
      </c>
      <c r="H99" s="13"/>
      <c r="I99" s="13"/>
      <c r="J99" s="13"/>
      <c r="K99" s="13"/>
    </row>
    <row r="100" spans="1:11" ht="24" hidden="1" customHeight="1" x14ac:dyDescent="0.25">
      <c r="A100" s="291"/>
      <c r="B100" s="271"/>
      <c r="C100" s="220"/>
      <c r="D100" s="208"/>
      <c r="E100" s="20" t="s">
        <v>305</v>
      </c>
      <c r="F100" s="6" t="s">
        <v>306</v>
      </c>
      <c r="G100" s="14">
        <f t="shared" si="15"/>
        <v>0</v>
      </c>
      <c r="H100" s="13"/>
      <c r="I100" s="13"/>
      <c r="J100" s="13"/>
      <c r="K100" s="13"/>
    </row>
    <row r="101" spans="1:11" ht="23.45" customHeight="1" x14ac:dyDescent="0.25">
      <c r="A101" s="291"/>
      <c r="B101" s="271"/>
      <c r="C101" s="220"/>
      <c r="D101" s="208"/>
      <c r="E101" s="20" t="s">
        <v>37</v>
      </c>
      <c r="F101" s="25" t="s">
        <v>48</v>
      </c>
      <c r="G101" s="14">
        <f t="shared" si="15"/>
        <v>2500</v>
      </c>
      <c r="H101" s="13">
        <v>500</v>
      </c>
      <c r="I101" s="13">
        <v>1000</v>
      </c>
      <c r="J101" s="13">
        <v>1000</v>
      </c>
      <c r="K101" s="13"/>
    </row>
    <row r="102" spans="1:11" ht="23.45" customHeight="1" x14ac:dyDescent="0.25">
      <c r="A102" s="291"/>
      <c r="B102" s="271"/>
      <c r="C102" s="220"/>
      <c r="D102" s="208"/>
      <c r="E102" s="36" t="s">
        <v>27</v>
      </c>
      <c r="F102" s="6" t="s">
        <v>162</v>
      </c>
      <c r="G102" s="14">
        <f t="shared" si="15"/>
        <v>15233</v>
      </c>
      <c r="H102" s="13">
        <v>3800</v>
      </c>
      <c r="I102" s="13">
        <v>3800</v>
      </c>
      <c r="J102" s="13">
        <v>3800</v>
      </c>
      <c r="K102" s="13">
        <v>3833</v>
      </c>
    </row>
    <row r="103" spans="1:11" ht="18.600000000000001" hidden="1" customHeight="1" x14ac:dyDescent="0.25">
      <c r="A103" s="291"/>
      <c r="B103" s="271"/>
      <c r="C103" s="220"/>
      <c r="D103" s="208"/>
      <c r="E103" s="36" t="s">
        <v>44</v>
      </c>
      <c r="F103" s="6" t="s">
        <v>55</v>
      </c>
      <c r="G103" s="14">
        <f t="shared" si="14"/>
        <v>0</v>
      </c>
      <c r="H103" s="13"/>
      <c r="I103" s="13"/>
      <c r="J103" s="13"/>
      <c r="K103" s="13"/>
    </row>
    <row r="104" spans="1:11" ht="15" customHeight="1" x14ac:dyDescent="0.25">
      <c r="A104" s="291"/>
      <c r="B104" s="271"/>
      <c r="C104" s="220"/>
      <c r="D104" s="225" t="s">
        <v>248</v>
      </c>
      <c r="E104" s="225"/>
      <c r="F104" s="225"/>
      <c r="G104" s="22">
        <f>SUM(H104:K104)</f>
        <v>147256</v>
      </c>
      <c r="H104" s="22">
        <f>SUM(H93:H103)</f>
        <v>38150</v>
      </c>
      <c r="I104" s="22">
        <f>SUM(I93:I103)</f>
        <v>36977</v>
      </c>
      <c r="J104" s="22">
        <f>SUM(J93:J103)</f>
        <v>36974</v>
      </c>
      <c r="K104" s="22">
        <f>SUM(K93:K103)</f>
        <v>35155</v>
      </c>
    </row>
    <row r="105" spans="1:11" ht="15" customHeight="1" x14ac:dyDescent="0.25">
      <c r="A105" s="291"/>
      <c r="B105" s="272"/>
      <c r="C105" s="221"/>
      <c r="D105" s="264" t="s">
        <v>120</v>
      </c>
      <c r="E105" s="265"/>
      <c r="F105" s="266"/>
      <c r="G105" s="135">
        <f>SUM(H105:K105)</f>
        <v>1964082</v>
      </c>
      <c r="H105" s="135">
        <f>SUM(H91,H92,H104)</f>
        <v>545227</v>
      </c>
      <c r="I105" s="135">
        <f>SUM(I91,I92,I104)</f>
        <v>543787</v>
      </c>
      <c r="J105" s="135">
        <f>SUM(J91,J92,J104)</f>
        <v>589394</v>
      </c>
      <c r="K105" s="135">
        <f>SUM(K91,K92,K104)</f>
        <v>285674</v>
      </c>
    </row>
    <row r="106" spans="1:11" ht="31.9" hidden="1" customHeight="1" x14ac:dyDescent="0.25">
      <c r="A106" s="291"/>
      <c r="B106" s="186" t="s">
        <v>127</v>
      </c>
      <c r="C106" s="178" t="s">
        <v>126</v>
      </c>
      <c r="D106" s="171">
        <v>1431</v>
      </c>
      <c r="E106" s="20" t="s">
        <v>119</v>
      </c>
      <c r="F106" s="6" t="s">
        <v>156</v>
      </c>
      <c r="G106" s="27">
        <f t="shared" ref="G106:G115" si="16">SUM(H106:K106)</f>
        <v>0</v>
      </c>
      <c r="H106" s="21"/>
      <c r="I106" s="21"/>
      <c r="J106" s="21"/>
      <c r="K106" s="21"/>
    </row>
    <row r="107" spans="1:11" ht="24" hidden="1" customHeight="1" x14ac:dyDescent="0.25">
      <c r="A107" s="291"/>
      <c r="B107" s="187"/>
      <c r="C107" s="173"/>
      <c r="D107" s="172"/>
      <c r="E107" s="20" t="s">
        <v>46</v>
      </c>
      <c r="F107" s="6" t="s">
        <v>57</v>
      </c>
      <c r="G107" s="27">
        <f t="shared" si="16"/>
        <v>0</v>
      </c>
      <c r="H107" s="43"/>
      <c r="I107" s="43"/>
      <c r="J107" s="43"/>
      <c r="K107" s="43"/>
    </row>
    <row r="108" spans="1:11" ht="24.75" customHeight="1" x14ac:dyDescent="0.25">
      <c r="A108" s="291"/>
      <c r="B108" s="187"/>
      <c r="C108" s="173"/>
      <c r="D108" s="171">
        <v>144</v>
      </c>
      <c r="E108" s="36" t="s">
        <v>123</v>
      </c>
      <c r="F108" s="6" t="s">
        <v>158</v>
      </c>
      <c r="G108" s="27">
        <f t="shared" si="16"/>
        <v>76904</v>
      </c>
      <c r="H108" s="43">
        <v>24575</v>
      </c>
      <c r="I108" s="43">
        <v>31874</v>
      </c>
      <c r="J108" s="43">
        <v>10662</v>
      </c>
      <c r="K108" s="43">
        <v>9793</v>
      </c>
    </row>
    <row r="109" spans="1:11" ht="20.100000000000001" customHeight="1" x14ac:dyDescent="0.25">
      <c r="A109" s="291"/>
      <c r="B109" s="187"/>
      <c r="C109" s="173"/>
      <c r="D109" s="208"/>
      <c r="E109" s="36" t="s">
        <v>312</v>
      </c>
      <c r="F109" s="6" t="s">
        <v>174</v>
      </c>
      <c r="G109" s="27">
        <f t="shared" si="16"/>
        <v>700</v>
      </c>
      <c r="H109" s="43">
        <v>200</v>
      </c>
      <c r="I109" s="43">
        <v>200</v>
      </c>
      <c r="J109" s="43">
        <v>200</v>
      </c>
      <c r="K109" s="43">
        <v>100</v>
      </c>
    </row>
    <row r="110" spans="1:11" ht="24.75" hidden="1" customHeight="1" x14ac:dyDescent="0.25">
      <c r="A110" s="291"/>
      <c r="B110" s="187"/>
      <c r="C110" s="173"/>
      <c r="D110" s="208"/>
      <c r="E110" s="36" t="s">
        <v>46</v>
      </c>
      <c r="F110" s="6" t="s">
        <v>57</v>
      </c>
      <c r="G110" s="27">
        <f t="shared" si="16"/>
        <v>0</v>
      </c>
      <c r="H110" s="43"/>
      <c r="I110" s="43"/>
      <c r="J110" s="43"/>
      <c r="K110" s="43"/>
    </row>
    <row r="111" spans="1:11" ht="24.75" customHeight="1" x14ac:dyDescent="0.25">
      <c r="A111" s="291"/>
      <c r="B111" s="187"/>
      <c r="C111" s="173"/>
      <c r="D111" s="208"/>
      <c r="E111" s="36" t="s">
        <v>34</v>
      </c>
      <c r="F111" s="6" t="s">
        <v>245</v>
      </c>
      <c r="G111" s="27">
        <f t="shared" si="16"/>
        <v>14354</v>
      </c>
      <c r="H111" s="43"/>
      <c r="I111" s="43">
        <v>5000</v>
      </c>
      <c r="J111" s="43">
        <v>5000</v>
      </c>
      <c r="K111" s="43">
        <v>4354</v>
      </c>
    </row>
    <row r="112" spans="1:11" ht="21.4" customHeight="1" x14ac:dyDescent="0.25">
      <c r="A112" s="291"/>
      <c r="B112" s="187"/>
      <c r="C112" s="173"/>
      <c r="D112" s="172"/>
      <c r="E112" s="36" t="s">
        <v>47</v>
      </c>
      <c r="F112" s="6" t="s">
        <v>58</v>
      </c>
      <c r="G112" s="27">
        <f t="shared" si="16"/>
        <v>24419</v>
      </c>
      <c r="H112" s="43">
        <v>6000</v>
      </c>
      <c r="I112" s="43">
        <v>6360</v>
      </c>
      <c r="J112" s="43">
        <v>6360</v>
      </c>
      <c r="K112" s="43">
        <v>5699</v>
      </c>
    </row>
    <row r="113" spans="1:11" ht="31.15" hidden="1" customHeight="1" x14ac:dyDescent="0.25">
      <c r="A113" s="291"/>
      <c r="B113" s="187"/>
      <c r="C113" s="173"/>
      <c r="D113" s="216">
        <v>145</v>
      </c>
      <c r="E113" s="20" t="s">
        <v>119</v>
      </c>
      <c r="F113" s="6" t="s">
        <v>156</v>
      </c>
      <c r="G113" s="27">
        <f t="shared" si="16"/>
        <v>0</v>
      </c>
      <c r="H113" s="43"/>
      <c r="I113" s="43"/>
      <c r="J113" s="43"/>
      <c r="K113" s="43"/>
    </row>
    <row r="114" spans="1:11" ht="31.15" hidden="1" customHeight="1" x14ac:dyDescent="0.25">
      <c r="A114" s="291"/>
      <c r="B114" s="187"/>
      <c r="C114" s="173"/>
      <c r="D114" s="216"/>
      <c r="E114" s="36" t="s">
        <v>46</v>
      </c>
      <c r="F114" s="6" t="s">
        <v>57</v>
      </c>
      <c r="G114" s="27">
        <f t="shared" si="16"/>
        <v>0</v>
      </c>
      <c r="H114" s="43"/>
      <c r="I114" s="43"/>
      <c r="J114" s="43"/>
      <c r="K114" s="43"/>
    </row>
    <row r="115" spans="1:11" ht="26.1" hidden="1" customHeight="1" x14ac:dyDescent="0.25">
      <c r="A115" s="291"/>
      <c r="B115" s="187"/>
      <c r="C115" s="173"/>
      <c r="D115" s="29"/>
      <c r="E115" s="44" t="s">
        <v>286</v>
      </c>
      <c r="F115" s="41" t="s">
        <v>287</v>
      </c>
      <c r="G115" s="27">
        <f t="shared" si="16"/>
        <v>0</v>
      </c>
      <c r="H115" s="43"/>
      <c r="I115" s="43"/>
      <c r="J115" s="43"/>
      <c r="K115" s="43"/>
    </row>
    <row r="116" spans="1:11" ht="15" customHeight="1" x14ac:dyDescent="0.25">
      <c r="A116" s="291"/>
      <c r="B116" s="187"/>
      <c r="C116" s="173"/>
      <c r="D116" s="208">
        <v>151</v>
      </c>
      <c r="E116" s="36" t="s">
        <v>122</v>
      </c>
      <c r="F116" s="5" t="s">
        <v>157</v>
      </c>
      <c r="G116" s="14">
        <f>SUM(H116:K116)</f>
        <v>25800</v>
      </c>
      <c r="H116" s="13">
        <v>9500</v>
      </c>
      <c r="I116" s="13">
        <v>9400</v>
      </c>
      <c r="J116" s="13">
        <v>6900</v>
      </c>
      <c r="K116" s="13"/>
    </row>
    <row r="117" spans="1:11" ht="24" customHeight="1" x14ac:dyDescent="0.25">
      <c r="A117" s="291"/>
      <c r="B117" s="187"/>
      <c r="C117" s="173"/>
      <c r="D117" s="208"/>
      <c r="E117" s="36" t="s">
        <v>170</v>
      </c>
      <c r="F117" s="6" t="s">
        <v>172</v>
      </c>
      <c r="G117" s="14">
        <f>SUM(H117:K117)</f>
        <v>12000</v>
      </c>
      <c r="H117" s="13">
        <v>2000</v>
      </c>
      <c r="I117" s="13">
        <v>2000</v>
      </c>
      <c r="J117" s="13">
        <v>2000</v>
      </c>
      <c r="K117" s="13">
        <v>6000</v>
      </c>
    </row>
    <row r="118" spans="1:11" ht="17.100000000000001" hidden="1" customHeight="1" x14ac:dyDescent="0.25">
      <c r="A118" s="291"/>
      <c r="B118" s="187"/>
      <c r="C118" s="173"/>
      <c r="D118" s="208"/>
      <c r="E118" s="36" t="s">
        <v>74</v>
      </c>
      <c r="F118" s="6" t="s">
        <v>82</v>
      </c>
      <c r="G118" s="14">
        <f>SUM(H118:K118)</f>
        <v>0</v>
      </c>
      <c r="H118" s="13"/>
      <c r="I118" s="13"/>
      <c r="J118" s="13"/>
      <c r="K118" s="13"/>
    </row>
    <row r="119" spans="1:11" ht="23.45" customHeight="1" x14ac:dyDescent="0.25">
      <c r="A119" s="291"/>
      <c r="B119" s="187"/>
      <c r="C119" s="173"/>
      <c r="D119" s="208"/>
      <c r="E119" s="36" t="s">
        <v>123</v>
      </c>
      <c r="F119" s="6" t="s">
        <v>158</v>
      </c>
      <c r="G119" s="14">
        <f t="shared" ref="G119:G140" si="17">SUM(H119:K119)</f>
        <v>64860</v>
      </c>
      <c r="H119" s="13">
        <v>8860</v>
      </c>
      <c r="I119" s="13">
        <v>10000</v>
      </c>
      <c r="J119" s="13">
        <v>24000</v>
      </c>
      <c r="K119" s="13">
        <v>22000</v>
      </c>
    </row>
    <row r="120" spans="1:11" ht="23.45" customHeight="1" x14ac:dyDescent="0.25">
      <c r="A120" s="291"/>
      <c r="B120" s="187"/>
      <c r="C120" s="173"/>
      <c r="D120" s="208"/>
      <c r="E120" s="36" t="s">
        <v>166</v>
      </c>
      <c r="F120" s="6" t="s">
        <v>167</v>
      </c>
      <c r="G120" s="14">
        <f t="shared" si="17"/>
        <v>48500</v>
      </c>
      <c r="H120" s="13">
        <v>12500</v>
      </c>
      <c r="I120" s="13">
        <v>12500</v>
      </c>
      <c r="J120" s="13">
        <v>12500</v>
      </c>
      <c r="K120" s="13">
        <v>11000</v>
      </c>
    </row>
    <row r="121" spans="1:11" ht="23.45" customHeight="1" x14ac:dyDescent="0.25">
      <c r="A121" s="291"/>
      <c r="B121" s="187"/>
      <c r="C121" s="173"/>
      <c r="D121" s="208"/>
      <c r="E121" s="36" t="s">
        <v>312</v>
      </c>
      <c r="F121" s="6" t="s">
        <v>174</v>
      </c>
      <c r="G121" s="14">
        <f t="shared" si="17"/>
        <v>5000</v>
      </c>
      <c r="H121" s="13">
        <v>1000</v>
      </c>
      <c r="I121" s="13">
        <v>1000</v>
      </c>
      <c r="J121" s="13">
        <v>1000</v>
      </c>
      <c r="K121" s="13">
        <v>2000</v>
      </c>
    </row>
    <row r="122" spans="1:11" ht="16.149999999999999" customHeight="1" x14ac:dyDescent="0.25">
      <c r="A122" s="291"/>
      <c r="B122" s="187"/>
      <c r="C122" s="173"/>
      <c r="D122" s="208"/>
      <c r="E122" s="36" t="s">
        <v>141</v>
      </c>
      <c r="F122" s="6" t="s">
        <v>164</v>
      </c>
      <c r="G122" s="14">
        <f t="shared" si="17"/>
        <v>188170</v>
      </c>
      <c r="H122" s="13">
        <v>50300</v>
      </c>
      <c r="I122" s="13">
        <v>60300</v>
      </c>
      <c r="J122" s="13">
        <v>60300</v>
      </c>
      <c r="K122" s="13">
        <v>17270</v>
      </c>
    </row>
    <row r="123" spans="1:11" ht="24" customHeight="1" x14ac:dyDescent="0.25">
      <c r="A123" s="291"/>
      <c r="B123" s="187"/>
      <c r="C123" s="173"/>
      <c r="D123" s="208"/>
      <c r="E123" s="36" t="s">
        <v>171</v>
      </c>
      <c r="F123" s="6" t="s">
        <v>167</v>
      </c>
      <c r="G123" s="14">
        <f t="shared" si="17"/>
        <v>110000</v>
      </c>
      <c r="H123" s="13">
        <v>20000</v>
      </c>
      <c r="I123" s="13">
        <v>30000</v>
      </c>
      <c r="J123" s="13">
        <v>30000</v>
      </c>
      <c r="K123" s="13">
        <v>30000</v>
      </c>
    </row>
    <row r="124" spans="1:11" ht="17.45" customHeight="1" x14ac:dyDescent="0.25">
      <c r="A124" s="291"/>
      <c r="B124" s="187"/>
      <c r="C124" s="173"/>
      <c r="D124" s="208"/>
      <c r="E124" s="36" t="s">
        <v>45</v>
      </c>
      <c r="F124" s="6" t="s">
        <v>56</v>
      </c>
      <c r="G124" s="14">
        <f t="shared" si="17"/>
        <v>22730</v>
      </c>
      <c r="H124" s="13">
        <v>4360</v>
      </c>
      <c r="I124" s="13">
        <v>6290</v>
      </c>
      <c r="J124" s="13">
        <v>6290</v>
      </c>
      <c r="K124" s="13">
        <v>5790</v>
      </c>
    </row>
    <row r="125" spans="1:11" ht="37.5" customHeight="1" x14ac:dyDescent="0.25">
      <c r="A125" s="291"/>
      <c r="B125" s="187"/>
      <c r="C125" s="173"/>
      <c r="D125" s="208"/>
      <c r="E125" s="36" t="s">
        <v>119</v>
      </c>
      <c r="F125" s="6" t="s">
        <v>156</v>
      </c>
      <c r="G125" s="14">
        <f t="shared" si="17"/>
        <v>1274100</v>
      </c>
      <c r="H125" s="13">
        <v>448400</v>
      </c>
      <c r="I125" s="13">
        <v>66700</v>
      </c>
      <c r="J125" s="13">
        <v>61700</v>
      </c>
      <c r="K125" s="13">
        <v>697300</v>
      </c>
    </row>
    <row r="126" spans="1:11" ht="36" customHeight="1" x14ac:dyDescent="0.25">
      <c r="A126" s="291"/>
      <c r="B126" s="187"/>
      <c r="C126" s="173"/>
      <c r="D126" s="208"/>
      <c r="E126" s="36" t="s">
        <v>46</v>
      </c>
      <c r="F126" s="6" t="s">
        <v>57</v>
      </c>
      <c r="G126" s="14">
        <f t="shared" si="17"/>
        <v>1337400</v>
      </c>
      <c r="H126" s="13">
        <v>440500</v>
      </c>
      <c r="I126" s="13">
        <v>412500</v>
      </c>
      <c r="J126" s="13">
        <v>417500</v>
      </c>
      <c r="K126" s="13">
        <v>66900</v>
      </c>
    </row>
    <row r="127" spans="1:11" ht="17.100000000000001" customHeight="1" x14ac:dyDescent="0.25">
      <c r="A127" s="291"/>
      <c r="B127" s="187"/>
      <c r="C127" s="173"/>
      <c r="D127" s="172"/>
      <c r="E127" s="36" t="s">
        <v>47</v>
      </c>
      <c r="F127" s="6" t="s">
        <v>58</v>
      </c>
      <c r="G127" s="14">
        <f t="shared" si="17"/>
        <v>322350</v>
      </c>
      <c r="H127" s="13">
        <v>105300</v>
      </c>
      <c r="I127" s="13">
        <v>88900</v>
      </c>
      <c r="J127" s="13">
        <v>86300</v>
      </c>
      <c r="K127" s="13">
        <v>41850</v>
      </c>
    </row>
    <row r="128" spans="1:11" ht="38.25" customHeight="1" x14ac:dyDescent="0.25">
      <c r="A128" s="291"/>
      <c r="B128" s="187"/>
      <c r="C128" s="173"/>
      <c r="D128" s="200" t="s">
        <v>125</v>
      </c>
      <c r="E128" s="36" t="s">
        <v>119</v>
      </c>
      <c r="F128" s="6" t="s">
        <v>156</v>
      </c>
      <c r="G128" s="14">
        <f t="shared" si="17"/>
        <v>60600</v>
      </c>
      <c r="H128" s="13">
        <v>16200</v>
      </c>
      <c r="I128" s="13">
        <v>11070</v>
      </c>
      <c r="J128" s="13">
        <v>12140</v>
      </c>
      <c r="K128" s="13">
        <v>21190</v>
      </c>
    </row>
    <row r="129" spans="1:11" ht="18.399999999999999" hidden="1" customHeight="1" x14ac:dyDescent="0.25">
      <c r="A129" s="291"/>
      <c r="B129" s="187"/>
      <c r="C129" s="173"/>
      <c r="D129" s="202"/>
      <c r="E129" s="36" t="s">
        <v>281</v>
      </c>
      <c r="F129" s="6" t="s">
        <v>174</v>
      </c>
      <c r="G129" s="14">
        <f t="shared" si="17"/>
        <v>0</v>
      </c>
      <c r="H129" s="13"/>
      <c r="I129" s="13"/>
      <c r="J129" s="13"/>
      <c r="K129" s="13"/>
    </row>
    <row r="130" spans="1:11" ht="22.5" customHeight="1" x14ac:dyDescent="0.25">
      <c r="A130" s="291"/>
      <c r="B130" s="187"/>
      <c r="C130" s="173"/>
      <c r="D130" s="20" t="s">
        <v>99</v>
      </c>
      <c r="E130" s="36" t="s">
        <v>119</v>
      </c>
      <c r="F130" s="6" t="s">
        <v>156</v>
      </c>
      <c r="G130" s="14">
        <f t="shared" si="17"/>
        <v>4342</v>
      </c>
      <c r="H130" s="13">
        <v>4342</v>
      </c>
      <c r="I130" s="13"/>
      <c r="J130" s="13"/>
      <c r="K130" s="13"/>
    </row>
    <row r="131" spans="1:11" ht="34.700000000000003" hidden="1" customHeight="1" x14ac:dyDescent="0.25">
      <c r="A131" s="291"/>
      <c r="B131" s="187"/>
      <c r="C131" s="173"/>
      <c r="D131" s="171">
        <v>155</v>
      </c>
      <c r="E131" s="36" t="s">
        <v>119</v>
      </c>
      <c r="F131" s="6" t="s">
        <v>156</v>
      </c>
      <c r="G131" s="14">
        <f t="shared" si="17"/>
        <v>0</v>
      </c>
      <c r="H131" s="42"/>
      <c r="I131" s="42"/>
      <c r="J131" s="42"/>
      <c r="K131" s="42"/>
    </row>
    <row r="132" spans="1:11" ht="27.6" hidden="1" customHeight="1" x14ac:dyDescent="0.25">
      <c r="A132" s="291"/>
      <c r="B132" s="187"/>
      <c r="C132" s="173"/>
      <c r="D132" s="172"/>
      <c r="E132" s="36" t="s">
        <v>46</v>
      </c>
      <c r="F132" s="6" t="s">
        <v>57</v>
      </c>
      <c r="G132" s="14">
        <f t="shared" si="17"/>
        <v>0</v>
      </c>
      <c r="H132" s="42"/>
      <c r="I132" s="42"/>
      <c r="J132" s="42"/>
      <c r="K132" s="42"/>
    </row>
    <row r="133" spans="1:11" ht="15.75" customHeight="1" x14ac:dyDescent="0.25">
      <c r="A133" s="291"/>
      <c r="B133" s="187"/>
      <c r="C133" s="173"/>
      <c r="D133" s="26">
        <v>157</v>
      </c>
      <c r="E133" s="45" t="s">
        <v>122</v>
      </c>
      <c r="F133" s="34" t="s">
        <v>157</v>
      </c>
      <c r="G133" s="46">
        <f t="shared" si="17"/>
        <v>48049</v>
      </c>
      <c r="H133" s="42"/>
      <c r="I133" s="42"/>
      <c r="J133" s="42">
        <v>48049</v>
      </c>
      <c r="K133" s="42"/>
    </row>
    <row r="134" spans="1:11" ht="15" customHeight="1" x14ac:dyDescent="0.25">
      <c r="A134" s="291"/>
      <c r="B134" s="188"/>
      <c r="C134" s="174"/>
      <c r="D134" s="175" t="s">
        <v>124</v>
      </c>
      <c r="E134" s="176"/>
      <c r="F134" s="177"/>
      <c r="G134" s="135">
        <f t="shared" ref="G134:J134" si="18">SUM(G106:G133)</f>
        <v>3640278</v>
      </c>
      <c r="H134" s="135">
        <f t="shared" si="18"/>
        <v>1154037</v>
      </c>
      <c r="I134" s="135">
        <f t="shared" si="18"/>
        <v>754094</v>
      </c>
      <c r="J134" s="135">
        <f t="shared" si="18"/>
        <v>790901</v>
      </c>
      <c r="K134" s="135">
        <f>SUM(K106:K133)</f>
        <v>941246</v>
      </c>
    </row>
    <row r="135" spans="1:11" ht="15.6" hidden="1" customHeight="1" x14ac:dyDescent="0.25">
      <c r="A135" s="291"/>
      <c r="B135" s="186" t="s">
        <v>128</v>
      </c>
      <c r="C135" s="178" t="s">
        <v>129</v>
      </c>
      <c r="D135" s="20">
        <v>13</v>
      </c>
      <c r="E135" s="171" t="s">
        <v>118</v>
      </c>
      <c r="F135" s="268" t="s">
        <v>155</v>
      </c>
      <c r="G135" s="27">
        <f t="shared" si="17"/>
        <v>0</v>
      </c>
      <c r="H135" s="21"/>
      <c r="I135" s="21"/>
      <c r="J135" s="21"/>
      <c r="K135" s="21"/>
    </row>
    <row r="136" spans="1:11" ht="15.6" hidden="1" customHeight="1" x14ac:dyDescent="0.25">
      <c r="A136" s="291"/>
      <c r="B136" s="187"/>
      <c r="C136" s="173"/>
      <c r="D136" s="20">
        <v>145</v>
      </c>
      <c r="E136" s="208"/>
      <c r="F136" s="245"/>
      <c r="G136" s="27">
        <f t="shared" si="17"/>
        <v>0</v>
      </c>
      <c r="H136" s="21"/>
      <c r="I136" s="21"/>
      <c r="J136" s="21"/>
      <c r="K136" s="21"/>
    </row>
    <row r="137" spans="1:11" ht="15" hidden="1" customHeight="1" x14ac:dyDescent="0.25">
      <c r="A137" s="291"/>
      <c r="B137" s="187"/>
      <c r="C137" s="173"/>
      <c r="D137" s="20">
        <v>155</v>
      </c>
      <c r="E137" s="172"/>
      <c r="F137" s="269"/>
      <c r="G137" s="27">
        <f t="shared" si="17"/>
        <v>0</v>
      </c>
      <c r="H137" s="21"/>
      <c r="I137" s="21"/>
      <c r="J137" s="21"/>
      <c r="K137" s="21"/>
    </row>
    <row r="138" spans="1:11" ht="15" customHeight="1" x14ac:dyDescent="0.25">
      <c r="A138" s="291"/>
      <c r="B138" s="187"/>
      <c r="C138" s="173"/>
      <c r="D138" s="281">
        <v>151</v>
      </c>
      <c r="E138" s="44" t="s">
        <v>118</v>
      </c>
      <c r="F138" s="18" t="s">
        <v>155</v>
      </c>
      <c r="G138" s="27">
        <f t="shared" si="17"/>
        <v>115000</v>
      </c>
      <c r="H138" s="28">
        <v>1200</v>
      </c>
      <c r="I138" s="28">
        <v>25000</v>
      </c>
      <c r="J138" s="28">
        <v>73800</v>
      </c>
      <c r="K138" s="28">
        <v>15000</v>
      </c>
    </row>
    <row r="139" spans="1:11" ht="15" customHeight="1" x14ac:dyDescent="0.25">
      <c r="A139" s="291"/>
      <c r="B139" s="187"/>
      <c r="C139" s="173"/>
      <c r="D139" s="281"/>
      <c r="E139" s="36" t="s">
        <v>252</v>
      </c>
      <c r="F139" s="5" t="s">
        <v>253</v>
      </c>
      <c r="G139" s="14">
        <f t="shared" si="17"/>
        <v>30000</v>
      </c>
      <c r="H139" s="13"/>
      <c r="I139" s="13"/>
      <c r="J139" s="13">
        <v>30000</v>
      </c>
      <c r="K139" s="13"/>
    </row>
    <row r="140" spans="1:11" ht="15" customHeight="1" x14ac:dyDescent="0.25">
      <c r="A140" s="291"/>
      <c r="B140" s="187"/>
      <c r="C140" s="173"/>
      <c r="D140" s="282"/>
      <c r="E140" s="36" t="s">
        <v>266</v>
      </c>
      <c r="F140" s="69" t="s">
        <v>267</v>
      </c>
      <c r="G140" s="14">
        <f t="shared" si="17"/>
        <v>8000</v>
      </c>
      <c r="H140" s="13"/>
      <c r="I140" s="13"/>
      <c r="J140" s="13">
        <v>8000</v>
      </c>
      <c r="K140" s="13"/>
    </row>
    <row r="141" spans="1:11" ht="15" customHeight="1" x14ac:dyDescent="0.25">
      <c r="A141" s="291"/>
      <c r="B141" s="188"/>
      <c r="C141" s="174"/>
      <c r="D141" s="175" t="s">
        <v>133</v>
      </c>
      <c r="E141" s="176"/>
      <c r="F141" s="177"/>
      <c r="G141" s="135">
        <f t="shared" ref="G141:J141" si="19">SUM(G135:G140)</f>
        <v>153000</v>
      </c>
      <c r="H141" s="135">
        <f t="shared" si="19"/>
        <v>1200</v>
      </c>
      <c r="I141" s="135">
        <f t="shared" si="19"/>
        <v>25000</v>
      </c>
      <c r="J141" s="135">
        <f t="shared" si="19"/>
        <v>111800</v>
      </c>
      <c r="K141" s="135">
        <f>SUM(K135:K140)</f>
        <v>15000</v>
      </c>
    </row>
    <row r="142" spans="1:11" ht="19.149999999999999" hidden="1" customHeight="1" x14ac:dyDescent="0.25">
      <c r="A142" s="291"/>
      <c r="B142" s="186" t="s">
        <v>134</v>
      </c>
      <c r="C142" s="178" t="s">
        <v>135</v>
      </c>
      <c r="D142" s="227">
        <v>144</v>
      </c>
      <c r="E142" s="36" t="s">
        <v>266</v>
      </c>
      <c r="F142" s="69" t="s">
        <v>267</v>
      </c>
      <c r="G142" s="14">
        <f t="shared" ref="G142:G160" si="20">SUM(H142:K142)</f>
        <v>0</v>
      </c>
      <c r="H142" s="21"/>
      <c r="I142" s="21"/>
      <c r="J142" s="21"/>
      <c r="K142" s="21"/>
    </row>
    <row r="143" spans="1:11" ht="19.149999999999999" hidden="1" customHeight="1" x14ac:dyDescent="0.25">
      <c r="A143" s="291"/>
      <c r="B143" s="187"/>
      <c r="C143" s="173"/>
      <c r="D143" s="229"/>
      <c r="E143" s="36" t="s">
        <v>39</v>
      </c>
      <c r="F143" s="5" t="s">
        <v>50</v>
      </c>
      <c r="G143" s="14">
        <f t="shared" si="20"/>
        <v>0</v>
      </c>
      <c r="H143" s="21"/>
      <c r="I143" s="21"/>
      <c r="J143" s="21"/>
      <c r="K143" s="21"/>
    </row>
    <row r="144" spans="1:11" ht="21.75" hidden="1" customHeight="1" x14ac:dyDescent="0.25">
      <c r="A144" s="291"/>
      <c r="B144" s="187"/>
      <c r="C144" s="173"/>
      <c r="D144" s="47">
        <v>147</v>
      </c>
      <c r="E144" s="36" t="s">
        <v>67</v>
      </c>
      <c r="F144" s="6" t="s">
        <v>80</v>
      </c>
      <c r="G144" s="14">
        <f t="shared" si="20"/>
        <v>0</v>
      </c>
      <c r="H144" s="21"/>
      <c r="I144" s="21"/>
      <c r="J144" s="21"/>
      <c r="K144" s="21"/>
    </row>
    <row r="145" spans="1:11" ht="33.950000000000003" hidden="1" customHeight="1" x14ac:dyDescent="0.25">
      <c r="A145" s="291"/>
      <c r="B145" s="187"/>
      <c r="C145" s="173"/>
      <c r="D145" s="227">
        <v>155</v>
      </c>
      <c r="E145" s="36" t="s">
        <v>130</v>
      </c>
      <c r="F145" s="6" t="s">
        <v>159</v>
      </c>
      <c r="G145" s="14">
        <f t="shared" si="20"/>
        <v>0</v>
      </c>
      <c r="H145" s="21"/>
      <c r="I145" s="21"/>
      <c r="J145" s="21"/>
      <c r="K145" s="21"/>
    </row>
    <row r="146" spans="1:11" ht="19.7" hidden="1" customHeight="1" x14ac:dyDescent="0.25">
      <c r="A146" s="291"/>
      <c r="B146" s="187"/>
      <c r="C146" s="173"/>
      <c r="D146" s="228"/>
      <c r="E146" s="36" t="s">
        <v>67</v>
      </c>
      <c r="F146" s="6" t="s">
        <v>80</v>
      </c>
      <c r="G146" s="14">
        <f t="shared" si="20"/>
        <v>0</v>
      </c>
      <c r="H146" s="21"/>
      <c r="I146" s="21"/>
      <c r="J146" s="21"/>
      <c r="K146" s="21"/>
    </row>
    <row r="147" spans="1:11" ht="15.6" hidden="1" customHeight="1" x14ac:dyDescent="0.25">
      <c r="A147" s="291"/>
      <c r="B147" s="187"/>
      <c r="C147" s="173"/>
      <c r="D147" s="228"/>
      <c r="E147" s="36" t="s">
        <v>39</v>
      </c>
      <c r="F147" s="5" t="s">
        <v>50</v>
      </c>
      <c r="G147" s="14">
        <f t="shared" si="20"/>
        <v>0</v>
      </c>
      <c r="H147" s="21"/>
      <c r="I147" s="21"/>
      <c r="J147" s="21"/>
      <c r="K147" s="21"/>
    </row>
    <row r="148" spans="1:11" ht="18.399999999999999" hidden="1" customHeight="1" x14ac:dyDescent="0.25">
      <c r="A148" s="291"/>
      <c r="B148" s="187"/>
      <c r="C148" s="173"/>
      <c r="D148" s="228"/>
      <c r="E148" s="36" t="s">
        <v>40</v>
      </c>
      <c r="F148" s="5" t="s">
        <v>51</v>
      </c>
      <c r="G148" s="14">
        <f t="shared" si="20"/>
        <v>0</v>
      </c>
      <c r="H148" s="21"/>
      <c r="I148" s="21"/>
      <c r="J148" s="21"/>
      <c r="K148" s="21"/>
    </row>
    <row r="149" spans="1:11" ht="16.350000000000001" hidden="1" customHeight="1" x14ac:dyDescent="0.25">
      <c r="A149" s="291"/>
      <c r="B149" s="187"/>
      <c r="C149" s="173"/>
      <c r="D149" s="228"/>
      <c r="E149" s="36" t="s">
        <v>41</v>
      </c>
      <c r="F149" s="6" t="s">
        <v>52</v>
      </c>
      <c r="G149" s="14">
        <f t="shared" si="20"/>
        <v>0</v>
      </c>
      <c r="H149" s="21"/>
      <c r="I149" s="21"/>
      <c r="J149" s="21"/>
      <c r="K149" s="21"/>
    </row>
    <row r="150" spans="1:11" ht="18.399999999999999" hidden="1" customHeight="1" x14ac:dyDescent="0.25">
      <c r="A150" s="291"/>
      <c r="B150" s="187"/>
      <c r="C150" s="173"/>
      <c r="D150" s="229"/>
      <c r="E150" s="36" t="s">
        <v>30</v>
      </c>
      <c r="F150" s="5" t="s">
        <v>31</v>
      </c>
      <c r="G150" s="14">
        <f t="shared" si="20"/>
        <v>0</v>
      </c>
      <c r="H150" s="21"/>
      <c r="I150" s="21"/>
      <c r="J150" s="21"/>
      <c r="K150" s="21"/>
    </row>
    <row r="151" spans="1:11" ht="36.75" customHeight="1" x14ac:dyDescent="0.25">
      <c r="A151" s="291"/>
      <c r="B151" s="187"/>
      <c r="C151" s="173"/>
      <c r="D151" s="280">
        <v>151</v>
      </c>
      <c r="E151" s="36" t="s">
        <v>18</v>
      </c>
      <c r="F151" s="6" t="s">
        <v>20</v>
      </c>
      <c r="G151" s="14">
        <f t="shared" si="20"/>
        <v>21100</v>
      </c>
      <c r="H151" s="13">
        <v>8100</v>
      </c>
      <c r="I151" s="13">
        <v>6000</v>
      </c>
      <c r="J151" s="13">
        <v>4000</v>
      </c>
      <c r="K151" s="13">
        <v>3000</v>
      </c>
    </row>
    <row r="152" spans="1:11" ht="10.9" hidden="1" customHeight="1" x14ac:dyDescent="0.25">
      <c r="A152" s="291"/>
      <c r="B152" s="187"/>
      <c r="C152" s="173"/>
      <c r="D152" s="281"/>
      <c r="E152" s="36" t="s">
        <v>66</v>
      </c>
      <c r="F152" s="6" t="s">
        <v>79</v>
      </c>
      <c r="G152" s="14">
        <f t="shared" si="20"/>
        <v>0</v>
      </c>
      <c r="H152" s="13"/>
      <c r="I152" s="13"/>
      <c r="J152" s="13"/>
      <c r="K152" s="13"/>
    </row>
    <row r="153" spans="1:11" ht="39" customHeight="1" x14ac:dyDescent="0.25">
      <c r="A153" s="291"/>
      <c r="B153" s="187"/>
      <c r="C153" s="173"/>
      <c r="D153" s="281"/>
      <c r="E153" s="36" t="s">
        <v>130</v>
      </c>
      <c r="F153" s="6" t="s">
        <v>159</v>
      </c>
      <c r="G153" s="14">
        <f t="shared" si="20"/>
        <v>30000</v>
      </c>
      <c r="H153" s="13" t="s">
        <v>307</v>
      </c>
      <c r="I153" s="13">
        <v>10000</v>
      </c>
      <c r="J153" s="13">
        <v>10000</v>
      </c>
      <c r="K153" s="13">
        <v>10000</v>
      </c>
    </row>
    <row r="154" spans="1:11" ht="15" hidden="1" customHeight="1" x14ac:dyDescent="0.25">
      <c r="A154" s="291"/>
      <c r="B154" s="187"/>
      <c r="C154" s="173"/>
      <c r="D154" s="281"/>
      <c r="E154" s="36" t="s">
        <v>298</v>
      </c>
      <c r="F154" s="6" t="s">
        <v>299</v>
      </c>
      <c r="G154" s="14">
        <f t="shared" si="20"/>
        <v>0</v>
      </c>
      <c r="H154" s="13"/>
      <c r="I154" s="13"/>
      <c r="J154" s="13"/>
      <c r="K154" s="13"/>
    </row>
    <row r="155" spans="1:11" ht="23.45" customHeight="1" x14ac:dyDescent="0.25">
      <c r="A155" s="291"/>
      <c r="B155" s="187"/>
      <c r="C155" s="173"/>
      <c r="D155" s="281"/>
      <c r="E155" s="36" t="s">
        <v>67</v>
      </c>
      <c r="F155" s="6" t="s">
        <v>80</v>
      </c>
      <c r="G155" s="14">
        <f t="shared" si="20"/>
        <v>251634</v>
      </c>
      <c r="H155" s="13">
        <v>120000</v>
      </c>
      <c r="I155" s="13">
        <v>62000</v>
      </c>
      <c r="J155" s="13">
        <v>69634</v>
      </c>
      <c r="K155" s="13"/>
    </row>
    <row r="156" spans="1:11" ht="16.350000000000001" hidden="1" customHeight="1" x14ac:dyDescent="0.25">
      <c r="A156" s="291"/>
      <c r="B156" s="187"/>
      <c r="C156" s="173"/>
      <c r="D156" s="281"/>
      <c r="E156" s="36" t="s">
        <v>39</v>
      </c>
      <c r="F156" s="5" t="s">
        <v>50</v>
      </c>
      <c r="G156" s="14">
        <f>SUM(I156:K156)</f>
        <v>0</v>
      </c>
      <c r="I156" s="13"/>
      <c r="J156" s="13"/>
      <c r="K156" s="13"/>
    </row>
    <row r="157" spans="1:11" ht="15" customHeight="1" x14ac:dyDescent="0.25">
      <c r="A157" s="291"/>
      <c r="B157" s="187"/>
      <c r="C157" s="173"/>
      <c r="D157" s="281"/>
      <c r="E157" s="36" t="s">
        <v>62</v>
      </c>
      <c r="F157" s="5" t="s">
        <v>76</v>
      </c>
      <c r="G157" s="14">
        <f t="shared" si="20"/>
        <v>4000</v>
      </c>
      <c r="H157" s="13">
        <v>2000</v>
      </c>
      <c r="I157" s="13">
        <v>1000</v>
      </c>
      <c r="J157" s="13">
        <v>1000</v>
      </c>
      <c r="K157" s="13"/>
    </row>
    <row r="158" spans="1:11" ht="15" hidden="1" customHeight="1" x14ac:dyDescent="0.25">
      <c r="A158" s="291"/>
      <c r="B158" s="187"/>
      <c r="C158" s="173"/>
      <c r="D158" s="281"/>
      <c r="E158" s="36" t="s">
        <v>122</v>
      </c>
      <c r="F158" s="5" t="s">
        <v>157</v>
      </c>
      <c r="G158" s="14">
        <f t="shared" si="20"/>
        <v>0</v>
      </c>
      <c r="H158" s="13"/>
      <c r="I158" s="13"/>
      <c r="J158" s="13"/>
      <c r="K158" s="13"/>
    </row>
    <row r="159" spans="1:11" ht="15" customHeight="1" x14ac:dyDescent="0.25">
      <c r="A159" s="291"/>
      <c r="B159" s="187"/>
      <c r="C159" s="173"/>
      <c r="D159" s="281"/>
      <c r="E159" s="36" t="s">
        <v>40</v>
      </c>
      <c r="F159" s="5" t="s">
        <v>51</v>
      </c>
      <c r="G159" s="14">
        <f t="shared" ref="G159" si="21">SUM(H159:K159)</f>
        <v>921058</v>
      </c>
      <c r="H159" s="13">
        <v>286011</v>
      </c>
      <c r="I159" s="13">
        <v>375610</v>
      </c>
      <c r="J159" s="13">
        <v>171760</v>
      </c>
      <c r="K159" s="13">
        <v>87677</v>
      </c>
    </row>
    <row r="160" spans="1:11" ht="15" customHeight="1" x14ac:dyDescent="0.25">
      <c r="A160" s="291"/>
      <c r="B160" s="187"/>
      <c r="C160" s="173"/>
      <c r="D160" s="281"/>
      <c r="E160" s="36" t="s">
        <v>41</v>
      </c>
      <c r="F160" s="6" t="s">
        <v>52</v>
      </c>
      <c r="G160" s="14">
        <f t="shared" si="20"/>
        <v>69500</v>
      </c>
      <c r="H160" s="13">
        <v>25378</v>
      </c>
      <c r="I160" s="13">
        <v>18813</v>
      </c>
      <c r="J160" s="13">
        <v>18813</v>
      </c>
      <c r="K160" s="13">
        <v>6496</v>
      </c>
    </row>
    <row r="161" spans="1:11" ht="15" customHeight="1" x14ac:dyDescent="0.25">
      <c r="A161" s="291"/>
      <c r="B161" s="188"/>
      <c r="C161" s="174"/>
      <c r="D161" s="175" t="s">
        <v>132</v>
      </c>
      <c r="E161" s="176"/>
      <c r="F161" s="177"/>
      <c r="G161" s="135">
        <f>SUM(G142:G160)</f>
        <v>1297292</v>
      </c>
      <c r="H161" s="135">
        <f>SUM(H142:H160)</f>
        <v>441489</v>
      </c>
      <c r="I161" s="135">
        <f>SUM(I142:I160)</f>
        <v>473423</v>
      </c>
      <c r="J161" s="135">
        <f>SUM(J142:J160)</f>
        <v>275207</v>
      </c>
      <c r="K161" s="135">
        <f>SUM(K142:K160)</f>
        <v>107173</v>
      </c>
    </row>
    <row r="162" spans="1:11" ht="28.15" hidden="1" customHeight="1" x14ac:dyDescent="0.25">
      <c r="A162" s="291"/>
      <c r="B162" s="186" t="s">
        <v>137</v>
      </c>
      <c r="C162" s="178" t="s">
        <v>314</v>
      </c>
      <c r="D162" s="20">
        <v>147</v>
      </c>
      <c r="E162" s="20" t="s">
        <v>28</v>
      </c>
      <c r="F162" s="35" t="s">
        <v>29</v>
      </c>
      <c r="G162" s="22">
        <f t="shared" ref="G162:G164" si="22">SUM(H162:K162)</f>
        <v>0</v>
      </c>
      <c r="H162" s="21"/>
      <c r="I162" s="21"/>
      <c r="J162" s="21"/>
      <c r="K162" s="21"/>
    </row>
    <row r="163" spans="1:11" ht="28.15" hidden="1" customHeight="1" x14ac:dyDescent="0.25">
      <c r="A163" s="291"/>
      <c r="B163" s="187"/>
      <c r="C163" s="173"/>
      <c r="D163" s="26">
        <v>151</v>
      </c>
      <c r="E163" s="20" t="s">
        <v>28</v>
      </c>
      <c r="F163" s="35" t="s">
        <v>29</v>
      </c>
      <c r="G163" s="22">
        <f t="shared" si="22"/>
        <v>0</v>
      </c>
      <c r="H163" s="21"/>
      <c r="I163" s="21"/>
      <c r="J163" s="21"/>
      <c r="K163" s="21"/>
    </row>
    <row r="164" spans="1:11" ht="15" hidden="1" customHeight="1" x14ac:dyDescent="0.25">
      <c r="A164" s="291"/>
      <c r="B164" s="188"/>
      <c r="C164" s="174"/>
      <c r="D164" s="175" t="s">
        <v>136</v>
      </c>
      <c r="E164" s="176"/>
      <c r="F164" s="177"/>
      <c r="G164" s="135">
        <f t="shared" si="22"/>
        <v>0</v>
      </c>
      <c r="H164" s="135">
        <f>SUM(H162:H163)</f>
        <v>0</v>
      </c>
      <c r="I164" s="135">
        <f>SUM(I162:I163)</f>
        <v>0</v>
      </c>
      <c r="J164" s="135">
        <f>SUM(J162:J163)</f>
        <v>0</v>
      </c>
      <c r="K164" s="135">
        <f>SUM(K162:K163)</f>
        <v>0</v>
      </c>
    </row>
    <row r="165" spans="1:11" ht="24" hidden="1" customHeight="1" x14ac:dyDescent="0.25">
      <c r="A165" s="291"/>
      <c r="B165" s="186" t="s">
        <v>143</v>
      </c>
      <c r="C165" s="178" t="s">
        <v>144</v>
      </c>
      <c r="D165" s="216">
        <v>13</v>
      </c>
      <c r="E165" s="36" t="s">
        <v>67</v>
      </c>
      <c r="F165" s="6" t="s">
        <v>80</v>
      </c>
      <c r="G165" s="14">
        <f t="shared" ref="G165:G173" si="23">SUM(H165:K165)</f>
        <v>0</v>
      </c>
      <c r="H165" s="21"/>
      <c r="I165" s="21"/>
      <c r="J165" s="21"/>
      <c r="K165" s="21"/>
    </row>
    <row r="166" spans="1:11" ht="18.399999999999999" hidden="1" customHeight="1" x14ac:dyDescent="0.25">
      <c r="A166" s="291"/>
      <c r="B166" s="187"/>
      <c r="C166" s="173"/>
      <c r="D166" s="216"/>
      <c r="E166" s="36" t="s">
        <v>41</v>
      </c>
      <c r="F166" s="35" t="s">
        <v>52</v>
      </c>
      <c r="G166" s="14">
        <f t="shared" si="23"/>
        <v>0</v>
      </c>
      <c r="H166" s="21"/>
      <c r="I166" s="21"/>
      <c r="J166" s="21"/>
      <c r="K166" s="21"/>
    </row>
    <row r="167" spans="1:11" ht="18.399999999999999" customHeight="1" x14ac:dyDescent="0.25">
      <c r="A167" s="291"/>
      <c r="B167" s="187"/>
      <c r="C167" s="173"/>
      <c r="D167" s="216"/>
      <c r="E167" s="36" t="s">
        <v>74</v>
      </c>
      <c r="F167" s="35" t="s">
        <v>82</v>
      </c>
      <c r="G167" s="14">
        <f t="shared" si="23"/>
        <v>562421</v>
      </c>
      <c r="H167" s="21">
        <v>30000</v>
      </c>
      <c r="I167" s="21">
        <v>305000</v>
      </c>
      <c r="J167" s="21">
        <v>227421</v>
      </c>
      <c r="K167" s="21"/>
    </row>
    <row r="168" spans="1:11" ht="21.75" hidden="1" customHeight="1" x14ac:dyDescent="0.25">
      <c r="A168" s="291"/>
      <c r="B168" s="187"/>
      <c r="C168" s="173"/>
      <c r="D168" s="216"/>
      <c r="E168" s="20" t="s">
        <v>176</v>
      </c>
      <c r="F168" s="35" t="s">
        <v>177</v>
      </c>
      <c r="G168" s="14">
        <f t="shared" si="23"/>
        <v>0</v>
      </c>
      <c r="H168" s="21"/>
      <c r="I168" s="21"/>
      <c r="J168" s="21"/>
      <c r="K168" s="21"/>
    </row>
    <row r="169" spans="1:11" ht="21.75" customHeight="1" x14ac:dyDescent="0.25">
      <c r="A169" s="291"/>
      <c r="B169" s="187"/>
      <c r="C169" s="173"/>
      <c r="D169" s="216"/>
      <c r="E169" s="20" t="s">
        <v>123</v>
      </c>
      <c r="F169" s="35" t="s">
        <v>313</v>
      </c>
      <c r="G169" s="14">
        <f t="shared" si="23"/>
        <v>12225</v>
      </c>
      <c r="H169" s="21">
        <v>10955</v>
      </c>
      <c r="I169" s="21">
        <v>1270</v>
      </c>
      <c r="J169" s="21"/>
      <c r="K169" s="21"/>
    </row>
    <row r="170" spans="1:11" ht="15.6" customHeight="1" x14ac:dyDescent="0.25">
      <c r="A170" s="291"/>
      <c r="B170" s="187"/>
      <c r="C170" s="173"/>
      <c r="D170" s="216"/>
      <c r="E170" s="20" t="s">
        <v>141</v>
      </c>
      <c r="F170" s="25" t="s">
        <v>164</v>
      </c>
      <c r="G170" s="14">
        <f t="shared" si="23"/>
        <v>38250</v>
      </c>
      <c r="H170" s="21">
        <v>38250</v>
      </c>
      <c r="I170" s="21"/>
      <c r="J170" s="21"/>
      <c r="K170" s="21"/>
    </row>
    <row r="171" spans="1:11" ht="16.350000000000001" hidden="1" customHeight="1" x14ac:dyDescent="0.25">
      <c r="A171" s="291"/>
      <c r="B171" s="187"/>
      <c r="C171" s="173"/>
      <c r="D171" s="36">
        <v>131</v>
      </c>
      <c r="E171" s="36" t="s">
        <v>41</v>
      </c>
      <c r="F171" s="35" t="s">
        <v>52</v>
      </c>
      <c r="G171" s="14">
        <f t="shared" si="23"/>
        <v>0</v>
      </c>
      <c r="H171" s="21"/>
      <c r="I171" s="21"/>
      <c r="J171" s="21"/>
      <c r="K171" s="21"/>
    </row>
    <row r="172" spans="1:11" ht="17.649999999999999" customHeight="1" x14ac:dyDescent="0.25">
      <c r="A172" s="291"/>
      <c r="B172" s="187"/>
      <c r="C172" s="173"/>
      <c r="D172" s="36">
        <v>134</v>
      </c>
      <c r="E172" s="36" t="s">
        <v>44</v>
      </c>
      <c r="F172" s="35" t="s">
        <v>55</v>
      </c>
      <c r="G172" s="14">
        <f t="shared" si="23"/>
        <v>170390</v>
      </c>
      <c r="H172" s="21">
        <v>170390</v>
      </c>
      <c r="I172" s="21"/>
      <c r="J172" s="21"/>
      <c r="K172" s="21"/>
    </row>
    <row r="173" spans="1:11" ht="32.65" hidden="1" customHeight="1" x14ac:dyDescent="0.25">
      <c r="A173" s="291"/>
      <c r="B173" s="187"/>
      <c r="C173" s="173"/>
      <c r="D173" s="47">
        <v>1419</v>
      </c>
      <c r="E173" s="36" t="s">
        <v>119</v>
      </c>
      <c r="F173" s="6" t="s">
        <v>156</v>
      </c>
      <c r="G173" s="14">
        <f t="shared" si="23"/>
        <v>0</v>
      </c>
      <c r="H173" s="21"/>
      <c r="I173" s="21"/>
      <c r="J173" s="21"/>
      <c r="K173" s="21"/>
    </row>
    <row r="174" spans="1:11" ht="24" hidden="1" customHeight="1" x14ac:dyDescent="0.25">
      <c r="A174" s="291"/>
      <c r="B174" s="187"/>
      <c r="C174" s="173"/>
      <c r="D174" s="267">
        <v>144</v>
      </c>
      <c r="E174" s="36" t="s">
        <v>138</v>
      </c>
      <c r="F174" s="6" t="s">
        <v>161</v>
      </c>
      <c r="G174" s="22">
        <f t="shared" ref="G174:G225" si="24">SUM(H174:K174)</f>
        <v>0</v>
      </c>
      <c r="H174" s="21"/>
      <c r="I174" s="21"/>
      <c r="J174" s="21"/>
      <c r="K174" s="21"/>
    </row>
    <row r="175" spans="1:11" ht="17.850000000000001" hidden="1" customHeight="1" x14ac:dyDescent="0.25">
      <c r="A175" s="291"/>
      <c r="B175" s="187"/>
      <c r="C175" s="173"/>
      <c r="D175" s="267"/>
      <c r="E175" s="36" t="s">
        <v>282</v>
      </c>
      <c r="F175" s="6" t="s">
        <v>283</v>
      </c>
      <c r="G175" s="22">
        <f t="shared" si="24"/>
        <v>0</v>
      </c>
      <c r="H175" s="21"/>
      <c r="I175" s="21"/>
      <c r="J175" s="21"/>
      <c r="K175" s="21"/>
    </row>
    <row r="176" spans="1:11" ht="24" hidden="1" customHeight="1" x14ac:dyDescent="0.25">
      <c r="A176" s="291"/>
      <c r="B176" s="187"/>
      <c r="C176" s="173"/>
      <c r="D176" s="267"/>
      <c r="E176" s="20" t="s">
        <v>176</v>
      </c>
      <c r="F176" s="35" t="s">
        <v>177</v>
      </c>
      <c r="G176" s="22">
        <f t="shared" si="24"/>
        <v>0</v>
      </c>
      <c r="H176" s="21"/>
      <c r="I176" s="21"/>
      <c r="J176" s="21"/>
      <c r="K176" s="21"/>
    </row>
    <row r="177" spans="1:11" ht="24" customHeight="1" x14ac:dyDescent="0.25">
      <c r="A177" s="291"/>
      <c r="B177" s="187"/>
      <c r="C177" s="173"/>
      <c r="D177" s="267"/>
      <c r="E177" s="20" t="s">
        <v>123</v>
      </c>
      <c r="F177" s="35" t="s">
        <v>313</v>
      </c>
      <c r="G177" s="22">
        <f t="shared" si="24"/>
        <v>2157</v>
      </c>
      <c r="H177" s="21">
        <v>2157</v>
      </c>
      <c r="I177" s="21"/>
      <c r="J177" s="21"/>
      <c r="K177" s="21"/>
    </row>
    <row r="178" spans="1:11" ht="18.399999999999999" hidden="1" customHeight="1" x14ac:dyDescent="0.25">
      <c r="A178" s="291"/>
      <c r="B178" s="187"/>
      <c r="C178" s="173"/>
      <c r="D178" s="267"/>
      <c r="E178" s="20" t="s">
        <v>166</v>
      </c>
      <c r="F178" s="6" t="s">
        <v>167</v>
      </c>
      <c r="G178" s="14">
        <f t="shared" si="24"/>
        <v>0</v>
      </c>
      <c r="H178" s="21"/>
      <c r="I178" s="21"/>
      <c r="J178" s="21"/>
      <c r="K178" s="21"/>
    </row>
    <row r="179" spans="1:11" ht="18.399999999999999" customHeight="1" x14ac:dyDescent="0.25">
      <c r="A179" s="291"/>
      <c r="B179" s="187"/>
      <c r="C179" s="173"/>
      <c r="D179" s="36">
        <v>145</v>
      </c>
      <c r="E179" s="36" t="s">
        <v>74</v>
      </c>
      <c r="F179" s="35" t="s">
        <v>82</v>
      </c>
      <c r="G179" s="14">
        <f t="shared" si="24"/>
        <v>100447</v>
      </c>
      <c r="H179" s="21">
        <v>15696</v>
      </c>
      <c r="I179" s="21">
        <v>84751</v>
      </c>
      <c r="J179" s="21"/>
      <c r="K179" s="21"/>
    </row>
    <row r="180" spans="1:11" ht="20.45" customHeight="1" x14ac:dyDescent="0.25">
      <c r="A180" s="291"/>
      <c r="B180" s="187"/>
      <c r="C180" s="173"/>
      <c r="D180" s="227">
        <v>147</v>
      </c>
      <c r="E180" s="36" t="s">
        <v>138</v>
      </c>
      <c r="F180" s="6" t="s">
        <v>161</v>
      </c>
      <c r="G180" s="14">
        <f t="shared" si="24"/>
        <v>19666</v>
      </c>
      <c r="H180" s="21">
        <v>19666</v>
      </c>
      <c r="I180" s="21"/>
      <c r="J180" s="21"/>
      <c r="K180" s="21"/>
    </row>
    <row r="181" spans="1:11" ht="22.5" hidden="1" customHeight="1" x14ac:dyDescent="0.25">
      <c r="A181" s="291"/>
      <c r="B181" s="187"/>
      <c r="C181" s="173"/>
      <c r="D181" s="228"/>
      <c r="E181" s="20" t="s">
        <v>41</v>
      </c>
      <c r="F181" s="6" t="s">
        <v>52</v>
      </c>
      <c r="G181" s="14">
        <f t="shared" si="24"/>
        <v>0</v>
      </c>
      <c r="H181" s="21"/>
      <c r="I181" s="21"/>
      <c r="J181" s="21"/>
      <c r="K181" s="21"/>
    </row>
    <row r="182" spans="1:11" ht="16.350000000000001" hidden="1" customHeight="1" x14ac:dyDescent="0.25">
      <c r="A182" s="291"/>
      <c r="B182" s="187"/>
      <c r="C182" s="173"/>
      <c r="D182" s="228"/>
      <c r="E182" s="36" t="s">
        <v>88</v>
      </c>
      <c r="F182" s="13" t="s">
        <v>94</v>
      </c>
      <c r="G182" s="14">
        <f t="shared" si="24"/>
        <v>0</v>
      </c>
      <c r="H182" s="21"/>
      <c r="I182" s="21"/>
      <c r="J182" s="21"/>
      <c r="K182" s="21"/>
    </row>
    <row r="183" spans="1:11" ht="36" hidden="1" customHeight="1" x14ac:dyDescent="0.25">
      <c r="A183" s="291"/>
      <c r="B183" s="187"/>
      <c r="C183" s="173"/>
      <c r="D183" s="229"/>
      <c r="E183" s="36" t="s">
        <v>310</v>
      </c>
      <c r="F183" s="13" t="s">
        <v>311</v>
      </c>
      <c r="G183" s="14">
        <f t="shared" si="24"/>
        <v>0</v>
      </c>
      <c r="H183" s="21"/>
      <c r="I183" s="21"/>
      <c r="J183" s="21"/>
      <c r="K183" s="21"/>
    </row>
    <row r="184" spans="1:11" ht="37.15" customHeight="1" x14ac:dyDescent="0.25">
      <c r="A184" s="291"/>
      <c r="B184" s="187"/>
      <c r="C184" s="173"/>
      <c r="D184" s="171">
        <v>151</v>
      </c>
      <c r="E184" s="20" t="s">
        <v>130</v>
      </c>
      <c r="F184" s="6" t="s">
        <v>159</v>
      </c>
      <c r="G184" s="14">
        <f t="shared" si="24"/>
        <v>3000</v>
      </c>
      <c r="H184" s="21"/>
      <c r="I184" s="21">
        <v>3000</v>
      </c>
      <c r="J184" s="21"/>
      <c r="K184" s="21"/>
    </row>
    <row r="185" spans="1:11" ht="20.100000000000001" customHeight="1" x14ac:dyDescent="0.25">
      <c r="A185" s="291"/>
      <c r="B185" s="187"/>
      <c r="C185" s="173"/>
      <c r="D185" s="208"/>
      <c r="E185" s="20" t="s">
        <v>289</v>
      </c>
      <c r="F185" s="6" t="s">
        <v>280</v>
      </c>
      <c r="G185" s="14">
        <f t="shared" si="24"/>
        <v>30000</v>
      </c>
      <c r="H185" s="21">
        <v>7500</v>
      </c>
      <c r="I185" s="21">
        <v>7500</v>
      </c>
      <c r="J185" s="21">
        <v>7500</v>
      </c>
      <c r="K185" s="21">
        <v>7500</v>
      </c>
    </row>
    <row r="186" spans="1:11" ht="23.1" customHeight="1" x14ac:dyDescent="0.25">
      <c r="A186" s="291"/>
      <c r="B186" s="187"/>
      <c r="C186" s="173"/>
      <c r="D186" s="208"/>
      <c r="E186" s="36" t="s">
        <v>27</v>
      </c>
      <c r="F186" s="6" t="s">
        <v>162</v>
      </c>
      <c r="G186" s="14">
        <f t="shared" si="24"/>
        <v>61000</v>
      </c>
      <c r="H186" s="21"/>
      <c r="I186" s="21">
        <v>30000</v>
      </c>
      <c r="J186" s="21">
        <v>31000</v>
      </c>
      <c r="K186" s="21"/>
    </row>
    <row r="187" spans="1:11" ht="14.85" hidden="1" customHeight="1" x14ac:dyDescent="0.25">
      <c r="A187" s="291"/>
      <c r="B187" s="187"/>
      <c r="C187" s="173"/>
      <c r="D187" s="208"/>
      <c r="E187" s="36" t="s">
        <v>298</v>
      </c>
      <c r="F187" s="6" t="s">
        <v>299</v>
      </c>
      <c r="G187" s="14">
        <f t="shared" si="24"/>
        <v>0</v>
      </c>
      <c r="H187" s="21"/>
      <c r="I187" s="21"/>
      <c r="J187" s="21"/>
      <c r="K187" s="21"/>
    </row>
    <row r="188" spans="1:11" ht="24.95" customHeight="1" x14ac:dyDescent="0.25">
      <c r="A188" s="291"/>
      <c r="B188" s="187"/>
      <c r="C188" s="173"/>
      <c r="D188" s="208"/>
      <c r="E188" s="36" t="s">
        <v>67</v>
      </c>
      <c r="F188" s="6" t="s">
        <v>80</v>
      </c>
      <c r="G188" s="14">
        <f t="shared" si="24"/>
        <v>630000</v>
      </c>
      <c r="H188" s="13">
        <v>282000</v>
      </c>
      <c r="I188" s="13">
        <v>231000</v>
      </c>
      <c r="J188" s="13">
        <v>107367</v>
      </c>
      <c r="K188" s="13">
        <v>9633</v>
      </c>
    </row>
    <row r="189" spans="1:11" ht="21.75" hidden="1" customHeight="1" x14ac:dyDescent="0.25">
      <c r="A189" s="291"/>
      <c r="B189" s="187"/>
      <c r="C189" s="173"/>
      <c r="D189" s="208"/>
      <c r="E189" s="36" t="s">
        <v>282</v>
      </c>
      <c r="F189" s="6" t="s">
        <v>283</v>
      </c>
      <c r="G189" s="14">
        <f t="shared" si="24"/>
        <v>0</v>
      </c>
      <c r="H189" s="13"/>
      <c r="I189" s="13"/>
      <c r="J189" s="13"/>
      <c r="K189" s="13"/>
    </row>
    <row r="190" spans="1:11" ht="19.149999999999999" hidden="1" customHeight="1" x14ac:dyDescent="0.25">
      <c r="A190" s="291"/>
      <c r="B190" s="187"/>
      <c r="C190" s="173"/>
      <c r="D190" s="208"/>
      <c r="E190" s="36" t="s">
        <v>38</v>
      </c>
      <c r="F190" s="6" t="s">
        <v>49</v>
      </c>
      <c r="G190" s="14">
        <f t="shared" si="24"/>
        <v>0</v>
      </c>
      <c r="H190" s="13"/>
      <c r="I190" s="13"/>
      <c r="J190" s="13"/>
      <c r="K190" s="13"/>
    </row>
    <row r="191" spans="1:11" ht="22.7" hidden="1" customHeight="1" x14ac:dyDescent="0.25">
      <c r="A191" s="291"/>
      <c r="B191" s="187"/>
      <c r="C191" s="173"/>
      <c r="D191" s="208"/>
      <c r="E191" s="36" t="s">
        <v>139</v>
      </c>
      <c r="F191" s="6" t="s">
        <v>277</v>
      </c>
      <c r="G191" s="14">
        <f t="shared" si="24"/>
        <v>0</v>
      </c>
      <c r="H191" s="13"/>
      <c r="I191" s="13"/>
      <c r="J191" s="13"/>
      <c r="K191" s="13"/>
    </row>
    <row r="192" spans="1:11" ht="15" customHeight="1" x14ac:dyDescent="0.25">
      <c r="A192" s="291"/>
      <c r="B192" s="187"/>
      <c r="C192" s="173"/>
      <c r="D192" s="208"/>
      <c r="E192" s="36" t="s">
        <v>254</v>
      </c>
      <c r="F192" s="6" t="s">
        <v>255</v>
      </c>
      <c r="G192" s="14">
        <f t="shared" si="24"/>
        <v>181900</v>
      </c>
      <c r="H192" s="13">
        <v>20000</v>
      </c>
      <c r="I192" s="13">
        <v>55600</v>
      </c>
      <c r="J192" s="13">
        <v>60600</v>
      </c>
      <c r="K192" s="13">
        <v>45700</v>
      </c>
    </row>
    <row r="193" spans="1:11" ht="19.350000000000001" hidden="1" customHeight="1" x14ac:dyDescent="0.25">
      <c r="A193" s="291"/>
      <c r="B193" s="187"/>
      <c r="C193" s="173"/>
      <c r="D193" s="208"/>
      <c r="E193" s="36" t="s">
        <v>62</v>
      </c>
      <c r="F193" s="6" t="s">
        <v>76</v>
      </c>
      <c r="G193" s="14">
        <f t="shared" si="24"/>
        <v>0</v>
      </c>
      <c r="H193" s="13"/>
      <c r="I193" s="13"/>
      <c r="J193" s="13"/>
      <c r="K193" s="13"/>
    </row>
    <row r="194" spans="1:11" ht="15" customHeight="1" x14ac:dyDescent="0.25">
      <c r="A194" s="291"/>
      <c r="B194" s="187"/>
      <c r="C194" s="173"/>
      <c r="D194" s="208"/>
      <c r="E194" s="36" t="s">
        <v>40</v>
      </c>
      <c r="F194" s="6" t="s">
        <v>51</v>
      </c>
      <c r="G194" s="14">
        <f t="shared" si="24"/>
        <v>100800</v>
      </c>
      <c r="H194" s="13"/>
      <c r="I194" s="13">
        <v>14275</v>
      </c>
      <c r="J194" s="13">
        <v>40200</v>
      </c>
      <c r="K194" s="13">
        <v>46325</v>
      </c>
    </row>
    <row r="195" spans="1:11" ht="15" customHeight="1" x14ac:dyDescent="0.25">
      <c r="A195" s="291"/>
      <c r="B195" s="187"/>
      <c r="C195" s="173"/>
      <c r="D195" s="208"/>
      <c r="E195" s="36" t="s">
        <v>131</v>
      </c>
      <c r="F195" s="6" t="s">
        <v>160</v>
      </c>
      <c r="G195" s="14">
        <f t="shared" si="24"/>
        <v>24700</v>
      </c>
      <c r="H195" s="13"/>
      <c r="I195" s="13">
        <v>5000</v>
      </c>
      <c r="J195" s="13">
        <v>8200</v>
      </c>
      <c r="K195" s="13">
        <v>11500</v>
      </c>
    </row>
    <row r="196" spans="1:11" ht="16.350000000000001" customHeight="1" x14ac:dyDescent="0.25">
      <c r="A196" s="291"/>
      <c r="B196" s="187"/>
      <c r="C196" s="173"/>
      <c r="D196" s="208"/>
      <c r="E196" s="36" t="s">
        <v>41</v>
      </c>
      <c r="F196" s="35" t="s">
        <v>52</v>
      </c>
      <c r="G196" s="14">
        <f t="shared" si="24"/>
        <v>82000</v>
      </c>
      <c r="H196" s="13"/>
      <c r="I196" s="13">
        <v>41000</v>
      </c>
      <c r="J196" s="13">
        <v>41000</v>
      </c>
      <c r="K196" s="13"/>
    </row>
    <row r="197" spans="1:11" ht="13.35" customHeight="1" x14ac:dyDescent="0.25">
      <c r="A197" s="291"/>
      <c r="B197" s="187"/>
      <c r="C197" s="173"/>
      <c r="D197" s="208"/>
      <c r="E197" s="36" t="s">
        <v>74</v>
      </c>
      <c r="F197" s="35" t="s">
        <v>82</v>
      </c>
      <c r="G197" s="14">
        <f t="shared" si="24"/>
        <v>5000</v>
      </c>
      <c r="H197" s="13"/>
      <c r="I197" s="13"/>
      <c r="J197" s="13">
        <v>5000</v>
      </c>
      <c r="K197" s="13"/>
    </row>
    <row r="198" spans="1:11" ht="13.35" customHeight="1" x14ac:dyDescent="0.25">
      <c r="A198" s="291"/>
      <c r="B198" s="187"/>
      <c r="C198" s="173"/>
      <c r="D198" s="208"/>
      <c r="E198" s="36" t="s">
        <v>203</v>
      </c>
      <c r="F198" s="35" t="s">
        <v>204</v>
      </c>
      <c r="G198" s="14">
        <f t="shared" si="24"/>
        <v>110000</v>
      </c>
      <c r="H198" s="13"/>
      <c r="I198" s="13">
        <v>20000</v>
      </c>
      <c r="J198" s="13">
        <v>50000</v>
      </c>
      <c r="K198" s="13">
        <v>40000</v>
      </c>
    </row>
    <row r="199" spans="1:11" ht="25.5" hidden="1" customHeight="1" x14ac:dyDescent="0.25">
      <c r="A199" s="291"/>
      <c r="B199" s="187"/>
      <c r="C199" s="173"/>
      <c r="D199" s="208"/>
      <c r="E199" s="36" t="s">
        <v>28</v>
      </c>
      <c r="F199" s="13" t="s">
        <v>29</v>
      </c>
      <c r="G199" s="14">
        <f t="shared" si="24"/>
        <v>0</v>
      </c>
      <c r="H199" s="13"/>
      <c r="I199" s="13"/>
      <c r="J199" s="13"/>
      <c r="K199" s="13"/>
    </row>
    <row r="200" spans="1:11" ht="17.100000000000001" hidden="1" customHeight="1" x14ac:dyDescent="0.25">
      <c r="A200" s="291"/>
      <c r="B200" s="187"/>
      <c r="C200" s="173"/>
      <c r="D200" s="208"/>
      <c r="E200" s="36" t="s">
        <v>88</v>
      </c>
      <c r="F200" s="13" t="s">
        <v>94</v>
      </c>
      <c r="G200" s="14">
        <f t="shared" si="24"/>
        <v>0</v>
      </c>
      <c r="H200" s="13"/>
      <c r="I200" s="13"/>
      <c r="J200" s="13"/>
      <c r="K200" s="13"/>
    </row>
    <row r="201" spans="1:11" ht="14.25" hidden="1" customHeight="1" x14ac:dyDescent="0.25">
      <c r="A201" s="291"/>
      <c r="B201" s="187"/>
      <c r="C201" s="173"/>
      <c r="D201" s="208"/>
      <c r="E201" s="36" t="s">
        <v>42</v>
      </c>
      <c r="F201" s="5" t="s">
        <v>54</v>
      </c>
      <c r="G201" s="14">
        <f t="shared" si="24"/>
        <v>0</v>
      </c>
      <c r="H201" s="13"/>
      <c r="I201" s="13"/>
      <c r="J201" s="13"/>
      <c r="K201" s="13"/>
    </row>
    <row r="202" spans="1:11" ht="14.25" customHeight="1" x14ac:dyDescent="0.25">
      <c r="A202" s="291"/>
      <c r="B202" s="187"/>
      <c r="C202" s="173"/>
      <c r="D202" s="208"/>
      <c r="E202" s="36" t="s">
        <v>43</v>
      </c>
      <c r="F202" s="5" t="s">
        <v>54</v>
      </c>
      <c r="G202" s="14">
        <f t="shared" si="24"/>
        <v>83300</v>
      </c>
      <c r="H202" s="13">
        <v>37000</v>
      </c>
      <c r="I202" s="13">
        <v>46300</v>
      </c>
      <c r="J202" s="13"/>
      <c r="K202" s="13"/>
    </row>
    <row r="203" spans="1:11" ht="14.25" customHeight="1" x14ac:dyDescent="0.25">
      <c r="A203" s="291"/>
      <c r="B203" s="187"/>
      <c r="C203" s="173"/>
      <c r="D203" s="208"/>
      <c r="E203" s="36" t="s">
        <v>30</v>
      </c>
      <c r="F203" s="5" t="s">
        <v>31</v>
      </c>
      <c r="G203" s="14">
        <f t="shared" si="24"/>
        <v>24500</v>
      </c>
      <c r="H203" s="13"/>
      <c r="I203" s="13">
        <v>8500</v>
      </c>
      <c r="J203" s="13">
        <v>8500</v>
      </c>
      <c r="K203" s="13">
        <v>7500</v>
      </c>
    </row>
    <row r="204" spans="1:11" ht="18.600000000000001" customHeight="1" x14ac:dyDescent="0.25">
      <c r="A204" s="291"/>
      <c r="B204" s="187"/>
      <c r="C204" s="173"/>
      <c r="D204" s="208"/>
      <c r="E204" s="36" t="s">
        <v>140</v>
      </c>
      <c r="F204" s="6" t="s">
        <v>163</v>
      </c>
      <c r="G204" s="14">
        <f t="shared" si="24"/>
        <v>15000</v>
      </c>
      <c r="H204" s="13"/>
      <c r="I204" s="13"/>
      <c r="J204" s="13">
        <v>15000</v>
      </c>
      <c r="K204" s="13"/>
    </row>
    <row r="205" spans="1:11" ht="18.600000000000001" customHeight="1" x14ac:dyDescent="0.25">
      <c r="A205" s="291"/>
      <c r="B205" s="187"/>
      <c r="C205" s="173"/>
      <c r="D205" s="208"/>
      <c r="E205" s="36" t="s">
        <v>290</v>
      </c>
      <c r="F205" s="6" t="s">
        <v>291</v>
      </c>
      <c r="G205" s="14">
        <f t="shared" si="24"/>
        <v>62000</v>
      </c>
      <c r="H205" s="13"/>
      <c r="I205" s="13"/>
      <c r="J205" s="13">
        <v>62000</v>
      </c>
      <c r="K205" s="13"/>
    </row>
    <row r="206" spans="1:11" ht="12.6" hidden="1" customHeight="1" x14ac:dyDescent="0.25">
      <c r="A206" s="291"/>
      <c r="B206" s="187"/>
      <c r="C206" s="173"/>
      <c r="D206" s="208"/>
      <c r="E206" s="36" t="s">
        <v>176</v>
      </c>
      <c r="F206" s="6" t="s">
        <v>177</v>
      </c>
      <c r="G206" s="14">
        <f t="shared" si="24"/>
        <v>0</v>
      </c>
      <c r="H206" s="13"/>
      <c r="I206" s="13"/>
      <c r="J206" s="13"/>
      <c r="K206" s="13"/>
    </row>
    <row r="207" spans="1:11" ht="19.149999999999999" customHeight="1" x14ac:dyDescent="0.25">
      <c r="A207" s="291"/>
      <c r="B207" s="187"/>
      <c r="C207" s="173"/>
      <c r="D207" s="208"/>
      <c r="E207" s="36" t="s">
        <v>44</v>
      </c>
      <c r="F207" s="6" t="s">
        <v>55</v>
      </c>
      <c r="G207" s="14">
        <f t="shared" si="24"/>
        <v>22000</v>
      </c>
      <c r="H207" s="13">
        <v>300</v>
      </c>
      <c r="I207" s="13">
        <v>300</v>
      </c>
      <c r="J207" s="13">
        <v>20600</v>
      </c>
      <c r="K207" s="13">
        <v>800</v>
      </c>
    </row>
    <row r="208" spans="1:11" ht="19.7" customHeight="1" x14ac:dyDescent="0.25">
      <c r="A208" s="291"/>
      <c r="B208" s="187"/>
      <c r="C208" s="173"/>
      <c r="D208" s="208"/>
      <c r="E208" s="36" t="s">
        <v>141</v>
      </c>
      <c r="F208" s="6" t="s">
        <v>164</v>
      </c>
      <c r="G208" s="14">
        <f t="shared" si="24"/>
        <v>70800</v>
      </c>
      <c r="H208" s="13"/>
      <c r="I208" s="13">
        <v>70800</v>
      </c>
      <c r="J208" s="13"/>
      <c r="K208" s="13"/>
    </row>
    <row r="209" spans="1:11" ht="12.6" customHeight="1" x14ac:dyDescent="0.25">
      <c r="A209" s="291"/>
      <c r="B209" s="187"/>
      <c r="C209" s="173"/>
      <c r="D209" s="208"/>
      <c r="E209" s="36" t="s">
        <v>45</v>
      </c>
      <c r="F209" s="5" t="s">
        <v>56</v>
      </c>
      <c r="G209" s="14">
        <f t="shared" si="24"/>
        <v>0</v>
      </c>
      <c r="H209" s="13"/>
      <c r="I209" s="13"/>
      <c r="J209" s="13"/>
      <c r="K209" s="13"/>
    </row>
    <row r="210" spans="1:11" ht="36.75" customHeight="1" x14ac:dyDescent="0.25">
      <c r="A210" s="291"/>
      <c r="B210" s="187"/>
      <c r="C210" s="173"/>
      <c r="D210" s="208"/>
      <c r="E210" s="36" t="s">
        <v>119</v>
      </c>
      <c r="F210" s="6" t="s">
        <v>156</v>
      </c>
      <c r="G210" s="14">
        <f t="shared" si="24"/>
        <v>100000</v>
      </c>
      <c r="H210" s="13"/>
      <c r="I210" s="13"/>
      <c r="J210" s="13">
        <v>40000</v>
      </c>
      <c r="K210" s="13">
        <v>60000</v>
      </c>
    </row>
    <row r="211" spans="1:11" ht="26.85" hidden="1" customHeight="1" x14ac:dyDescent="0.25">
      <c r="A211" s="291"/>
      <c r="B211" s="187"/>
      <c r="C211" s="173"/>
      <c r="D211" s="91"/>
      <c r="E211" s="50" t="s">
        <v>288</v>
      </c>
      <c r="F211" s="6" t="s">
        <v>300</v>
      </c>
      <c r="G211" s="14">
        <f t="shared" si="24"/>
        <v>0</v>
      </c>
      <c r="H211" s="13"/>
      <c r="I211" s="13"/>
      <c r="J211" s="13"/>
      <c r="K211" s="13"/>
    </row>
    <row r="212" spans="1:11" ht="15.6" hidden="1" customHeight="1" x14ac:dyDescent="0.25">
      <c r="A212" s="291"/>
      <c r="B212" s="187"/>
      <c r="C212" s="173"/>
      <c r="D212" s="171">
        <v>153</v>
      </c>
      <c r="E212" s="36" t="s">
        <v>138</v>
      </c>
      <c r="F212" s="6" t="s">
        <v>161</v>
      </c>
      <c r="G212" s="14">
        <f t="shared" si="24"/>
        <v>0</v>
      </c>
      <c r="H212" s="13"/>
      <c r="I212" s="13"/>
      <c r="J212" s="13"/>
      <c r="K212" s="13"/>
    </row>
    <row r="213" spans="1:11" ht="18.399999999999999" hidden="1" customHeight="1" x14ac:dyDescent="0.25">
      <c r="A213" s="291"/>
      <c r="B213" s="187"/>
      <c r="C213" s="173"/>
      <c r="D213" s="208"/>
      <c r="E213" s="50" t="s">
        <v>298</v>
      </c>
      <c r="F213" s="6" t="s">
        <v>299</v>
      </c>
      <c r="G213" s="14">
        <f t="shared" si="24"/>
        <v>0</v>
      </c>
      <c r="H213" s="13"/>
      <c r="I213" s="13"/>
      <c r="J213" s="13"/>
      <c r="K213" s="13"/>
    </row>
    <row r="214" spans="1:11" ht="15.6" hidden="1" customHeight="1" x14ac:dyDescent="0.25">
      <c r="A214" s="291"/>
      <c r="B214" s="187"/>
      <c r="C214" s="173"/>
      <c r="D214" s="208"/>
      <c r="E214" s="36" t="s">
        <v>67</v>
      </c>
      <c r="F214" s="6" t="s">
        <v>80</v>
      </c>
      <c r="G214" s="14">
        <f t="shared" si="24"/>
        <v>0</v>
      </c>
      <c r="H214" s="13"/>
      <c r="I214" s="13"/>
      <c r="J214" s="13"/>
      <c r="K214" s="13"/>
    </row>
    <row r="215" spans="1:11" ht="16.350000000000001" hidden="1" customHeight="1" x14ac:dyDescent="0.25">
      <c r="A215" s="291"/>
      <c r="B215" s="187"/>
      <c r="C215" s="173"/>
      <c r="D215" s="208"/>
      <c r="E215" s="50" t="s">
        <v>41</v>
      </c>
      <c r="F215" s="6" t="s">
        <v>52</v>
      </c>
      <c r="G215" s="14">
        <f t="shared" si="24"/>
        <v>0</v>
      </c>
      <c r="H215" s="13"/>
      <c r="I215" s="13"/>
      <c r="J215" s="13"/>
      <c r="K215" s="13"/>
    </row>
    <row r="216" spans="1:11" ht="11.85" hidden="1" customHeight="1" x14ac:dyDescent="0.25">
      <c r="A216" s="291"/>
      <c r="B216" s="187"/>
      <c r="C216" s="173"/>
      <c r="D216" s="172"/>
      <c r="E216" s="50" t="s">
        <v>43</v>
      </c>
      <c r="F216" s="6" t="s">
        <v>54</v>
      </c>
      <c r="G216" s="14">
        <f t="shared" si="24"/>
        <v>0</v>
      </c>
      <c r="H216" s="13"/>
      <c r="I216" s="13"/>
      <c r="J216" s="13"/>
      <c r="K216" s="13"/>
    </row>
    <row r="217" spans="1:11" s="115" customFormat="1" ht="21.2" customHeight="1" x14ac:dyDescent="0.25">
      <c r="A217" s="291"/>
      <c r="B217" s="187"/>
      <c r="C217" s="173"/>
      <c r="D217" s="208"/>
      <c r="E217" s="36" t="s">
        <v>67</v>
      </c>
      <c r="F217" s="35" t="s">
        <v>80</v>
      </c>
      <c r="G217" s="22">
        <f t="shared" si="24"/>
        <v>100000</v>
      </c>
      <c r="H217" s="21">
        <v>100000</v>
      </c>
      <c r="I217" s="21"/>
      <c r="J217" s="21"/>
      <c r="K217" s="21"/>
    </row>
    <row r="218" spans="1:11" ht="13.5" customHeight="1" x14ac:dyDescent="0.25">
      <c r="A218" s="291"/>
      <c r="B218" s="187"/>
      <c r="C218" s="173"/>
      <c r="D218" s="208"/>
      <c r="E218" s="36" t="s">
        <v>40</v>
      </c>
      <c r="F218" s="6" t="s">
        <v>51</v>
      </c>
      <c r="G218" s="14">
        <f t="shared" si="24"/>
        <v>150000</v>
      </c>
      <c r="H218" s="13"/>
      <c r="I218" s="13">
        <v>75000</v>
      </c>
      <c r="J218" s="13">
        <v>75000</v>
      </c>
      <c r="K218" s="13"/>
    </row>
    <row r="219" spans="1:11" ht="14.25" customHeight="1" x14ac:dyDescent="0.25">
      <c r="A219" s="291"/>
      <c r="B219" s="187"/>
      <c r="C219" s="173"/>
      <c r="D219" s="208"/>
      <c r="E219" s="50" t="s">
        <v>43</v>
      </c>
      <c r="F219" s="5" t="s">
        <v>54</v>
      </c>
      <c r="G219" s="14">
        <f t="shared" si="24"/>
        <v>486795</v>
      </c>
      <c r="H219" s="13"/>
      <c r="I219" s="13">
        <v>200000</v>
      </c>
      <c r="J219" s="13">
        <v>143400</v>
      </c>
      <c r="K219" s="13">
        <v>143395</v>
      </c>
    </row>
    <row r="220" spans="1:11" ht="17.100000000000001" hidden="1" customHeight="1" x14ac:dyDescent="0.25">
      <c r="A220" s="291"/>
      <c r="B220" s="187"/>
      <c r="C220" s="173"/>
      <c r="D220" s="208"/>
      <c r="E220" s="36" t="s">
        <v>166</v>
      </c>
      <c r="F220" s="6" t="s">
        <v>167</v>
      </c>
      <c r="G220" s="14">
        <f t="shared" si="24"/>
        <v>0</v>
      </c>
      <c r="H220" s="13"/>
      <c r="I220" s="13"/>
      <c r="J220" s="13"/>
      <c r="K220" s="13"/>
    </row>
    <row r="221" spans="1:11" ht="19.149999999999999" hidden="1" customHeight="1" x14ac:dyDescent="0.25">
      <c r="A221" s="291"/>
      <c r="B221" s="187"/>
      <c r="C221" s="173"/>
      <c r="D221" s="208"/>
      <c r="E221" s="36" t="s">
        <v>45</v>
      </c>
      <c r="F221" s="5" t="s">
        <v>56</v>
      </c>
      <c r="G221" s="14">
        <f t="shared" si="24"/>
        <v>0</v>
      </c>
      <c r="H221" s="13"/>
      <c r="I221" s="13"/>
      <c r="J221" s="13"/>
      <c r="K221" s="13"/>
    </row>
    <row r="222" spans="1:11" ht="6" hidden="1" customHeight="1" x14ac:dyDescent="0.25">
      <c r="A222" s="291"/>
      <c r="B222" s="187"/>
      <c r="C222" s="173"/>
      <c r="D222" s="172"/>
      <c r="E222" s="50" t="s">
        <v>119</v>
      </c>
      <c r="F222" s="6" t="s">
        <v>156</v>
      </c>
      <c r="G222" s="14">
        <f t="shared" si="24"/>
        <v>0</v>
      </c>
      <c r="H222" s="13"/>
      <c r="I222" s="13"/>
      <c r="J222" s="13"/>
      <c r="K222" s="13"/>
    </row>
    <row r="223" spans="1:11" ht="20.100000000000001" customHeight="1" x14ac:dyDescent="0.25">
      <c r="A223" s="291"/>
      <c r="B223" s="187"/>
      <c r="C223" s="173"/>
      <c r="D223" s="198">
        <v>158</v>
      </c>
      <c r="E223" s="50" t="s">
        <v>27</v>
      </c>
      <c r="F223" s="6" t="s">
        <v>162</v>
      </c>
      <c r="G223" s="14">
        <f t="shared" si="24"/>
        <v>56509</v>
      </c>
      <c r="H223" s="13">
        <v>7000</v>
      </c>
      <c r="I223" s="13">
        <v>7000</v>
      </c>
      <c r="J223" s="13">
        <v>42509</v>
      </c>
      <c r="K223" s="13"/>
    </row>
    <row r="224" spans="1:11" ht="6" hidden="1" customHeight="1" x14ac:dyDescent="0.25">
      <c r="A224" s="291"/>
      <c r="B224" s="187"/>
      <c r="C224" s="173"/>
      <c r="D224" s="215"/>
      <c r="E224" s="50" t="s">
        <v>131</v>
      </c>
      <c r="F224" s="6" t="s">
        <v>160</v>
      </c>
      <c r="G224" s="14">
        <f t="shared" si="24"/>
        <v>0</v>
      </c>
      <c r="H224" s="42"/>
      <c r="I224" s="42"/>
      <c r="J224" s="42"/>
      <c r="K224" s="42"/>
    </row>
    <row r="225" spans="1:11" ht="11.85" hidden="1" customHeight="1" x14ac:dyDescent="0.25">
      <c r="A225" s="291"/>
      <c r="B225" s="187"/>
      <c r="C225" s="173"/>
      <c r="D225" s="215"/>
      <c r="E225" s="36" t="s">
        <v>41</v>
      </c>
      <c r="F225" s="35" t="s">
        <v>52</v>
      </c>
      <c r="G225" s="14">
        <f t="shared" si="24"/>
        <v>0</v>
      </c>
      <c r="H225" s="42"/>
      <c r="I225" s="42"/>
      <c r="J225" s="42"/>
      <c r="K225" s="42"/>
    </row>
    <row r="226" spans="1:11" ht="13.35" customHeight="1" x14ac:dyDescent="0.25">
      <c r="A226" s="291"/>
      <c r="B226" s="188"/>
      <c r="C226" s="174"/>
      <c r="D226" s="175" t="s">
        <v>142</v>
      </c>
      <c r="E226" s="176"/>
      <c r="F226" s="177"/>
      <c r="G226" s="135">
        <f>SUM(G165:G225)</f>
        <v>3304860</v>
      </c>
      <c r="H226" s="135">
        <f>SUM(H165:H225)</f>
        <v>740914</v>
      </c>
      <c r="I226" s="135">
        <f>SUM(I165:I225)</f>
        <v>1206296</v>
      </c>
      <c r="J226" s="135">
        <f>SUM(J165:J225)</f>
        <v>985297</v>
      </c>
      <c r="K226" s="135">
        <f>SUM(K165:K225)</f>
        <v>372353</v>
      </c>
    </row>
    <row r="227" spans="1:11" ht="15" customHeight="1" x14ac:dyDescent="0.25">
      <c r="A227" s="291"/>
      <c r="B227" s="186" t="s">
        <v>148</v>
      </c>
      <c r="C227" s="178" t="s">
        <v>147</v>
      </c>
      <c r="D227" s="208">
        <v>151</v>
      </c>
      <c r="E227" s="44" t="s">
        <v>112</v>
      </c>
      <c r="F227" s="18" t="s">
        <v>150</v>
      </c>
      <c r="G227" s="27">
        <f>SUM(H227:K227)</f>
        <v>23500</v>
      </c>
      <c r="H227" s="28">
        <v>8290</v>
      </c>
      <c r="I227" s="28">
        <v>10950</v>
      </c>
      <c r="J227" s="28">
        <v>3630</v>
      </c>
      <c r="K227" s="28">
        <v>630</v>
      </c>
    </row>
    <row r="228" spans="1:11" ht="15" customHeight="1" x14ac:dyDescent="0.25">
      <c r="A228" s="291"/>
      <c r="B228" s="187"/>
      <c r="C228" s="173"/>
      <c r="D228" s="208"/>
      <c r="E228" s="45" t="s">
        <v>145</v>
      </c>
      <c r="F228" s="34" t="s">
        <v>165</v>
      </c>
      <c r="G228" s="46">
        <f t="shared" ref="G228" si="25">SUM(H228:K228)</f>
        <v>10000</v>
      </c>
      <c r="H228" s="42"/>
      <c r="I228" s="42"/>
      <c r="J228" s="42">
        <v>2000</v>
      </c>
      <c r="K228" s="42">
        <v>8000</v>
      </c>
    </row>
    <row r="229" spans="1:11" ht="15" customHeight="1" thickBot="1" x14ac:dyDescent="0.3">
      <c r="A229" s="291"/>
      <c r="B229" s="187"/>
      <c r="C229" s="213"/>
      <c r="D229" s="179" t="s">
        <v>146</v>
      </c>
      <c r="E229" s="180"/>
      <c r="F229" s="181"/>
      <c r="G229" s="137">
        <f>SUM(H229:K229)</f>
        <v>33500</v>
      </c>
      <c r="H229" s="138">
        <f>SUM(H227:H228)</f>
        <v>8290</v>
      </c>
      <c r="I229" s="138">
        <f>SUM(I227:I228)</f>
        <v>10950</v>
      </c>
      <c r="J229" s="138">
        <f>SUM(J227:J228)</f>
        <v>5630</v>
      </c>
      <c r="K229" s="138">
        <f>SUM(K227:K228)</f>
        <v>8630</v>
      </c>
    </row>
    <row r="230" spans="1:11" ht="18" customHeight="1" thickBot="1" x14ac:dyDescent="0.3">
      <c r="A230" s="139" t="s">
        <v>272</v>
      </c>
      <c r="B230" s="206" t="s">
        <v>276</v>
      </c>
      <c r="C230" s="206"/>
      <c r="D230" s="206"/>
      <c r="E230" s="206"/>
      <c r="F230" s="212"/>
      <c r="G230" s="140">
        <f>SUM(G235,G237,G240,G243,G253,G255,G259+G264)</f>
        <v>3701667</v>
      </c>
      <c r="H230" s="140">
        <f>SUM(H235,H240,H237,H243,H253,H255,H259+H264)</f>
        <v>1031300</v>
      </c>
      <c r="I230" s="140">
        <f t="shared" ref="I230:K230" si="26">SUM(I235,I240,I237,I243,I253,I255,I259+I264)</f>
        <v>1428511</v>
      </c>
      <c r="J230" s="140">
        <f t="shared" si="26"/>
        <v>718800</v>
      </c>
      <c r="K230" s="140">
        <f t="shared" si="26"/>
        <v>523056</v>
      </c>
    </row>
    <row r="231" spans="1:11" ht="25.35" hidden="1" customHeight="1" x14ac:dyDescent="0.25">
      <c r="A231" s="193"/>
      <c r="B231" s="187" t="s">
        <v>59</v>
      </c>
      <c r="C231" s="173" t="s">
        <v>15</v>
      </c>
      <c r="D231" s="208">
        <v>151</v>
      </c>
      <c r="E231" s="20" t="s">
        <v>36</v>
      </c>
      <c r="F231" s="6" t="s">
        <v>269</v>
      </c>
      <c r="G231" s="27">
        <f t="shared" ref="G231:G692" si="27">SUM(H231:K231)</f>
        <v>0</v>
      </c>
      <c r="H231" s="43"/>
      <c r="I231" s="43"/>
      <c r="J231" s="43"/>
      <c r="K231" s="43"/>
    </row>
    <row r="232" spans="1:11" ht="23.1" customHeight="1" x14ac:dyDescent="0.25">
      <c r="A232" s="193"/>
      <c r="B232" s="187"/>
      <c r="C232" s="173"/>
      <c r="D232" s="208"/>
      <c r="E232" s="24" t="s">
        <v>308</v>
      </c>
      <c r="F232" s="41" t="s">
        <v>309</v>
      </c>
      <c r="G232" s="27">
        <f t="shared" si="27"/>
        <v>80000</v>
      </c>
      <c r="H232" s="43">
        <v>20000</v>
      </c>
      <c r="I232" s="43">
        <v>20000</v>
      </c>
      <c r="J232" s="43">
        <v>20000</v>
      </c>
      <c r="K232" s="43">
        <v>20000</v>
      </c>
    </row>
    <row r="233" spans="1:11" ht="36.75" customHeight="1" x14ac:dyDescent="0.25">
      <c r="A233" s="193"/>
      <c r="B233" s="187"/>
      <c r="C233" s="173"/>
      <c r="D233" s="171">
        <v>155</v>
      </c>
      <c r="E233" s="20" t="s">
        <v>268</v>
      </c>
      <c r="F233" s="6" t="s">
        <v>20</v>
      </c>
      <c r="G233" s="27">
        <f t="shared" si="27"/>
        <v>1416900</v>
      </c>
      <c r="H233" s="28">
        <v>262800</v>
      </c>
      <c r="I233" s="28">
        <v>762800</v>
      </c>
      <c r="J233" s="28">
        <v>212800</v>
      </c>
      <c r="K233" s="28">
        <v>178500</v>
      </c>
    </row>
    <row r="234" spans="1:11" ht="18.399999999999999" customHeight="1" x14ac:dyDescent="0.25">
      <c r="A234" s="193"/>
      <c r="B234" s="187"/>
      <c r="C234" s="173"/>
      <c r="D234" s="172"/>
      <c r="E234" s="20" t="s">
        <v>36</v>
      </c>
      <c r="F234" s="6" t="s">
        <v>269</v>
      </c>
      <c r="G234" s="27">
        <f t="shared" si="27"/>
        <v>98000</v>
      </c>
      <c r="H234" s="28">
        <v>24500</v>
      </c>
      <c r="I234" s="28">
        <v>24500</v>
      </c>
      <c r="J234" s="28">
        <v>24500</v>
      </c>
      <c r="K234" s="28">
        <v>24500</v>
      </c>
    </row>
    <row r="235" spans="1:11" ht="15" customHeight="1" x14ac:dyDescent="0.25">
      <c r="A235" s="193"/>
      <c r="B235" s="188"/>
      <c r="C235" s="174"/>
      <c r="D235" s="175" t="s">
        <v>35</v>
      </c>
      <c r="E235" s="176"/>
      <c r="F235" s="177"/>
      <c r="G235" s="135">
        <f>SUM(G231:G234)</f>
        <v>1594900</v>
      </c>
      <c r="H235" s="135">
        <f>SUM(H231:H234)</f>
        <v>307300</v>
      </c>
      <c r="I235" s="135">
        <f>SUM(I231:I234)</f>
        <v>807300</v>
      </c>
      <c r="J235" s="135">
        <f>SUM(J231:J234)</f>
        <v>257300</v>
      </c>
      <c r="K235" s="135">
        <f>SUM(K231:K234)</f>
        <v>223000</v>
      </c>
    </row>
    <row r="236" spans="1:11" ht="33.4" customHeight="1" x14ac:dyDescent="0.25">
      <c r="A236" s="193"/>
      <c r="B236" s="196" t="s">
        <v>69</v>
      </c>
      <c r="C236" s="178" t="s">
        <v>70</v>
      </c>
      <c r="D236" s="26">
        <v>155</v>
      </c>
      <c r="E236" s="36" t="s">
        <v>67</v>
      </c>
      <c r="F236" s="35" t="s">
        <v>80</v>
      </c>
      <c r="G236" s="27">
        <f>SUM(H236:K236)</f>
        <v>21276</v>
      </c>
      <c r="H236" s="43"/>
      <c r="I236" s="43">
        <v>10650</v>
      </c>
      <c r="J236" s="43"/>
      <c r="K236" s="43">
        <v>10626</v>
      </c>
    </row>
    <row r="237" spans="1:11" ht="15.6" customHeight="1" x14ac:dyDescent="0.25">
      <c r="A237" s="193"/>
      <c r="B237" s="197"/>
      <c r="C237" s="174"/>
      <c r="D237" s="175" t="s">
        <v>68</v>
      </c>
      <c r="E237" s="176"/>
      <c r="F237" s="177"/>
      <c r="G237" s="135">
        <f>SUM(G236)</f>
        <v>21276</v>
      </c>
      <c r="H237" s="135">
        <f>SUM(H236)</f>
        <v>0</v>
      </c>
      <c r="I237" s="135">
        <f t="shared" ref="I237:K237" si="28">SUM(I236)</f>
        <v>10650</v>
      </c>
      <c r="J237" s="135">
        <f t="shared" si="28"/>
        <v>0</v>
      </c>
      <c r="K237" s="135">
        <f t="shared" si="28"/>
        <v>10626</v>
      </c>
    </row>
    <row r="238" spans="1:11" ht="24" customHeight="1" x14ac:dyDescent="0.25">
      <c r="A238" s="193"/>
      <c r="B238" s="186" t="s">
        <v>71</v>
      </c>
      <c r="C238" s="178" t="s">
        <v>72</v>
      </c>
      <c r="D238" s="198">
        <v>151</v>
      </c>
      <c r="E238" s="20" t="s">
        <v>170</v>
      </c>
      <c r="F238" s="35" t="s">
        <v>172</v>
      </c>
      <c r="G238" s="22">
        <f>SUM(H238:K238)</f>
        <v>30000</v>
      </c>
      <c r="H238" s="21">
        <v>11000</v>
      </c>
      <c r="I238" s="98">
        <v>10000</v>
      </c>
      <c r="J238" s="21">
        <v>5000</v>
      </c>
      <c r="K238" s="21">
        <v>4000</v>
      </c>
    </row>
    <row r="239" spans="1:11" ht="17.850000000000001" customHeight="1" x14ac:dyDescent="0.25">
      <c r="A239" s="193"/>
      <c r="B239" s="187"/>
      <c r="C239" s="173"/>
      <c r="D239" s="199"/>
      <c r="E239" s="20" t="s">
        <v>74</v>
      </c>
      <c r="F239" s="35" t="s">
        <v>82</v>
      </c>
      <c r="G239" s="22">
        <f>SUM(H239:K239)</f>
        <v>95000</v>
      </c>
      <c r="H239" s="21">
        <v>25000</v>
      </c>
      <c r="I239" s="98">
        <v>25000</v>
      </c>
      <c r="J239" s="21">
        <v>45000</v>
      </c>
      <c r="K239" s="21"/>
    </row>
    <row r="240" spans="1:11" ht="15" customHeight="1" x14ac:dyDescent="0.25">
      <c r="A240" s="193"/>
      <c r="B240" s="187"/>
      <c r="C240" s="173"/>
      <c r="D240" s="175" t="s">
        <v>84</v>
      </c>
      <c r="E240" s="176"/>
      <c r="F240" s="177"/>
      <c r="G240" s="135">
        <f>SUM(G238:G239)</f>
        <v>125000</v>
      </c>
      <c r="H240" s="135">
        <f>SUM(H238:H239)</f>
        <v>36000</v>
      </c>
      <c r="I240" s="135">
        <f t="shared" ref="I240:K240" si="29">SUM(I238:I239)</f>
        <v>35000</v>
      </c>
      <c r="J240" s="135">
        <f t="shared" si="29"/>
        <v>50000</v>
      </c>
      <c r="K240" s="135">
        <f t="shared" si="29"/>
        <v>4000</v>
      </c>
    </row>
    <row r="241" spans="1:11" ht="20.85" customHeight="1" x14ac:dyDescent="0.25">
      <c r="A241" s="193"/>
      <c r="B241" s="214" t="s">
        <v>85</v>
      </c>
      <c r="C241" s="251" t="s">
        <v>86</v>
      </c>
      <c r="D241" s="20">
        <v>151</v>
      </c>
      <c r="E241" s="20" t="s">
        <v>43</v>
      </c>
      <c r="F241" s="25" t="s">
        <v>54</v>
      </c>
      <c r="G241" s="71">
        <f>SUM(H241:K241)</f>
        <v>30000</v>
      </c>
      <c r="H241" s="72">
        <v>30000</v>
      </c>
      <c r="I241" s="72"/>
      <c r="J241" s="72"/>
      <c r="K241" s="72"/>
    </row>
    <row r="242" spans="1:11" ht="15" hidden="1" customHeight="1" x14ac:dyDescent="0.25">
      <c r="A242" s="193"/>
      <c r="B242" s="214"/>
      <c r="C242" s="251"/>
      <c r="D242" s="20">
        <v>155</v>
      </c>
      <c r="E242" s="20" t="s">
        <v>90</v>
      </c>
      <c r="F242" s="25" t="s">
        <v>95</v>
      </c>
      <c r="G242" s="71">
        <f>SUM(H242:K242)</f>
        <v>0</v>
      </c>
      <c r="H242" s="72"/>
      <c r="I242" s="72"/>
      <c r="J242" s="72"/>
      <c r="K242" s="72"/>
    </row>
    <row r="243" spans="1:11" ht="15" customHeight="1" x14ac:dyDescent="0.25">
      <c r="A243" s="193"/>
      <c r="B243" s="214"/>
      <c r="C243" s="251"/>
      <c r="D243" s="175" t="s">
        <v>89</v>
      </c>
      <c r="E243" s="176"/>
      <c r="F243" s="177"/>
      <c r="G243" s="135">
        <f>SUM(G241:G242)</f>
        <v>30000</v>
      </c>
      <c r="H243" s="135">
        <f t="shared" ref="H243:K243" si="30">SUM(H241:H242)</f>
        <v>30000</v>
      </c>
      <c r="I243" s="135">
        <f t="shared" si="30"/>
        <v>0</v>
      </c>
      <c r="J243" s="135">
        <f t="shared" si="30"/>
        <v>0</v>
      </c>
      <c r="K243" s="135">
        <f t="shared" si="30"/>
        <v>0</v>
      </c>
    </row>
    <row r="244" spans="1:11" ht="23.85" customHeight="1" x14ac:dyDescent="0.25">
      <c r="A244" s="193"/>
      <c r="B244" s="187" t="s">
        <v>107</v>
      </c>
      <c r="C244" s="173" t="s">
        <v>104</v>
      </c>
      <c r="D244" s="20" t="s">
        <v>270</v>
      </c>
      <c r="E244" s="20" t="s">
        <v>176</v>
      </c>
      <c r="F244" s="35" t="s">
        <v>177</v>
      </c>
      <c r="G244" s="14">
        <f t="shared" si="27"/>
        <v>6507</v>
      </c>
      <c r="H244" s="21"/>
      <c r="I244" s="21"/>
      <c r="J244" s="21"/>
      <c r="K244" s="21">
        <v>6507</v>
      </c>
    </row>
    <row r="245" spans="1:11" ht="26.1" customHeight="1" x14ac:dyDescent="0.25">
      <c r="A245" s="193"/>
      <c r="B245" s="187"/>
      <c r="C245" s="173"/>
      <c r="D245" s="26">
        <v>145</v>
      </c>
      <c r="E245" s="20" t="s">
        <v>176</v>
      </c>
      <c r="F245" s="35" t="s">
        <v>177</v>
      </c>
      <c r="G245" s="14">
        <f t="shared" si="27"/>
        <v>160000</v>
      </c>
      <c r="H245" s="21">
        <v>35000</v>
      </c>
      <c r="I245" s="21">
        <v>65000</v>
      </c>
      <c r="J245" s="21">
        <v>15000</v>
      </c>
      <c r="K245" s="21">
        <v>45000</v>
      </c>
    </row>
    <row r="246" spans="1:11" ht="17.649999999999999" customHeight="1" x14ac:dyDescent="0.25">
      <c r="A246" s="193"/>
      <c r="B246" s="187"/>
      <c r="C246" s="173"/>
      <c r="D246" s="171">
        <v>151</v>
      </c>
      <c r="E246" s="4" t="s">
        <v>138</v>
      </c>
      <c r="F246" s="5" t="s">
        <v>161</v>
      </c>
      <c r="G246" s="14">
        <f t="shared" si="27"/>
        <v>495000</v>
      </c>
      <c r="H246" s="21">
        <v>130000</v>
      </c>
      <c r="I246" s="21">
        <v>140000</v>
      </c>
      <c r="J246" s="21">
        <v>125000</v>
      </c>
      <c r="K246" s="21">
        <v>100000</v>
      </c>
    </row>
    <row r="247" spans="1:11" ht="24" customHeight="1" x14ac:dyDescent="0.25">
      <c r="A247" s="193"/>
      <c r="B247" s="187"/>
      <c r="C247" s="173"/>
      <c r="D247" s="208"/>
      <c r="E247" s="4" t="s">
        <v>176</v>
      </c>
      <c r="F247" s="6" t="s">
        <v>177</v>
      </c>
      <c r="G247" s="14">
        <f t="shared" si="27"/>
        <v>20000</v>
      </c>
      <c r="H247" s="21">
        <v>10000</v>
      </c>
      <c r="I247" s="21">
        <v>10000</v>
      </c>
      <c r="J247" s="21"/>
      <c r="K247" s="21"/>
    </row>
    <row r="248" spans="1:11" ht="17.100000000000001" customHeight="1" x14ac:dyDescent="0.25">
      <c r="A248" s="193"/>
      <c r="B248" s="187"/>
      <c r="C248" s="173"/>
      <c r="D248" s="208"/>
      <c r="E248" s="4" t="s">
        <v>145</v>
      </c>
      <c r="F248" s="5" t="s">
        <v>165</v>
      </c>
      <c r="G248" s="14">
        <f t="shared" si="27"/>
        <v>110000</v>
      </c>
      <c r="H248" s="21">
        <v>40000</v>
      </c>
      <c r="I248" s="21">
        <v>40000</v>
      </c>
      <c r="J248" s="21">
        <v>30000</v>
      </c>
      <c r="K248" s="21"/>
    </row>
    <row r="249" spans="1:11" ht="17.100000000000001" customHeight="1" x14ac:dyDescent="0.25">
      <c r="A249" s="193"/>
      <c r="B249" s="187"/>
      <c r="C249" s="173"/>
      <c r="D249" s="172"/>
      <c r="E249" s="4" t="s">
        <v>278</v>
      </c>
      <c r="F249" s="5" t="s">
        <v>174</v>
      </c>
      <c r="G249" s="14">
        <f t="shared" si="27"/>
        <v>19000</v>
      </c>
      <c r="H249" s="21">
        <v>13000</v>
      </c>
      <c r="I249" s="21">
        <v>3000</v>
      </c>
      <c r="J249" s="21">
        <v>1500</v>
      </c>
      <c r="K249" s="21">
        <v>1500</v>
      </c>
    </row>
    <row r="250" spans="1:11" ht="15" hidden="1" customHeight="1" x14ac:dyDescent="0.25">
      <c r="A250" s="193"/>
      <c r="B250" s="187"/>
      <c r="C250" s="173"/>
      <c r="D250" s="171">
        <v>155</v>
      </c>
      <c r="E250" s="4" t="s">
        <v>138</v>
      </c>
      <c r="F250" s="5" t="s">
        <v>161</v>
      </c>
      <c r="G250" s="14">
        <f t="shared" si="27"/>
        <v>0</v>
      </c>
      <c r="H250" s="13"/>
      <c r="I250" s="13"/>
      <c r="J250" s="13"/>
      <c r="K250" s="13"/>
    </row>
    <row r="251" spans="1:11" ht="15" hidden="1" customHeight="1" x14ac:dyDescent="0.25">
      <c r="A251" s="193"/>
      <c r="B251" s="187"/>
      <c r="C251" s="173"/>
      <c r="D251" s="208"/>
      <c r="E251" s="4" t="s">
        <v>145</v>
      </c>
      <c r="F251" s="5" t="s">
        <v>165</v>
      </c>
      <c r="G251" s="14">
        <f t="shared" si="27"/>
        <v>0</v>
      </c>
      <c r="H251" s="13"/>
      <c r="I251" s="13"/>
      <c r="J251" s="13"/>
      <c r="K251" s="13"/>
    </row>
    <row r="252" spans="1:11" ht="15" hidden="1" customHeight="1" x14ac:dyDescent="0.25">
      <c r="A252" s="193"/>
      <c r="B252" s="187"/>
      <c r="C252" s="173"/>
      <c r="D252" s="172"/>
      <c r="E252" s="4" t="s">
        <v>278</v>
      </c>
      <c r="F252" s="5" t="s">
        <v>174</v>
      </c>
      <c r="G252" s="14">
        <f t="shared" si="27"/>
        <v>0</v>
      </c>
      <c r="H252" s="13"/>
      <c r="I252" s="13"/>
      <c r="J252" s="13"/>
      <c r="K252" s="13"/>
    </row>
    <row r="253" spans="1:11" ht="15" customHeight="1" x14ac:dyDescent="0.25">
      <c r="A253" s="193"/>
      <c r="B253" s="188"/>
      <c r="C253" s="174"/>
      <c r="D253" s="175" t="s">
        <v>105</v>
      </c>
      <c r="E253" s="176"/>
      <c r="F253" s="177"/>
      <c r="G253" s="135">
        <f>SUM(G244:G252)</f>
        <v>810507</v>
      </c>
      <c r="H253" s="135">
        <f>SUM(H244:H252)</f>
        <v>228000</v>
      </c>
      <c r="I253" s="135">
        <f>SUM(I244:I252)</f>
        <v>258000</v>
      </c>
      <c r="J253" s="135">
        <f>SUM(J244:J252)</f>
        <v>171500</v>
      </c>
      <c r="K253" s="135">
        <f>SUM(K244:K252)</f>
        <v>153007</v>
      </c>
    </row>
    <row r="254" spans="1:11" ht="28.9" hidden="1" customHeight="1" x14ac:dyDescent="0.25">
      <c r="A254" s="193"/>
      <c r="B254" s="186" t="s">
        <v>108</v>
      </c>
      <c r="C254" s="178" t="s">
        <v>121</v>
      </c>
      <c r="D254" s="20">
        <v>142</v>
      </c>
      <c r="E254" s="20" t="s">
        <v>178</v>
      </c>
      <c r="F254" s="35" t="s">
        <v>179</v>
      </c>
      <c r="G254" s="22">
        <f>SUM(H254:K254)</f>
        <v>0</v>
      </c>
      <c r="H254" s="21"/>
      <c r="I254" s="21"/>
      <c r="J254" s="21"/>
      <c r="K254" s="21"/>
    </row>
    <row r="255" spans="1:11" ht="18.399999999999999" hidden="1" customHeight="1" x14ac:dyDescent="0.25">
      <c r="A255" s="193"/>
      <c r="B255" s="188"/>
      <c r="C255" s="174"/>
      <c r="D255" s="248" t="s">
        <v>120</v>
      </c>
      <c r="E255" s="249"/>
      <c r="F255" s="250"/>
      <c r="G255" s="101">
        <f>SUM(G254)</f>
        <v>0</v>
      </c>
      <c r="H255" s="101">
        <f t="shared" ref="H255:K255" si="31">SUM(H254)</f>
        <v>0</v>
      </c>
      <c r="I255" s="101">
        <f t="shared" si="31"/>
        <v>0</v>
      </c>
      <c r="J255" s="101">
        <f t="shared" si="31"/>
        <v>0</v>
      </c>
      <c r="K255" s="101">
        <f t="shared" si="31"/>
        <v>0</v>
      </c>
    </row>
    <row r="256" spans="1:11" ht="15" customHeight="1" x14ac:dyDescent="0.25">
      <c r="A256" s="193"/>
      <c r="B256" s="186" t="s">
        <v>134</v>
      </c>
      <c r="C256" s="178" t="s">
        <v>135</v>
      </c>
      <c r="D256" s="198">
        <v>151</v>
      </c>
      <c r="E256" s="4" t="s">
        <v>39</v>
      </c>
      <c r="F256" s="5" t="s">
        <v>50</v>
      </c>
      <c r="G256" s="14">
        <f t="shared" si="27"/>
        <v>900000</v>
      </c>
      <c r="H256" s="13">
        <v>430000</v>
      </c>
      <c r="I256" s="13">
        <v>200000</v>
      </c>
      <c r="J256" s="13">
        <v>200000</v>
      </c>
      <c r="K256" s="13">
        <v>70000</v>
      </c>
    </row>
    <row r="257" spans="1:11" ht="15" customHeight="1" x14ac:dyDescent="0.25">
      <c r="A257" s="193"/>
      <c r="B257" s="187"/>
      <c r="C257" s="173"/>
      <c r="D257" s="199"/>
      <c r="E257" s="4" t="s">
        <v>40</v>
      </c>
      <c r="F257" s="5" t="s">
        <v>51</v>
      </c>
      <c r="G257" s="14">
        <f t="shared" si="27"/>
        <v>95000</v>
      </c>
      <c r="H257" s="42"/>
      <c r="I257" s="42">
        <v>55000</v>
      </c>
      <c r="J257" s="42">
        <v>40000</v>
      </c>
      <c r="K257" s="42"/>
    </row>
    <row r="258" spans="1:11" ht="15" hidden="1" customHeight="1" x14ac:dyDescent="0.25">
      <c r="A258" s="193"/>
      <c r="B258" s="187"/>
      <c r="C258" s="173"/>
      <c r="D258" s="20">
        <v>155</v>
      </c>
      <c r="E258" s="4" t="s">
        <v>40</v>
      </c>
      <c r="F258" s="5" t="s">
        <v>51</v>
      </c>
      <c r="G258" s="14">
        <f t="shared" si="27"/>
        <v>0</v>
      </c>
      <c r="H258" s="42"/>
      <c r="I258" s="42"/>
      <c r="J258" s="42"/>
      <c r="K258" s="42"/>
    </row>
    <row r="259" spans="1:11" ht="15" customHeight="1" x14ac:dyDescent="0.25">
      <c r="A259" s="193"/>
      <c r="B259" s="187"/>
      <c r="C259" s="173"/>
      <c r="D259" s="179" t="s">
        <v>132</v>
      </c>
      <c r="E259" s="180"/>
      <c r="F259" s="181"/>
      <c r="G259" s="138">
        <f>SUM(G256:G257:G258)</f>
        <v>995000</v>
      </c>
      <c r="H259" s="138">
        <f>SUM(H256:H257:H258)</f>
        <v>430000</v>
      </c>
      <c r="I259" s="138">
        <f>SUM(I256:I257:I258)</f>
        <v>255000</v>
      </c>
      <c r="J259" s="138">
        <f>SUM(J256:J257:J258)</f>
        <v>240000</v>
      </c>
      <c r="K259" s="138">
        <f>SUM(K256:K257:K258)</f>
        <v>70000</v>
      </c>
    </row>
    <row r="260" spans="1:11" ht="15" customHeight="1" x14ac:dyDescent="0.25">
      <c r="A260" s="193"/>
      <c r="B260" s="186" t="s">
        <v>143</v>
      </c>
      <c r="C260" s="200" t="s">
        <v>144</v>
      </c>
      <c r="D260" s="200">
        <v>155</v>
      </c>
      <c r="E260" s="20" t="s">
        <v>254</v>
      </c>
      <c r="F260" s="25" t="s">
        <v>255</v>
      </c>
      <c r="G260" s="22">
        <f t="shared" ref="G260:G265" si="32">SUM(H260:K260)</f>
        <v>13974</v>
      </c>
      <c r="H260" s="73"/>
      <c r="I260" s="73">
        <v>7000</v>
      </c>
      <c r="J260" s="73"/>
      <c r="K260" s="73">
        <v>6974</v>
      </c>
    </row>
    <row r="261" spans="1:11" ht="17.649999999999999" customHeight="1" x14ac:dyDescent="0.25">
      <c r="A261" s="193"/>
      <c r="B261" s="187"/>
      <c r="C261" s="201"/>
      <c r="D261" s="201"/>
      <c r="E261" s="20" t="s">
        <v>131</v>
      </c>
      <c r="F261" s="35" t="s">
        <v>160</v>
      </c>
      <c r="G261" s="22">
        <f t="shared" si="32"/>
        <v>92698</v>
      </c>
      <c r="H261" s="73"/>
      <c r="I261" s="73">
        <v>46400</v>
      </c>
      <c r="J261" s="73"/>
      <c r="K261" s="73">
        <v>46298</v>
      </c>
    </row>
    <row r="262" spans="1:11" ht="25.5" customHeight="1" x14ac:dyDescent="0.25">
      <c r="A262" s="193"/>
      <c r="B262" s="187"/>
      <c r="C262" s="201"/>
      <c r="D262" s="201"/>
      <c r="E262" s="20" t="s">
        <v>140</v>
      </c>
      <c r="F262" s="35" t="s">
        <v>163</v>
      </c>
      <c r="G262" s="22">
        <f t="shared" si="32"/>
        <v>4521</v>
      </c>
      <c r="H262" s="73"/>
      <c r="I262" s="73">
        <v>2261</v>
      </c>
      <c r="J262" s="73"/>
      <c r="K262" s="73">
        <v>2260</v>
      </c>
    </row>
    <row r="263" spans="1:11" ht="37.15" customHeight="1" x14ac:dyDescent="0.25">
      <c r="A263" s="193"/>
      <c r="B263" s="187"/>
      <c r="C263" s="201"/>
      <c r="D263" s="202"/>
      <c r="E263" s="36" t="s">
        <v>119</v>
      </c>
      <c r="F263" s="6" t="s">
        <v>156</v>
      </c>
      <c r="G263" s="22">
        <f t="shared" si="32"/>
        <v>13791</v>
      </c>
      <c r="H263" s="73"/>
      <c r="I263" s="73">
        <v>6900</v>
      </c>
      <c r="J263" s="73"/>
      <c r="K263" s="73">
        <v>6891</v>
      </c>
    </row>
    <row r="264" spans="1:11" ht="19.149999999999999" customHeight="1" thickBot="1" x14ac:dyDescent="0.3">
      <c r="A264" s="193"/>
      <c r="B264" s="195"/>
      <c r="C264" s="276"/>
      <c r="D264" s="273" t="s">
        <v>142</v>
      </c>
      <c r="E264" s="273"/>
      <c r="F264" s="273"/>
      <c r="G264" s="138">
        <f>SUM(G260:G262:G263)</f>
        <v>124984</v>
      </c>
      <c r="H264" s="138">
        <f>SUM(H260:H262:H263)</f>
        <v>0</v>
      </c>
      <c r="I264" s="138">
        <f>SUM(I260:I262:I263)</f>
        <v>62561</v>
      </c>
      <c r="J264" s="138">
        <f>SUM(J260:J262:J263)</f>
        <v>0</v>
      </c>
      <c r="K264" s="138">
        <f>SUM(K260:K262:K263)</f>
        <v>62423</v>
      </c>
    </row>
    <row r="265" spans="1:11" ht="15" customHeight="1" thickBot="1" x14ac:dyDescent="0.3">
      <c r="A265" s="141" t="s">
        <v>175</v>
      </c>
      <c r="B265" s="206" t="s">
        <v>181</v>
      </c>
      <c r="C265" s="206"/>
      <c r="D265" s="206"/>
      <c r="E265" s="206"/>
      <c r="F265" s="207"/>
      <c r="G265" s="142">
        <f t="shared" si="32"/>
        <v>75487</v>
      </c>
      <c r="H265" s="143">
        <f>SUM(H269,H272,H274,H281,H284,H289)</f>
        <v>48801</v>
      </c>
      <c r="I265" s="143">
        <f>SUM(I269,I272,I274,I281,I284,I289)</f>
        <v>16684</v>
      </c>
      <c r="J265" s="143">
        <f>SUM(J269,J272,J274,J281,J284,J289)</f>
        <v>6143</v>
      </c>
      <c r="K265" s="143">
        <f>SUM(K269,K272,K274,K281,K284,K289)</f>
        <v>3859</v>
      </c>
    </row>
    <row r="266" spans="1:11" ht="15" customHeight="1" x14ac:dyDescent="0.25">
      <c r="A266" s="237"/>
      <c r="B266" s="187" t="s">
        <v>59</v>
      </c>
      <c r="C266" s="173" t="s">
        <v>15</v>
      </c>
      <c r="D266" s="24">
        <v>151</v>
      </c>
      <c r="E266" s="24" t="s">
        <v>21</v>
      </c>
      <c r="F266" s="18" t="s">
        <v>22</v>
      </c>
      <c r="G266" s="27">
        <f t="shared" si="27"/>
        <v>32600</v>
      </c>
      <c r="H266" s="28">
        <v>20000</v>
      </c>
      <c r="I266" s="28">
        <v>6600</v>
      </c>
      <c r="J266" s="28">
        <v>3650</v>
      </c>
      <c r="K266" s="28">
        <v>2350</v>
      </c>
    </row>
    <row r="267" spans="1:11" ht="15" customHeight="1" x14ac:dyDescent="0.25">
      <c r="A267" s="237"/>
      <c r="B267" s="187"/>
      <c r="C267" s="173"/>
      <c r="D267" s="20" t="s">
        <v>98</v>
      </c>
      <c r="E267" s="4" t="s">
        <v>40</v>
      </c>
      <c r="F267" s="5" t="s">
        <v>51</v>
      </c>
      <c r="G267" s="14">
        <f t="shared" si="27"/>
        <v>300</v>
      </c>
      <c r="H267" s="13">
        <v>300</v>
      </c>
      <c r="I267" s="13"/>
      <c r="J267" s="13"/>
      <c r="K267" s="13"/>
    </row>
    <row r="268" spans="1:11" ht="15" customHeight="1" x14ac:dyDescent="0.25">
      <c r="A268" s="237"/>
      <c r="B268" s="187"/>
      <c r="C268" s="173"/>
      <c r="D268" s="20" t="s">
        <v>99</v>
      </c>
      <c r="E268" s="4" t="s">
        <v>40</v>
      </c>
      <c r="F268" s="5" t="s">
        <v>51</v>
      </c>
      <c r="G268" s="14">
        <f t="shared" si="27"/>
        <v>1086</v>
      </c>
      <c r="H268" s="13">
        <v>1086</v>
      </c>
      <c r="I268" s="13"/>
      <c r="J268" s="13"/>
      <c r="K268" s="13"/>
    </row>
    <row r="269" spans="1:11" ht="15" customHeight="1" x14ac:dyDescent="0.25">
      <c r="A269" s="237"/>
      <c r="B269" s="188"/>
      <c r="C269" s="174"/>
      <c r="D269" s="175" t="s">
        <v>35</v>
      </c>
      <c r="E269" s="176"/>
      <c r="F269" s="177"/>
      <c r="G269" s="135">
        <f>SUM(H269:K269)</f>
        <v>33986</v>
      </c>
      <c r="H269" s="135">
        <f>SUM(H266:H268)</f>
        <v>21386</v>
      </c>
      <c r="I269" s="135">
        <f>SUM(I266:I268)</f>
        <v>6600</v>
      </c>
      <c r="J269" s="135">
        <f>SUM(J266:J268)</f>
        <v>3650</v>
      </c>
      <c r="K269" s="135">
        <f>SUM(K266:K268)</f>
        <v>2350</v>
      </c>
    </row>
    <row r="270" spans="1:11" ht="24" customHeight="1" x14ac:dyDescent="0.25">
      <c r="A270" s="237"/>
      <c r="B270" s="203" t="s">
        <v>85</v>
      </c>
      <c r="C270" s="178" t="s">
        <v>86</v>
      </c>
      <c r="D270" s="171">
        <v>151</v>
      </c>
      <c r="E270" s="20" t="s">
        <v>42</v>
      </c>
      <c r="F270" s="6" t="s">
        <v>53</v>
      </c>
      <c r="G270" s="14">
        <f t="shared" si="27"/>
        <v>7000</v>
      </c>
      <c r="H270" s="13">
        <v>2500</v>
      </c>
      <c r="I270" s="13">
        <v>3200</v>
      </c>
      <c r="J270" s="13">
        <v>600</v>
      </c>
      <c r="K270" s="13">
        <v>700</v>
      </c>
    </row>
    <row r="271" spans="1:11" ht="15" customHeight="1" x14ac:dyDescent="0.25">
      <c r="A271" s="237"/>
      <c r="B271" s="204"/>
      <c r="C271" s="173"/>
      <c r="D271" s="172"/>
      <c r="E271" s="20" t="s">
        <v>43</v>
      </c>
      <c r="F271" s="5" t="s">
        <v>54</v>
      </c>
      <c r="G271" s="14">
        <f t="shared" si="27"/>
        <v>4700</v>
      </c>
      <c r="H271" s="13">
        <v>3630</v>
      </c>
      <c r="I271" s="13">
        <v>830</v>
      </c>
      <c r="J271" s="13">
        <v>140</v>
      </c>
      <c r="K271" s="13">
        <v>100</v>
      </c>
    </row>
    <row r="272" spans="1:11" ht="15" customHeight="1" x14ac:dyDescent="0.25">
      <c r="A272" s="237"/>
      <c r="B272" s="205"/>
      <c r="C272" s="174"/>
      <c r="D272" s="175" t="s">
        <v>89</v>
      </c>
      <c r="E272" s="176"/>
      <c r="F272" s="177"/>
      <c r="G272" s="135">
        <f>SUM(H272:K272)</f>
        <v>11700</v>
      </c>
      <c r="H272" s="135">
        <f>SUM(H270:H271)</f>
        <v>6130</v>
      </c>
      <c r="I272" s="135">
        <f>SUM(I270:I271)</f>
        <v>4030</v>
      </c>
      <c r="J272" s="135">
        <f>SUM(J270:J271)</f>
        <v>740</v>
      </c>
      <c r="K272" s="135">
        <f>SUM(K270:K271)</f>
        <v>800</v>
      </c>
    </row>
    <row r="273" spans="1:11" ht="15" customHeight="1" x14ac:dyDescent="0.25">
      <c r="A273" s="237"/>
      <c r="B273" s="203" t="s">
        <v>100</v>
      </c>
      <c r="C273" s="178" t="s">
        <v>101</v>
      </c>
      <c r="D273" s="4">
        <v>151</v>
      </c>
      <c r="E273" s="20" t="s">
        <v>203</v>
      </c>
      <c r="F273" s="5" t="s">
        <v>204</v>
      </c>
      <c r="G273" s="14">
        <f>SUM(H273:K273)</f>
        <v>500</v>
      </c>
      <c r="H273" s="13">
        <v>100</v>
      </c>
      <c r="I273" s="13">
        <v>400</v>
      </c>
      <c r="J273" s="13"/>
      <c r="K273" s="13"/>
    </row>
    <row r="274" spans="1:11" ht="15" customHeight="1" x14ac:dyDescent="0.25">
      <c r="A274" s="237"/>
      <c r="B274" s="204"/>
      <c r="C274" s="173"/>
      <c r="D274" s="175" t="s">
        <v>102</v>
      </c>
      <c r="E274" s="176"/>
      <c r="F274" s="177"/>
      <c r="G274" s="135">
        <f>SUM(H274:K274)</f>
        <v>500</v>
      </c>
      <c r="H274" s="135">
        <f t="shared" ref="H274:K274" si="33">SUM(H273)</f>
        <v>100</v>
      </c>
      <c r="I274" s="135">
        <f t="shared" si="33"/>
        <v>400</v>
      </c>
      <c r="J274" s="135">
        <f t="shared" si="33"/>
        <v>0</v>
      </c>
      <c r="K274" s="135">
        <f t="shared" si="33"/>
        <v>0</v>
      </c>
    </row>
    <row r="275" spans="1:11" ht="25.5" customHeight="1" x14ac:dyDescent="0.25">
      <c r="A275" s="237"/>
      <c r="B275" s="203" t="s">
        <v>108</v>
      </c>
      <c r="C275" s="178" t="s">
        <v>121</v>
      </c>
      <c r="D275" s="171">
        <v>142</v>
      </c>
      <c r="E275" s="20" t="s">
        <v>182</v>
      </c>
      <c r="F275" s="6" t="s">
        <v>188</v>
      </c>
      <c r="G275" s="14">
        <f t="shared" si="27"/>
        <v>161</v>
      </c>
      <c r="H275" s="13">
        <v>45</v>
      </c>
      <c r="I275" s="13">
        <v>44</v>
      </c>
      <c r="J275" s="13">
        <v>43</v>
      </c>
      <c r="K275" s="13">
        <v>29</v>
      </c>
    </row>
    <row r="276" spans="1:11" ht="25.5" hidden="1" customHeight="1" x14ac:dyDescent="0.25">
      <c r="A276" s="237"/>
      <c r="B276" s="204"/>
      <c r="C276" s="173"/>
      <c r="D276" s="208"/>
      <c r="E276" s="20" t="s">
        <v>178</v>
      </c>
      <c r="F276" s="6" t="s">
        <v>179</v>
      </c>
      <c r="G276" s="14">
        <f t="shared" si="27"/>
        <v>0</v>
      </c>
      <c r="H276" s="13"/>
      <c r="I276" s="13"/>
      <c r="J276" s="13"/>
      <c r="K276" s="13"/>
    </row>
    <row r="277" spans="1:11" ht="15" hidden="1" customHeight="1" x14ac:dyDescent="0.25">
      <c r="A277" s="237"/>
      <c r="B277" s="204"/>
      <c r="C277" s="173"/>
      <c r="D277" s="208"/>
      <c r="E277" s="20" t="s">
        <v>37</v>
      </c>
      <c r="F277" s="6" t="s">
        <v>48</v>
      </c>
      <c r="G277" s="14">
        <f t="shared" si="27"/>
        <v>0</v>
      </c>
      <c r="H277" s="13"/>
      <c r="I277" s="13"/>
      <c r="J277" s="13"/>
      <c r="K277" s="13"/>
    </row>
    <row r="278" spans="1:11" ht="25.5" hidden="1" customHeight="1" x14ac:dyDescent="0.25">
      <c r="A278" s="237"/>
      <c r="B278" s="204"/>
      <c r="C278" s="173"/>
      <c r="D278" s="208"/>
      <c r="E278" s="20" t="s">
        <v>168</v>
      </c>
      <c r="F278" s="6" t="s">
        <v>173</v>
      </c>
      <c r="G278" s="14">
        <f t="shared" si="27"/>
        <v>0</v>
      </c>
      <c r="H278" s="13"/>
      <c r="I278" s="13"/>
      <c r="J278" s="13"/>
      <c r="K278" s="13"/>
    </row>
    <row r="279" spans="1:11" ht="13.7" customHeight="1" x14ac:dyDescent="0.25">
      <c r="A279" s="237"/>
      <c r="B279" s="204"/>
      <c r="C279" s="173"/>
      <c r="D279" s="172"/>
      <c r="E279" s="20" t="s">
        <v>169</v>
      </c>
      <c r="F279" s="6" t="s">
        <v>174</v>
      </c>
      <c r="G279" s="14">
        <f t="shared" si="27"/>
        <v>240</v>
      </c>
      <c r="H279" s="13">
        <v>60</v>
      </c>
      <c r="I279" s="13">
        <v>60</v>
      </c>
      <c r="J279" s="13">
        <v>60</v>
      </c>
      <c r="K279" s="13">
        <v>60</v>
      </c>
    </row>
    <row r="280" spans="1:11" ht="13.7" hidden="1" customHeight="1" x14ac:dyDescent="0.25">
      <c r="A280" s="237"/>
      <c r="B280" s="204"/>
      <c r="C280" s="173"/>
      <c r="D280" s="20">
        <v>151</v>
      </c>
      <c r="E280" s="20" t="s">
        <v>37</v>
      </c>
      <c r="F280" s="6" t="s">
        <v>48</v>
      </c>
      <c r="G280" s="14">
        <f t="shared" si="27"/>
        <v>0</v>
      </c>
      <c r="H280" s="13"/>
      <c r="I280" s="13"/>
      <c r="J280" s="13"/>
      <c r="K280" s="13"/>
    </row>
    <row r="281" spans="1:11" ht="13.7" customHeight="1" x14ac:dyDescent="0.25">
      <c r="A281" s="237"/>
      <c r="B281" s="205"/>
      <c r="C281" s="174"/>
      <c r="D281" s="175" t="s">
        <v>120</v>
      </c>
      <c r="E281" s="176"/>
      <c r="F281" s="177"/>
      <c r="G281" s="135">
        <f>SUM(G275:G280)</f>
        <v>401</v>
      </c>
      <c r="H281" s="135">
        <f>SUM(H275:H279)</f>
        <v>105</v>
      </c>
      <c r="I281" s="135">
        <f>SUM(I275:I279)</f>
        <v>104</v>
      </c>
      <c r="J281" s="135">
        <f>SUM(J275:J279)</f>
        <v>103</v>
      </c>
      <c r="K281" s="135">
        <f>SUM(K275:K280)</f>
        <v>89</v>
      </c>
    </row>
    <row r="282" spans="1:11" ht="25.5" hidden="1" customHeight="1" x14ac:dyDescent="0.25">
      <c r="A282" s="237"/>
      <c r="B282" s="204" t="s">
        <v>127</v>
      </c>
      <c r="C282" s="173" t="s">
        <v>126</v>
      </c>
      <c r="D282" s="171">
        <v>151</v>
      </c>
      <c r="E282" s="20" t="s">
        <v>46</v>
      </c>
      <c r="F282" s="35" t="s">
        <v>57</v>
      </c>
      <c r="G282" s="14">
        <f>SUM(H282:K282)</f>
        <v>0</v>
      </c>
      <c r="H282" s="21"/>
      <c r="I282" s="21"/>
      <c r="J282" s="21"/>
      <c r="K282" s="21"/>
    </row>
    <row r="283" spans="1:11" ht="15.6" customHeight="1" x14ac:dyDescent="0.25">
      <c r="A283" s="237"/>
      <c r="B283" s="204"/>
      <c r="C283" s="173"/>
      <c r="D283" s="172"/>
      <c r="E283" s="20" t="s">
        <v>47</v>
      </c>
      <c r="F283" s="6" t="s">
        <v>22</v>
      </c>
      <c r="G283" s="14">
        <f>SUM(H283:K283)</f>
        <v>1000</v>
      </c>
      <c r="H283" s="13">
        <v>480</v>
      </c>
      <c r="I283" s="13">
        <v>250</v>
      </c>
      <c r="J283" s="13">
        <v>150</v>
      </c>
      <c r="K283" s="13">
        <v>120</v>
      </c>
    </row>
    <row r="284" spans="1:11" ht="17.45" customHeight="1" x14ac:dyDescent="0.25">
      <c r="A284" s="237"/>
      <c r="B284" s="205"/>
      <c r="C284" s="174"/>
      <c r="D284" s="175" t="s">
        <v>124</v>
      </c>
      <c r="E284" s="176"/>
      <c r="F284" s="177"/>
      <c r="G284" s="135">
        <f>SUM(G282:G283)</f>
        <v>1000</v>
      </c>
      <c r="H284" s="135">
        <f>SUM(H282:H283)</f>
        <v>480</v>
      </c>
      <c r="I284" s="135">
        <f>SUM(I282:I283)</f>
        <v>250</v>
      </c>
      <c r="J284" s="135">
        <f>SUM(J282:J283)</f>
        <v>150</v>
      </c>
      <c r="K284" s="135">
        <f>SUM(K282:K283)</f>
        <v>120</v>
      </c>
    </row>
    <row r="285" spans="1:11" ht="13.7" customHeight="1" x14ac:dyDescent="0.25">
      <c r="A285" s="237"/>
      <c r="B285" s="296" t="s">
        <v>134</v>
      </c>
      <c r="C285" s="288" t="s">
        <v>135</v>
      </c>
      <c r="D285" s="171">
        <v>151</v>
      </c>
      <c r="E285" s="20" t="s">
        <v>39</v>
      </c>
      <c r="F285" s="6" t="s">
        <v>50</v>
      </c>
      <c r="G285" s="14">
        <f t="shared" ref="G285:G294" si="34">SUM(H285:K285)</f>
        <v>11800</v>
      </c>
      <c r="H285" s="13">
        <v>8300</v>
      </c>
      <c r="I285" s="13">
        <v>3000</v>
      </c>
      <c r="J285" s="13">
        <v>500</v>
      </c>
      <c r="K285" s="13"/>
    </row>
    <row r="286" spans="1:11" ht="13.7" customHeight="1" x14ac:dyDescent="0.25">
      <c r="A286" s="237"/>
      <c r="B286" s="296"/>
      <c r="C286" s="191"/>
      <c r="D286" s="208"/>
      <c r="E286" s="20" t="s">
        <v>40</v>
      </c>
      <c r="F286" s="6" t="s">
        <v>51</v>
      </c>
      <c r="G286" s="14">
        <f t="shared" si="34"/>
        <v>4100</v>
      </c>
      <c r="H286" s="13">
        <v>3300</v>
      </c>
      <c r="I286" s="13">
        <v>800</v>
      </c>
      <c r="J286" s="13"/>
      <c r="K286" s="13"/>
    </row>
    <row r="287" spans="1:11" ht="13.7" customHeight="1" x14ac:dyDescent="0.25">
      <c r="A287" s="237"/>
      <c r="B287" s="296"/>
      <c r="C287" s="191"/>
      <c r="D287" s="208"/>
      <c r="E287" s="20" t="s">
        <v>41</v>
      </c>
      <c r="F287" s="6" t="s">
        <v>52</v>
      </c>
      <c r="G287" s="14">
        <f t="shared" si="34"/>
        <v>8400</v>
      </c>
      <c r="H287" s="13">
        <v>5400</v>
      </c>
      <c r="I287" s="13">
        <v>1500</v>
      </c>
      <c r="J287" s="13">
        <v>1000</v>
      </c>
      <c r="K287" s="13">
        <v>500</v>
      </c>
    </row>
    <row r="288" spans="1:11" ht="13.7" customHeight="1" x14ac:dyDescent="0.25">
      <c r="A288" s="237"/>
      <c r="B288" s="296"/>
      <c r="C288" s="191"/>
      <c r="D288" s="29"/>
      <c r="E288" s="20" t="s">
        <v>203</v>
      </c>
      <c r="F288" s="6" t="s">
        <v>204</v>
      </c>
      <c r="G288" s="14">
        <f t="shared" si="34"/>
        <v>3600</v>
      </c>
      <c r="H288" s="42">
        <v>3600</v>
      </c>
      <c r="I288" s="42"/>
      <c r="J288" s="42"/>
      <c r="K288" s="42"/>
    </row>
    <row r="289" spans="1:11" ht="15" customHeight="1" thickBot="1" x14ac:dyDescent="0.3">
      <c r="A289" s="237"/>
      <c r="B289" s="296"/>
      <c r="C289" s="297"/>
      <c r="D289" s="263" t="s">
        <v>132</v>
      </c>
      <c r="E289" s="263"/>
      <c r="F289" s="263"/>
      <c r="G289" s="135">
        <f>SUM(H289:K289)</f>
        <v>27900</v>
      </c>
      <c r="H289" s="135">
        <f>SUM(H285:H288)</f>
        <v>20600</v>
      </c>
      <c r="I289" s="135">
        <f t="shared" ref="I289:K289" si="35">SUM(I285:I288)</f>
        <v>5300</v>
      </c>
      <c r="J289" s="135">
        <f t="shared" si="35"/>
        <v>1500</v>
      </c>
      <c r="K289" s="135">
        <f t="shared" si="35"/>
        <v>500</v>
      </c>
    </row>
    <row r="290" spans="1:11" ht="15" customHeight="1" thickBot="1" x14ac:dyDescent="0.3">
      <c r="A290" s="141" t="s">
        <v>180</v>
      </c>
      <c r="B290" s="294" t="s">
        <v>184</v>
      </c>
      <c r="C290" s="206"/>
      <c r="D290" s="294"/>
      <c r="E290" s="294"/>
      <c r="F290" s="295"/>
      <c r="G290" s="144">
        <f>SUM(H290:K290)</f>
        <v>42861</v>
      </c>
      <c r="H290" s="144">
        <f>SUM(H293,H295,H297,H302,H304,H310)</f>
        <v>30073</v>
      </c>
      <c r="I290" s="144">
        <f>SUM(I293,I295,I297,I302,I304,I310)</f>
        <v>7723</v>
      </c>
      <c r="J290" s="144">
        <f>SUM(J293,J295,J297,J302,J304,J310)</f>
        <v>3433</v>
      </c>
      <c r="K290" s="145">
        <f>SUM(K293,K295,K297,K302,K304,K310)</f>
        <v>1632</v>
      </c>
    </row>
    <row r="291" spans="1:11" ht="39.4" customHeight="1" x14ac:dyDescent="0.25">
      <c r="A291" s="293"/>
      <c r="B291" s="187" t="s">
        <v>59</v>
      </c>
      <c r="C291" s="173" t="s">
        <v>15</v>
      </c>
      <c r="D291" s="24">
        <v>151</v>
      </c>
      <c r="E291" s="24" t="s">
        <v>21</v>
      </c>
      <c r="F291" s="18" t="s">
        <v>22</v>
      </c>
      <c r="G291" s="27">
        <f t="shared" si="34"/>
        <v>17400</v>
      </c>
      <c r="H291" s="28">
        <v>10070</v>
      </c>
      <c r="I291" s="28">
        <v>3930</v>
      </c>
      <c r="J291" s="28">
        <v>2250</v>
      </c>
      <c r="K291" s="28">
        <v>1150</v>
      </c>
    </row>
    <row r="292" spans="1:11" ht="16.350000000000001" hidden="1" customHeight="1" x14ac:dyDescent="0.25">
      <c r="A292" s="293"/>
      <c r="B292" s="187"/>
      <c r="C292" s="173"/>
      <c r="D292" s="20">
        <v>155</v>
      </c>
      <c r="E292" s="24" t="s">
        <v>21</v>
      </c>
      <c r="F292" s="18" t="s">
        <v>22</v>
      </c>
      <c r="G292" s="27">
        <f t="shared" si="34"/>
        <v>0</v>
      </c>
      <c r="H292" s="28"/>
      <c r="I292" s="28"/>
      <c r="J292" s="28"/>
      <c r="K292" s="28"/>
    </row>
    <row r="293" spans="1:11" ht="15.6" customHeight="1" x14ac:dyDescent="0.25">
      <c r="A293" s="293"/>
      <c r="B293" s="188"/>
      <c r="C293" s="174"/>
      <c r="D293" s="175" t="s">
        <v>35</v>
      </c>
      <c r="E293" s="176"/>
      <c r="F293" s="177"/>
      <c r="G293" s="135">
        <f>SUM(H293:K293)</f>
        <v>17400</v>
      </c>
      <c r="H293" s="135">
        <f>SUM(H291:H292)</f>
        <v>10070</v>
      </c>
      <c r="I293" s="135">
        <f t="shared" ref="I293:K293" si="36">SUM(I291:I292)</f>
        <v>3930</v>
      </c>
      <c r="J293" s="135">
        <f t="shared" si="36"/>
        <v>2250</v>
      </c>
      <c r="K293" s="135">
        <f t="shared" si="36"/>
        <v>1150</v>
      </c>
    </row>
    <row r="294" spans="1:11" ht="23.45" customHeight="1" x14ac:dyDescent="0.25">
      <c r="A294" s="293"/>
      <c r="B294" s="187" t="s">
        <v>85</v>
      </c>
      <c r="C294" s="173" t="s">
        <v>86</v>
      </c>
      <c r="D294" s="20">
        <v>151</v>
      </c>
      <c r="E294" s="20" t="s">
        <v>42</v>
      </c>
      <c r="F294" s="6" t="s">
        <v>53</v>
      </c>
      <c r="G294" s="14">
        <f t="shared" si="34"/>
        <v>3000</v>
      </c>
      <c r="H294" s="13">
        <v>1000</v>
      </c>
      <c r="I294" s="13">
        <v>1400</v>
      </c>
      <c r="J294" s="13">
        <v>500</v>
      </c>
      <c r="K294" s="13">
        <v>100</v>
      </c>
    </row>
    <row r="295" spans="1:11" ht="13.7" customHeight="1" x14ac:dyDescent="0.25">
      <c r="A295" s="293"/>
      <c r="B295" s="188"/>
      <c r="C295" s="174"/>
      <c r="D295" s="175" t="s">
        <v>89</v>
      </c>
      <c r="E295" s="176"/>
      <c r="F295" s="177"/>
      <c r="G295" s="135">
        <f>SUM(H295:K295)</f>
        <v>3000</v>
      </c>
      <c r="H295" s="135">
        <f>SUM(H294:H294)</f>
        <v>1000</v>
      </c>
      <c r="I295" s="135">
        <f>SUM(I294:I294)</f>
        <v>1400</v>
      </c>
      <c r="J295" s="135">
        <f>SUM(J294:J294)</f>
        <v>500</v>
      </c>
      <c r="K295" s="135">
        <f>SUM(K294:K294)</f>
        <v>100</v>
      </c>
    </row>
    <row r="296" spans="1:11" ht="16.350000000000001" customHeight="1" x14ac:dyDescent="0.25">
      <c r="A296" s="293"/>
      <c r="B296" s="186" t="s">
        <v>100</v>
      </c>
      <c r="C296" s="178" t="s">
        <v>101</v>
      </c>
      <c r="D296" s="4">
        <v>151</v>
      </c>
      <c r="E296" s="20" t="s">
        <v>203</v>
      </c>
      <c r="F296" s="5" t="s">
        <v>204</v>
      </c>
      <c r="G296" s="14">
        <f>SUM(H296:K296)</f>
        <v>200</v>
      </c>
      <c r="H296" s="13">
        <v>100</v>
      </c>
      <c r="I296" s="13">
        <v>100</v>
      </c>
      <c r="J296" s="13"/>
      <c r="K296" s="13"/>
    </row>
    <row r="297" spans="1:11" ht="13.7" customHeight="1" x14ac:dyDescent="0.25">
      <c r="A297" s="293"/>
      <c r="B297" s="188"/>
      <c r="C297" s="173"/>
      <c r="D297" s="175" t="s">
        <v>102</v>
      </c>
      <c r="E297" s="176"/>
      <c r="F297" s="177"/>
      <c r="G297" s="135">
        <f>SUM(G296)</f>
        <v>200</v>
      </c>
      <c r="H297" s="135">
        <f t="shared" ref="H297:K297" si="37">SUM(H296)</f>
        <v>100</v>
      </c>
      <c r="I297" s="135">
        <f t="shared" si="37"/>
        <v>100</v>
      </c>
      <c r="J297" s="135">
        <f t="shared" si="37"/>
        <v>0</v>
      </c>
      <c r="K297" s="135">
        <f t="shared" si="37"/>
        <v>0</v>
      </c>
    </row>
    <row r="298" spans="1:11" ht="24.95" customHeight="1" x14ac:dyDescent="0.25">
      <c r="A298" s="293"/>
      <c r="B298" s="186" t="s">
        <v>108</v>
      </c>
      <c r="C298" s="178" t="s">
        <v>121</v>
      </c>
      <c r="D298" s="171">
        <v>142</v>
      </c>
      <c r="E298" s="20" t="s">
        <v>182</v>
      </c>
      <c r="F298" s="6" t="s">
        <v>188</v>
      </c>
      <c r="G298" s="14">
        <f>SUM(H298:K298)</f>
        <v>161</v>
      </c>
      <c r="H298" s="13">
        <v>53</v>
      </c>
      <c r="I298" s="13">
        <v>43</v>
      </c>
      <c r="J298" s="13">
        <v>33</v>
      </c>
      <c r="K298" s="13">
        <v>32</v>
      </c>
    </row>
    <row r="299" spans="1:11" ht="24.95" hidden="1" customHeight="1" x14ac:dyDescent="0.25">
      <c r="A299" s="293"/>
      <c r="B299" s="187"/>
      <c r="C299" s="173"/>
      <c r="D299" s="208"/>
      <c r="E299" s="20" t="s">
        <v>178</v>
      </c>
      <c r="F299" s="6" t="s">
        <v>179</v>
      </c>
      <c r="G299" s="14">
        <f>SUM(H299:K299)</f>
        <v>0</v>
      </c>
      <c r="H299" s="13"/>
      <c r="I299" s="13"/>
      <c r="J299" s="13"/>
      <c r="K299" s="13"/>
    </row>
    <row r="300" spans="1:11" ht="25.5" hidden="1" customHeight="1" x14ac:dyDescent="0.25">
      <c r="A300" s="293"/>
      <c r="B300" s="187"/>
      <c r="C300" s="173"/>
      <c r="D300" s="208"/>
      <c r="E300" s="20" t="s">
        <v>168</v>
      </c>
      <c r="F300" s="6" t="s">
        <v>173</v>
      </c>
      <c r="G300" s="14">
        <f t="shared" ref="G300:G301" si="38">SUM(H300:K300)</f>
        <v>0</v>
      </c>
      <c r="H300" s="13"/>
      <c r="I300" s="13"/>
      <c r="J300" s="13"/>
      <c r="K300" s="13"/>
    </row>
    <row r="301" spans="1:11" ht="13.7" customHeight="1" x14ac:dyDescent="0.25">
      <c r="A301" s="293"/>
      <c r="B301" s="187"/>
      <c r="C301" s="173"/>
      <c r="D301" s="172"/>
      <c r="E301" s="20" t="s">
        <v>169</v>
      </c>
      <c r="F301" s="6" t="s">
        <v>174</v>
      </c>
      <c r="G301" s="14">
        <f t="shared" si="38"/>
        <v>200</v>
      </c>
      <c r="H301" s="13">
        <v>50</v>
      </c>
      <c r="I301" s="13">
        <v>50</v>
      </c>
      <c r="J301" s="13">
        <v>50</v>
      </c>
      <c r="K301" s="13">
        <v>50</v>
      </c>
    </row>
    <row r="302" spans="1:11" ht="13.7" customHeight="1" x14ac:dyDescent="0.25">
      <c r="A302" s="293"/>
      <c r="B302" s="188"/>
      <c r="C302" s="174"/>
      <c r="D302" s="175" t="s">
        <v>120</v>
      </c>
      <c r="E302" s="176"/>
      <c r="F302" s="177"/>
      <c r="G302" s="135">
        <f>SUM(H302:K302)</f>
        <v>361</v>
      </c>
      <c r="H302" s="135">
        <f>SUM(H298:H301)</f>
        <v>103</v>
      </c>
      <c r="I302" s="135">
        <f>SUM(I298:I301)</f>
        <v>93</v>
      </c>
      <c r="J302" s="135">
        <f>SUM(J298:J301)</f>
        <v>83</v>
      </c>
      <c r="K302" s="135">
        <f>SUM(K298:K301)</f>
        <v>82</v>
      </c>
    </row>
    <row r="303" spans="1:11" ht="35.450000000000003" hidden="1" customHeight="1" thickBot="1" x14ac:dyDescent="0.25">
      <c r="A303" s="293"/>
      <c r="B303" s="186" t="s">
        <v>127</v>
      </c>
      <c r="C303" s="178" t="s">
        <v>126</v>
      </c>
      <c r="D303" s="20">
        <v>151</v>
      </c>
      <c r="E303" s="20" t="s">
        <v>46</v>
      </c>
      <c r="F303" s="35" t="s">
        <v>57</v>
      </c>
      <c r="G303" s="22">
        <f>SUM(H303:K303)</f>
        <v>0</v>
      </c>
      <c r="H303" s="21"/>
      <c r="I303" s="21"/>
      <c r="J303" s="21"/>
      <c r="K303" s="21"/>
    </row>
    <row r="304" spans="1:11" ht="13.7" hidden="1" customHeight="1" x14ac:dyDescent="0.25">
      <c r="A304" s="293"/>
      <c r="B304" s="188"/>
      <c r="C304" s="174"/>
      <c r="D304" s="248" t="s">
        <v>124</v>
      </c>
      <c r="E304" s="249"/>
      <c r="F304" s="250"/>
      <c r="G304" s="101">
        <f>SUM(G303)</f>
        <v>0</v>
      </c>
      <c r="H304" s="101">
        <f t="shared" ref="H304:K304" si="39">SUM(H303)</f>
        <v>0</v>
      </c>
      <c r="I304" s="101">
        <f t="shared" si="39"/>
        <v>0</v>
      </c>
      <c r="J304" s="101">
        <f t="shared" si="39"/>
        <v>0</v>
      </c>
      <c r="K304" s="101">
        <f t="shared" si="39"/>
        <v>0</v>
      </c>
    </row>
    <row r="305" spans="1:11" ht="13.7" customHeight="1" x14ac:dyDescent="0.25">
      <c r="A305" s="293"/>
      <c r="B305" s="186" t="s">
        <v>134</v>
      </c>
      <c r="C305" s="178" t="s">
        <v>135</v>
      </c>
      <c r="D305" s="171">
        <v>151</v>
      </c>
      <c r="E305" s="20" t="s">
        <v>39</v>
      </c>
      <c r="F305" s="6" t="s">
        <v>50</v>
      </c>
      <c r="G305" s="14">
        <f>SUM(H305:K305)</f>
        <v>9000</v>
      </c>
      <c r="H305" s="13">
        <v>6500</v>
      </c>
      <c r="I305" s="13">
        <v>1700</v>
      </c>
      <c r="J305" s="13">
        <v>500</v>
      </c>
      <c r="K305" s="13">
        <v>300</v>
      </c>
    </row>
    <row r="306" spans="1:11" ht="13.7" customHeight="1" x14ac:dyDescent="0.25">
      <c r="A306" s="293"/>
      <c r="B306" s="187"/>
      <c r="C306" s="173"/>
      <c r="D306" s="208"/>
      <c r="E306" s="20" t="s">
        <v>40</v>
      </c>
      <c r="F306" s="6" t="s">
        <v>51</v>
      </c>
      <c r="G306" s="14">
        <f>SUM(H306:K306)</f>
        <v>1900</v>
      </c>
      <c r="H306" s="13">
        <v>1600</v>
      </c>
      <c r="I306" s="13">
        <v>300</v>
      </c>
      <c r="J306" s="13"/>
      <c r="K306" s="13"/>
    </row>
    <row r="307" spans="1:11" ht="13.7" customHeight="1" x14ac:dyDescent="0.25">
      <c r="A307" s="293"/>
      <c r="B307" s="187"/>
      <c r="C307" s="173"/>
      <c r="D307" s="172"/>
      <c r="E307" s="20" t="s">
        <v>41</v>
      </c>
      <c r="F307" s="6" t="s">
        <v>52</v>
      </c>
      <c r="G307" s="14">
        <f t="shared" ref="G307:G309" si="40">SUM(H307:K307)</f>
        <v>11000</v>
      </c>
      <c r="H307" s="13">
        <v>10700</v>
      </c>
      <c r="I307" s="13">
        <v>200</v>
      </c>
      <c r="J307" s="13">
        <v>100</v>
      </c>
      <c r="K307" s="13"/>
    </row>
    <row r="308" spans="1:11" ht="13.7" hidden="1" customHeight="1" x14ac:dyDescent="0.25">
      <c r="A308" s="293"/>
      <c r="B308" s="187"/>
      <c r="C308" s="173"/>
      <c r="D308" s="171">
        <v>155</v>
      </c>
      <c r="E308" s="20" t="s">
        <v>40</v>
      </c>
      <c r="F308" s="6" t="s">
        <v>51</v>
      </c>
      <c r="G308" s="14">
        <f t="shared" si="40"/>
        <v>0</v>
      </c>
      <c r="H308" s="42"/>
      <c r="I308" s="42"/>
      <c r="J308" s="42"/>
      <c r="K308" s="42"/>
    </row>
    <row r="309" spans="1:11" ht="13.7" hidden="1" customHeight="1" x14ac:dyDescent="0.25">
      <c r="A309" s="293"/>
      <c r="B309" s="187"/>
      <c r="C309" s="173"/>
      <c r="D309" s="172"/>
      <c r="E309" s="20" t="s">
        <v>41</v>
      </c>
      <c r="F309" s="6" t="s">
        <v>52</v>
      </c>
      <c r="G309" s="14">
        <f t="shared" si="40"/>
        <v>0</v>
      </c>
      <c r="H309" s="42"/>
      <c r="I309" s="42"/>
      <c r="J309" s="42"/>
      <c r="K309" s="42"/>
    </row>
    <row r="310" spans="1:11" ht="13.7" customHeight="1" thickBot="1" x14ac:dyDescent="0.3">
      <c r="A310" s="293"/>
      <c r="B310" s="195"/>
      <c r="C310" s="230"/>
      <c r="D310" s="277" t="s">
        <v>132</v>
      </c>
      <c r="E310" s="278"/>
      <c r="F310" s="279"/>
      <c r="G310" s="138">
        <f>SUM(H310:K310)</f>
        <v>21900</v>
      </c>
      <c r="H310" s="138">
        <f>SUM(H305:H309)</f>
        <v>18800</v>
      </c>
      <c r="I310" s="138">
        <f>SUM(I305:I307)</f>
        <v>2200</v>
      </c>
      <c r="J310" s="138">
        <f>SUM(J305:J307)</f>
        <v>600</v>
      </c>
      <c r="K310" s="138">
        <f>SUM(K305:K307)</f>
        <v>300</v>
      </c>
    </row>
    <row r="311" spans="1:11" ht="15" customHeight="1" thickBot="1" x14ac:dyDescent="0.3">
      <c r="A311" s="141" t="s">
        <v>183</v>
      </c>
      <c r="B311" s="206" t="s">
        <v>186</v>
      </c>
      <c r="C311" s="206"/>
      <c r="D311" s="206"/>
      <c r="E311" s="206"/>
      <c r="F311" s="212"/>
      <c r="G311" s="143">
        <f>SUM(G315,G317,G319,G324,G326,G330)</f>
        <v>29557</v>
      </c>
      <c r="H311" s="143">
        <f>SUM(H315,H317,H319,H324,H326,H330)</f>
        <v>11576</v>
      </c>
      <c r="I311" s="143">
        <f>SUM(I315,I317,I319,I324,I326,I330)</f>
        <v>10270</v>
      </c>
      <c r="J311" s="143">
        <f>SUM(J315,J317,J319,J324,J326,J330)</f>
        <v>4975</v>
      </c>
      <c r="K311" s="146">
        <f>SUM(K315,K317,K319,K324,K326,K330)</f>
        <v>2736</v>
      </c>
    </row>
    <row r="312" spans="1:11" ht="13.7" customHeight="1" x14ac:dyDescent="0.25">
      <c r="A312" s="194"/>
      <c r="B312" s="187" t="s">
        <v>59</v>
      </c>
      <c r="C312" s="173" t="s">
        <v>15</v>
      </c>
      <c r="D312" s="24">
        <v>151</v>
      </c>
      <c r="E312" s="24" t="s">
        <v>21</v>
      </c>
      <c r="F312" s="18" t="s">
        <v>22</v>
      </c>
      <c r="G312" s="27">
        <f t="shared" ref="G312:G314" si="41">SUM(H312:K312)</f>
        <v>16400</v>
      </c>
      <c r="H312" s="28">
        <v>5000</v>
      </c>
      <c r="I312" s="28">
        <v>6890</v>
      </c>
      <c r="J312" s="28">
        <v>2920</v>
      </c>
      <c r="K312" s="28">
        <v>1590</v>
      </c>
    </row>
    <row r="313" spans="1:11" ht="13.7" customHeight="1" x14ac:dyDescent="0.25">
      <c r="A313" s="194"/>
      <c r="B313" s="187"/>
      <c r="C313" s="173"/>
      <c r="D313" s="20" t="s">
        <v>98</v>
      </c>
      <c r="E313" s="171" t="s">
        <v>40</v>
      </c>
      <c r="F313" s="238" t="s">
        <v>51</v>
      </c>
      <c r="G313" s="14">
        <f t="shared" si="41"/>
        <v>200</v>
      </c>
      <c r="H313" s="13">
        <v>50</v>
      </c>
      <c r="I313" s="13">
        <v>50</v>
      </c>
      <c r="J313" s="13">
        <v>50</v>
      </c>
      <c r="K313" s="13">
        <v>50</v>
      </c>
    </row>
    <row r="314" spans="1:11" ht="13.7" customHeight="1" x14ac:dyDescent="0.25">
      <c r="A314" s="194"/>
      <c r="B314" s="187"/>
      <c r="C314" s="173"/>
      <c r="D314" s="20" t="s">
        <v>99</v>
      </c>
      <c r="E314" s="172"/>
      <c r="F314" s="167"/>
      <c r="G314" s="14">
        <f t="shared" si="41"/>
        <v>296</v>
      </c>
      <c r="H314" s="13">
        <v>296</v>
      </c>
      <c r="I314" s="13"/>
      <c r="J314" s="13"/>
      <c r="K314" s="13"/>
    </row>
    <row r="315" spans="1:11" ht="13.7" customHeight="1" x14ac:dyDescent="0.25">
      <c r="A315" s="194"/>
      <c r="B315" s="188"/>
      <c r="C315" s="174"/>
      <c r="D315" s="175" t="s">
        <v>35</v>
      </c>
      <c r="E315" s="176"/>
      <c r="F315" s="177"/>
      <c r="G315" s="135">
        <f>SUM(H315:K315)</f>
        <v>16896</v>
      </c>
      <c r="H315" s="135">
        <f>SUM(H312:H314)</f>
        <v>5346</v>
      </c>
      <c r="I315" s="135">
        <f>SUM(I312:I314)</f>
        <v>6940</v>
      </c>
      <c r="J315" s="135">
        <f>SUM(J312:J314)</f>
        <v>2970</v>
      </c>
      <c r="K315" s="135">
        <f>SUM(K312:K314)</f>
        <v>1640</v>
      </c>
    </row>
    <row r="316" spans="1:11" ht="25.5" customHeight="1" x14ac:dyDescent="0.25">
      <c r="A316" s="194"/>
      <c r="B316" s="186" t="s">
        <v>85</v>
      </c>
      <c r="C316" s="178" t="s">
        <v>86</v>
      </c>
      <c r="D316" s="20">
        <v>151</v>
      </c>
      <c r="E316" s="20" t="s">
        <v>42</v>
      </c>
      <c r="F316" s="6" t="s">
        <v>53</v>
      </c>
      <c r="G316" s="14">
        <f>SUM(H316:K316)</f>
        <v>3000</v>
      </c>
      <c r="H316" s="13">
        <v>1000</v>
      </c>
      <c r="I316" s="13">
        <v>1000</v>
      </c>
      <c r="J316" s="13">
        <v>800</v>
      </c>
      <c r="K316" s="13">
        <v>200</v>
      </c>
    </row>
    <row r="317" spans="1:11" ht="13.7" customHeight="1" x14ac:dyDescent="0.25">
      <c r="A317" s="194"/>
      <c r="B317" s="188"/>
      <c r="C317" s="174"/>
      <c r="D317" s="175" t="s">
        <v>89</v>
      </c>
      <c r="E317" s="176"/>
      <c r="F317" s="177"/>
      <c r="G317" s="135">
        <f>SUM(H317:K317)</f>
        <v>3000</v>
      </c>
      <c r="H317" s="135">
        <f t="shared" ref="H317:K317" si="42">SUM(H316)</f>
        <v>1000</v>
      </c>
      <c r="I317" s="135">
        <f t="shared" si="42"/>
        <v>1000</v>
      </c>
      <c r="J317" s="135">
        <f t="shared" si="42"/>
        <v>800</v>
      </c>
      <c r="K317" s="135">
        <f t="shared" si="42"/>
        <v>200</v>
      </c>
    </row>
    <row r="318" spans="1:11" ht="26.85" customHeight="1" x14ac:dyDescent="0.25">
      <c r="A318" s="194"/>
      <c r="B318" s="186" t="s">
        <v>100</v>
      </c>
      <c r="C318" s="178" t="s">
        <v>101</v>
      </c>
      <c r="D318" s="20">
        <v>151</v>
      </c>
      <c r="E318" s="20" t="s">
        <v>203</v>
      </c>
      <c r="F318" s="6" t="s">
        <v>204</v>
      </c>
      <c r="G318" s="14">
        <f>SUM(H318:K318)</f>
        <v>200</v>
      </c>
      <c r="H318" s="13">
        <v>50</v>
      </c>
      <c r="I318" s="13">
        <v>150</v>
      </c>
      <c r="J318" s="13"/>
      <c r="K318" s="13"/>
    </row>
    <row r="319" spans="1:11" ht="13.7" customHeight="1" x14ac:dyDescent="0.25">
      <c r="A319" s="194"/>
      <c r="B319" s="188"/>
      <c r="C319" s="174"/>
      <c r="D319" s="175" t="s">
        <v>102</v>
      </c>
      <c r="E319" s="176"/>
      <c r="F319" s="177"/>
      <c r="G319" s="135">
        <f>SUM(H319:K319)</f>
        <v>200</v>
      </c>
      <c r="H319" s="135">
        <f t="shared" ref="H319:K319" si="43">SUM(H318)</f>
        <v>50</v>
      </c>
      <c r="I319" s="135">
        <f t="shared" si="43"/>
        <v>150</v>
      </c>
      <c r="J319" s="135">
        <f t="shared" si="43"/>
        <v>0</v>
      </c>
      <c r="K319" s="135">
        <f t="shared" si="43"/>
        <v>0</v>
      </c>
    </row>
    <row r="320" spans="1:11" ht="26.85" customHeight="1" x14ac:dyDescent="0.25">
      <c r="A320" s="194"/>
      <c r="B320" s="186" t="s">
        <v>108</v>
      </c>
      <c r="C320" s="178" t="s">
        <v>121</v>
      </c>
      <c r="D320" s="171">
        <v>142</v>
      </c>
      <c r="E320" s="20" t="s">
        <v>182</v>
      </c>
      <c r="F320" s="6" t="s">
        <v>188</v>
      </c>
      <c r="G320" s="14">
        <f t="shared" ref="G320:G323" si="44">SUM(H320:K320)</f>
        <v>161</v>
      </c>
      <c r="H320" s="13">
        <v>50</v>
      </c>
      <c r="I320" s="13">
        <v>70</v>
      </c>
      <c r="J320" s="13">
        <v>25</v>
      </c>
      <c r="K320" s="13">
        <v>16</v>
      </c>
    </row>
    <row r="321" spans="1:11" ht="26.85" hidden="1" customHeight="1" x14ac:dyDescent="0.25">
      <c r="A321" s="194"/>
      <c r="B321" s="187"/>
      <c r="C321" s="173"/>
      <c r="D321" s="208"/>
      <c r="E321" s="20" t="s">
        <v>178</v>
      </c>
      <c r="F321" s="6" t="s">
        <v>179</v>
      </c>
      <c r="G321" s="14">
        <f t="shared" si="44"/>
        <v>0</v>
      </c>
      <c r="H321" s="13"/>
      <c r="I321" s="13"/>
      <c r="J321" s="13"/>
      <c r="K321" s="13"/>
    </row>
    <row r="322" spans="1:11" ht="25.5" hidden="1" customHeight="1" x14ac:dyDescent="0.25">
      <c r="A322" s="194"/>
      <c r="B322" s="187"/>
      <c r="C322" s="173"/>
      <c r="D322" s="208"/>
      <c r="E322" s="20" t="s">
        <v>168</v>
      </c>
      <c r="F322" s="6" t="s">
        <v>173</v>
      </c>
      <c r="G322" s="14">
        <f t="shared" si="44"/>
        <v>0</v>
      </c>
      <c r="H322" s="13"/>
      <c r="I322" s="13"/>
      <c r="J322" s="13"/>
      <c r="K322" s="13"/>
    </row>
    <row r="323" spans="1:11" ht="13.7" customHeight="1" x14ac:dyDescent="0.25">
      <c r="A323" s="194"/>
      <c r="B323" s="187"/>
      <c r="C323" s="173"/>
      <c r="D323" s="172"/>
      <c r="E323" s="20" t="s">
        <v>169</v>
      </c>
      <c r="F323" s="6" t="s">
        <v>174</v>
      </c>
      <c r="G323" s="14">
        <f t="shared" si="44"/>
        <v>200</v>
      </c>
      <c r="H323" s="13">
        <v>30</v>
      </c>
      <c r="I323" s="13">
        <v>110</v>
      </c>
      <c r="J323" s="13">
        <v>30</v>
      </c>
      <c r="K323" s="13">
        <v>30</v>
      </c>
    </row>
    <row r="324" spans="1:11" ht="13.7" customHeight="1" x14ac:dyDescent="0.25">
      <c r="A324" s="194"/>
      <c r="B324" s="188"/>
      <c r="C324" s="174"/>
      <c r="D324" s="175" t="s">
        <v>120</v>
      </c>
      <c r="E324" s="176"/>
      <c r="F324" s="177"/>
      <c r="G324" s="135">
        <f>SUM(H324:K324)</f>
        <v>361</v>
      </c>
      <c r="H324" s="135">
        <f>SUM(H320:H323)</f>
        <v>80</v>
      </c>
      <c r="I324" s="135">
        <f>SUM(I320:I323)</f>
        <v>180</v>
      </c>
      <c r="J324" s="135">
        <f>SUM(J320:J323)</f>
        <v>55</v>
      </c>
      <c r="K324" s="135">
        <f>SUM(K320:K323)</f>
        <v>46</v>
      </c>
    </row>
    <row r="325" spans="1:11" ht="36" hidden="1" customHeight="1" x14ac:dyDescent="0.25">
      <c r="A325" s="194"/>
      <c r="B325" s="214" t="s">
        <v>127</v>
      </c>
      <c r="C325" s="251" t="s">
        <v>126</v>
      </c>
      <c r="D325" s="24">
        <v>151</v>
      </c>
      <c r="E325" s="20" t="s">
        <v>46</v>
      </c>
      <c r="F325" s="35" t="s">
        <v>57</v>
      </c>
      <c r="G325" s="22">
        <f>SUM(H325:K325)</f>
        <v>0</v>
      </c>
      <c r="H325" s="21"/>
      <c r="I325" s="21"/>
      <c r="J325" s="21"/>
      <c r="K325" s="21"/>
    </row>
    <row r="326" spans="1:11" ht="13.7" hidden="1" customHeight="1" x14ac:dyDescent="0.25">
      <c r="A326" s="194"/>
      <c r="B326" s="214"/>
      <c r="C326" s="251"/>
      <c r="D326" s="175" t="s">
        <v>124</v>
      </c>
      <c r="E326" s="176"/>
      <c r="F326" s="177"/>
      <c r="G326" s="135">
        <f>SUM(H326:K326)</f>
        <v>0</v>
      </c>
      <c r="H326" s="135">
        <f>SUM(H325:H325)</f>
        <v>0</v>
      </c>
      <c r="I326" s="135">
        <f>SUM(I325:I325)</f>
        <v>0</v>
      </c>
      <c r="J326" s="135">
        <f>SUM(J325:J325)</f>
        <v>0</v>
      </c>
      <c r="K326" s="135">
        <f>SUM(K325:K325)</f>
        <v>0</v>
      </c>
    </row>
    <row r="327" spans="1:11" ht="15" customHeight="1" x14ac:dyDescent="0.25">
      <c r="A327" s="194"/>
      <c r="B327" s="187" t="s">
        <v>134</v>
      </c>
      <c r="C327" s="173" t="s">
        <v>135</v>
      </c>
      <c r="D327" s="171">
        <v>151</v>
      </c>
      <c r="E327" s="20" t="s">
        <v>39</v>
      </c>
      <c r="F327" s="6" t="s">
        <v>50</v>
      </c>
      <c r="G327" s="14">
        <f t="shared" si="27"/>
        <v>6200</v>
      </c>
      <c r="H327" s="13">
        <v>4000</v>
      </c>
      <c r="I327" s="13">
        <v>1400</v>
      </c>
      <c r="J327" s="13">
        <v>550</v>
      </c>
      <c r="K327" s="13">
        <v>250</v>
      </c>
    </row>
    <row r="328" spans="1:11" ht="15" customHeight="1" x14ac:dyDescent="0.25">
      <c r="A328" s="194"/>
      <c r="B328" s="187"/>
      <c r="C328" s="173"/>
      <c r="D328" s="208"/>
      <c r="E328" s="20" t="s">
        <v>40</v>
      </c>
      <c r="F328" s="6" t="s">
        <v>51</v>
      </c>
      <c r="G328" s="14">
        <f t="shared" si="27"/>
        <v>1400</v>
      </c>
      <c r="H328" s="13">
        <v>600</v>
      </c>
      <c r="I328" s="13">
        <v>200</v>
      </c>
      <c r="J328" s="13">
        <v>100</v>
      </c>
      <c r="K328" s="13">
        <v>500</v>
      </c>
    </row>
    <row r="329" spans="1:11" ht="15" customHeight="1" x14ac:dyDescent="0.25">
      <c r="A329" s="194"/>
      <c r="B329" s="187"/>
      <c r="C329" s="173"/>
      <c r="D329" s="172"/>
      <c r="E329" s="20" t="s">
        <v>41</v>
      </c>
      <c r="F329" s="6" t="s">
        <v>52</v>
      </c>
      <c r="G329" s="14">
        <f t="shared" si="27"/>
        <v>1500</v>
      </c>
      <c r="H329" s="13">
        <v>500</v>
      </c>
      <c r="I329" s="13">
        <v>400</v>
      </c>
      <c r="J329" s="13">
        <v>500</v>
      </c>
      <c r="K329" s="13">
        <v>100</v>
      </c>
    </row>
    <row r="330" spans="1:11" ht="15" customHeight="1" thickBot="1" x14ac:dyDescent="0.3">
      <c r="A330" s="194"/>
      <c r="B330" s="187"/>
      <c r="C330" s="173"/>
      <c r="D330" s="179" t="s">
        <v>132</v>
      </c>
      <c r="E330" s="180"/>
      <c r="F330" s="181"/>
      <c r="G330" s="138">
        <f>SUM(H330:K330)</f>
        <v>9100</v>
      </c>
      <c r="H330" s="138">
        <f>SUM(H327:H329)</f>
        <v>5100</v>
      </c>
      <c r="I330" s="138">
        <f>SUM(I327:I329)</f>
        <v>2000</v>
      </c>
      <c r="J330" s="138">
        <f>SUM(J327:J329)</f>
        <v>1150</v>
      </c>
      <c r="K330" s="138">
        <f>SUM(K327:K329)</f>
        <v>850</v>
      </c>
    </row>
    <row r="331" spans="1:11" ht="15" customHeight="1" thickBot="1" x14ac:dyDescent="0.3">
      <c r="A331" s="141" t="s">
        <v>185</v>
      </c>
      <c r="B331" s="206" t="s">
        <v>190</v>
      </c>
      <c r="C331" s="206"/>
      <c r="D331" s="206"/>
      <c r="E331" s="206"/>
      <c r="F331" s="207"/>
      <c r="G331" s="147">
        <f>SUM(H331:K331)</f>
        <v>214629</v>
      </c>
      <c r="H331" s="148">
        <f>SUM(H335,H338,H340,H347,H350+H355)</f>
        <v>142959</v>
      </c>
      <c r="I331" s="148">
        <f>SUM(I335,I338,I340,I347,I350+I355)</f>
        <v>45940</v>
      </c>
      <c r="J331" s="148">
        <f>SUM(J335,J338,J340,J347,J350+J355)</f>
        <v>15240</v>
      </c>
      <c r="K331" s="149">
        <f>SUM(K335,K338,K340,K347,K350+K355)</f>
        <v>10490</v>
      </c>
    </row>
    <row r="332" spans="1:11" ht="15" customHeight="1" x14ac:dyDescent="0.25">
      <c r="A332" s="194"/>
      <c r="B332" s="187" t="s">
        <v>59</v>
      </c>
      <c r="C332" s="173" t="s">
        <v>15</v>
      </c>
      <c r="D332" s="24">
        <v>151</v>
      </c>
      <c r="E332" s="61" t="s">
        <v>21</v>
      </c>
      <c r="F332" s="18" t="s">
        <v>58</v>
      </c>
      <c r="G332" s="27">
        <f t="shared" si="27"/>
        <v>33200</v>
      </c>
      <c r="H332" s="28">
        <v>12250</v>
      </c>
      <c r="I332" s="28">
        <v>9400</v>
      </c>
      <c r="J332" s="28">
        <v>6350</v>
      </c>
      <c r="K332" s="28">
        <v>5200</v>
      </c>
    </row>
    <row r="333" spans="1:11" ht="15" customHeight="1" x14ac:dyDescent="0.25">
      <c r="A333" s="194"/>
      <c r="B333" s="187"/>
      <c r="C333" s="173"/>
      <c r="D333" s="20" t="s">
        <v>98</v>
      </c>
      <c r="E333" s="100" t="s">
        <v>21</v>
      </c>
      <c r="F333" s="5" t="s">
        <v>58</v>
      </c>
      <c r="G333" s="14">
        <f t="shared" si="27"/>
        <v>1400</v>
      </c>
      <c r="H333" s="13">
        <v>1400</v>
      </c>
      <c r="I333" s="13"/>
      <c r="J333" s="13"/>
      <c r="K333" s="13"/>
    </row>
    <row r="334" spans="1:11" ht="15" customHeight="1" x14ac:dyDescent="0.25">
      <c r="A334" s="194"/>
      <c r="B334" s="187"/>
      <c r="C334" s="173"/>
      <c r="D334" s="20" t="s">
        <v>99</v>
      </c>
      <c r="E334" s="100" t="s">
        <v>21</v>
      </c>
      <c r="F334" s="5" t="s">
        <v>58</v>
      </c>
      <c r="G334" s="14">
        <f t="shared" si="27"/>
        <v>4868</v>
      </c>
      <c r="H334" s="13">
        <v>4868</v>
      </c>
      <c r="I334" s="13"/>
      <c r="J334" s="13"/>
      <c r="K334" s="13"/>
    </row>
    <row r="335" spans="1:11" ht="15" customHeight="1" x14ac:dyDescent="0.25">
      <c r="A335" s="194"/>
      <c r="B335" s="188"/>
      <c r="C335" s="174"/>
      <c r="D335" s="175" t="s">
        <v>35</v>
      </c>
      <c r="E335" s="176"/>
      <c r="F335" s="177"/>
      <c r="G335" s="135">
        <f>SUM(H335:K335)</f>
        <v>39468</v>
      </c>
      <c r="H335" s="135">
        <f>SUM(H332:H334)</f>
        <v>18518</v>
      </c>
      <c r="I335" s="135">
        <f>SUM(I332:I334)</f>
        <v>9400</v>
      </c>
      <c r="J335" s="135">
        <f>SUM(J332:J334)</f>
        <v>6350</v>
      </c>
      <c r="K335" s="135">
        <f>SUM(K332:K334)</f>
        <v>5200</v>
      </c>
    </row>
    <row r="336" spans="1:11" ht="27.4" customHeight="1" x14ac:dyDescent="0.25">
      <c r="A336" s="194"/>
      <c r="B336" s="187" t="s">
        <v>85</v>
      </c>
      <c r="C336" s="173" t="s">
        <v>86</v>
      </c>
      <c r="D336" s="171">
        <v>151</v>
      </c>
      <c r="E336" s="20" t="s">
        <v>42</v>
      </c>
      <c r="F336" s="6" t="s">
        <v>53</v>
      </c>
      <c r="G336" s="14">
        <f t="shared" si="27"/>
        <v>10000</v>
      </c>
      <c r="H336" s="13">
        <v>400</v>
      </c>
      <c r="I336" s="13">
        <v>8000</v>
      </c>
      <c r="J336" s="13">
        <v>1600</v>
      </c>
      <c r="K336" s="13"/>
    </row>
    <row r="337" spans="1:11" ht="13.7" customHeight="1" x14ac:dyDescent="0.25">
      <c r="A337" s="194"/>
      <c r="B337" s="187"/>
      <c r="C337" s="173"/>
      <c r="D337" s="172"/>
      <c r="E337" s="20" t="s">
        <v>43</v>
      </c>
      <c r="F337" s="5" t="s">
        <v>54</v>
      </c>
      <c r="G337" s="14">
        <f t="shared" si="27"/>
        <v>10000</v>
      </c>
      <c r="H337" s="13">
        <v>4850</v>
      </c>
      <c r="I337" s="13">
        <v>2150</v>
      </c>
      <c r="J337" s="13">
        <v>1700</v>
      </c>
      <c r="K337" s="13">
        <v>1300</v>
      </c>
    </row>
    <row r="338" spans="1:11" ht="15" customHeight="1" x14ac:dyDescent="0.25">
      <c r="A338" s="194"/>
      <c r="B338" s="188"/>
      <c r="C338" s="174"/>
      <c r="D338" s="175" t="s">
        <v>89</v>
      </c>
      <c r="E338" s="176"/>
      <c r="F338" s="177"/>
      <c r="G338" s="135">
        <f>SUM(H338:K338)</f>
        <v>20000</v>
      </c>
      <c r="H338" s="135">
        <f>SUM(H336:H337)</f>
        <v>5250</v>
      </c>
      <c r="I338" s="135">
        <f>SUM(I336:I337)</f>
        <v>10150</v>
      </c>
      <c r="J338" s="135">
        <f>SUM(J336:J337)</f>
        <v>3300</v>
      </c>
      <c r="K338" s="135">
        <f>SUM(K336:K337)</f>
        <v>1300</v>
      </c>
    </row>
    <row r="339" spans="1:11" ht="18" customHeight="1" x14ac:dyDescent="0.25">
      <c r="A339" s="194"/>
      <c r="B339" s="186" t="s">
        <v>100</v>
      </c>
      <c r="C339" s="178" t="s">
        <v>101</v>
      </c>
      <c r="D339" s="4">
        <v>151</v>
      </c>
      <c r="E339" s="20" t="s">
        <v>203</v>
      </c>
      <c r="F339" s="5" t="s">
        <v>204</v>
      </c>
      <c r="G339" s="14">
        <f t="shared" si="27"/>
        <v>500</v>
      </c>
      <c r="H339" s="13"/>
      <c r="I339" s="13">
        <v>300</v>
      </c>
      <c r="J339" s="13">
        <v>200</v>
      </c>
      <c r="K339" s="13"/>
    </row>
    <row r="340" spans="1:11" ht="15" customHeight="1" x14ac:dyDescent="0.25">
      <c r="A340" s="194"/>
      <c r="B340" s="188"/>
      <c r="C340" s="174"/>
      <c r="D340" s="175" t="s">
        <v>102</v>
      </c>
      <c r="E340" s="176"/>
      <c r="F340" s="177"/>
      <c r="G340" s="135">
        <f>SUM(H340:K340)</f>
        <v>500</v>
      </c>
      <c r="H340" s="135">
        <f t="shared" ref="H340:K340" si="45">SUM(H339)</f>
        <v>0</v>
      </c>
      <c r="I340" s="135">
        <f t="shared" si="45"/>
        <v>300</v>
      </c>
      <c r="J340" s="135">
        <f t="shared" si="45"/>
        <v>200</v>
      </c>
      <c r="K340" s="135">
        <f t="shared" si="45"/>
        <v>0</v>
      </c>
    </row>
    <row r="341" spans="1:11" ht="26.85" customHeight="1" x14ac:dyDescent="0.25">
      <c r="A341" s="194"/>
      <c r="B341" s="186" t="s">
        <v>108</v>
      </c>
      <c r="C341" s="178" t="s">
        <v>121</v>
      </c>
      <c r="D341" s="171">
        <v>142</v>
      </c>
      <c r="E341" s="20" t="s">
        <v>182</v>
      </c>
      <c r="F341" s="6" t="s">
        <v>188</v>
      </c>
      <c r="G341" s="14">
        <f t="shared" si="27"/>
        <v>161</v>
      </c>
      <c r="H341" s="13">
        <v>41</v>
      </c>
      <c r="I341" s="13">
        <v>40</v>
      </c>
      <c r="J341" s="13">
        <v>40</v>
      </c>
      <c r="K341" s="13">
        <v>40</v>
      </c>
    </row>
    <row r="342" spans="1:11" ht="26.85" hidden="1" customHeight="1" x14ac:dyDescent="0.25">
      <c r="A342" s="194"/>
      <c r="B342" s="187"/>
      <c r="C342" s="173"/>
      <c r="D342" s="208"/>
      <c r="E342" s="20" t="s">
        <v>178</v>
      </c>
      <c r="F342" s="6" t="s">
        <v>179</v>
      </c>
      <c r="G342" s="14">
        <f t="shared" si="27"/>
        <v>0</v>
      </c>
      <c r="H342" s="13"/>
      <c r="I342" s="13"/>
      <c r="J342" s="13"/>
      <c r="K342" s="13"/>
    </row>
    <row r="343" spans="1:11" ht="15" hidden="1" customHeight="1" x14ac:dyDescent="0.25">
      <c r="A343" s="194"/>
      <c r="B343" s="187"/>
      <c r="C343" s="173"/>
      <c r="D343" s="208"/>
      <c r="E343" s="20" t="s">
        <v>37</v>
      </c>
      <c r="F343" s="6" t="s">
        <v>48</v>
      </c>
      <c r="G343" s="14">
        <f t="shared" si="27"/>
        <v>0</v>
      </c>
      <c r="H343" s="13"/>
      <c r="I343" s="13"/>
      <c r="J343" s="13"/>
      <c r="K343" s="13"/>
    </row>
    <row r="344" spans="1:11" ht="24.95" hidden="1" customHeight="1" x14ac:dyDescent="0.25">
      <c r="A344" s="194"/>
      <c r="B344" s="187"/>
      <c r="C344" s="173"/>
      <c r="D344" s="208"/>
      <c r="E344" s="20" t="s">
        <v>168</v>
      </c>
      <c r="F344" s="6" t="s">
        <v>173</v>
      </c>
      <c r="G344" s="14">
        <f t="shared" si="27"/>
        <v>0</v>
      </c>
      <c r="H344" s="13"/>
      <c r="I344" s="13"/>
      <c r="J344" s="13"/>
      <c r="K344" s="13"/>
    </row>
    <row r="345" spans="1:11" ht="15" customHeight="1" x14ac:dyDescent="0.25">
      <c r="A345" s="194"/>
      <c r="B345" s="187"/>
      <c r="C345" s="173"/>
      <c r="D345" s="172"/>
      <c r="E345" s="20" t="s">
        <v>169</v>
      </c>
      <c r="F345" s="6" t="s">
        <v>174</v>
      </c>
      <c r="G345" s="14">
        <f t="shared" si="27"/>
        <v>800</v>
      </c>
      <c r="H345" s="13"/>
      <c r="I345" s="13">
        <v>250</v>
      </c>
      <c r="J345" s="13">
        <v>250</v>
      </c>
      <c r="K345" s="13">
        <v>300</v>
      </c>
    </row>
    <row r="346" spans="1:11" ht="15" hidden="1" customHeight="1" x14ac:dyDescent="0.25">
      <c r="A346" s="194"/>
      <c r="B346" s="187"/>
      <c r="C346" s="173"/>
      <c r="D346" s="20">
        <v>151</v>
      </c>
      <c r="E346" s="20" t="s">
        <v>37</v>
      </c>
      <c r="F346" s="6" t="s">
        <v>48</v>
      </c>
      <c r="G346" s="14">
        <f t="shared" si="27"/>
        <v>0</v>
      </c>
      <c r="H346" s="13"/>
      <c r="I346" s="13"/>
      <c r="J346" s="13"/>
      <c r="K346" s="13"/>
    </row>
    <row r="347" spans="1:11" ht="15" customHeight="1" x14ac:dyDescent="0.25">
      <c r="A347" s="194"/>
      <c r="B347" s="188"/>
      <c r="C347" s="174"/>
      <c r="D347" s="175" t="s">
        <v>120</v>
      </c>
      <c r="E347" s="176"/>
      <c r="F347" s="177"/>
      <c r="G347" s="135">
        <f>SUM(H347:K347)</f>
        <v>961</v>
      </c>
      <c r="H347" s="135">
        <f>SUM(H341:H345)</f>
        <v>41</v>
      </c>
      <c r="I347" s="135">
        <f>SUM(I341:I345)</f>
        <v>290</v>
      </c>
      <c r="J347" s="135">
        <f>SUM(J341:J345)</f>
        <v>290</v>
      </c>
      <c r="K347" s="135">
        <f>SUM(K341:K346)</f>
        <v>340</v>
      </c>
    </row>
    <row r="348" spans="1:11" ht="26.25" hidden="1" customHeight="1" x14ac:dyDescent="0.25">
      <c r="A348" s="194"/>
      <c r="B348" s="187" t="s">
        <v>127</v>
      </c>
      <c r="C348" s="173" t="s">
        <v>126</v>
      </c>
      <c r="D348" s="171">
        <v>151</v>
      </c>
      <c r="E348" s="20" t="s">
        <v>46</v>
      </c>
      <c r="F348" s="35" t="s">
        <v>57</v>
      </c>
      <c r="G348" s="14">
        <f t="shared" si="27"/>
        <v>0</v>
      </c>
      <c r="H348" s="21"/>
      <c r="I348" s="21"/>
      <c r="J348" s="21"/>
      <c r="K348" s="21"/>
    </row>
    <row r="349" spans="1:11" ht="19.7" customHeight="1" x14ac:dyDescent="0.25">
      <c r="A349" s="194"/>
      <c r="B349" s="187"/>
      <c r="C349" s="173"/>
      <c r="D349" s="172"/>
      <c r="E349" s="26" t="s">
        <v>47</v>
      </c>
      <c r="F349" s="17" t="s">
        <v>22</v>
      </c>
      <c r="G349" s="14">
        <f t="shared" si="27"/>
        <v>1400</v>
      </c>
      <c r="H349" s="13">
        <v>750</v>
      </c>
      <c r="I349" s="13">
        <v>400</v>
      </c>
      <c r="J349" s="13">
        <v>200</v>
      </c>
      <c r="K349" s="13">
        <v>50</v>
      </c>
    </row>
    <row r="350" spans="1:11" ht="19.7" customHeight="1" x14ac:dyDescent="0.25">
      <c r="A350" s="194"/>
      <c r="B350" s="188"/>
      <c r="C350" s="174"/>
      <c r="D350" s="175" t="s">
        <v>124</v>
      </c>
      <c r="E350" s="176"/>
      <c r="F350" s="177"/>
      <c r="G350" s="135">
        <f>SUM(G348:G349)</f>
        <v>1400</v>
      </c>
      <c r="H350" s="135">
        <f>SUM(H348:H349)</f>
        <v>750</v>
      </c>
      <c r="I350" s="135">
        <f>SUM(I348:I349)</f>
        <v>400</v>
      </c>
      <c r="J350" s="135">
        <f>SUM(J348:J349)</f>
        <v>200</v>
      </c>
      <c r="K350" s="135">
        <f>SUM(K348:K349)</f>
        <v>50</v>
      </c>
    </row>
    <row r="351" spans="1:11" ht="23.85" customHeight="1" x14ac:dyDescent="0.25">
      <c r="A351" s="194"/>
      <c r="B351" s="187" t="s">
        <v>134</v>
      </c>
      <c r="C351" s="173" t="s">
        <v>135</v>
      </c>
      <c r="D351" s="171">
        <v>151</v>
      </c>
      <c r="E351" s="36" t="s">
        <v>67</v>
      </c>
      <c r="F351" s="35" t="s">
        <v>80</v>
      </c>
      <c r="G351" s="14">
        <f t="shared" si="27"/>
        <v>31500</v>
      </c>
      <c r="H351" s="13">
        <v>31500</v>
      </c>
      <c r="I351" s="13"/>
      <c r="J351" s="13"/>
      <c r="K351" s="13"/>
    </row>
    <row r="352" spans="1:11" ht="15" customHeight="1" x14ac:dyDescent="0.25">
      <c r="A352" s="194"/>
      <c r="B352" s="187"/>
      <c r="C352" s="173"/>
      <c r="D352" s="208"/>
      <c r="E352" s="20" t="s">
        <v>39</v>
      </c>
      <c r="F352" s="6" t="s">
        <v>50</v>
      </c>
      <c r="G352" s="14">
        <f t="shared" si="27"/>
        <v>70500</v>
      </c>
      <c r="H352" s="13">
        <v>56400</v>
      </c>
      <c r="I352" s="13">
        <v>6400</v>
      </c>
      <c r="J352" s="13">
        <v>4600</v>
      </c>
      <c r="K352" s="13">
        <v>3100</v>
      </c>
    </row>
    <row r="353" spans="1:11" ht="15" customHeight="1" x14ac:dyDescent="0.25">
      <c r="A353" s="194"/>
      <c r="B353" s="187"/>
      <c r="C353" s="173"/>
      <c r="D353" s="208"/>
      <c r="E353" s="20" t="s">
        <v>40</v>
      </c>
      <c r="F353" s="6" t="s">
        <v>51</v>
      </c>
      <c r="G353" s="14">
        <f t="shared" si="27"/>
        <v>11300</v>
      </c>
      <c r="H353" s="13">
        <v>8500</v>
      </c>
      <c r="I353" s="13">
        <v>2000</v>
      </c>
      <c r="J353" s="13">
        <v>300</v>
      </c>
      <c r="K353" s="13">
        <v>500</v>
      </c>
    </row>
    <row r="354" spans="1:11" ht="15" customHeight="1" x14ac:dyDescent="0.25">
      <c r="A354" s="194"/>
      <c r="B354" s="187"/>
      <c r="C354" s="173"/>
      <c r="D354" s="172"/>
      <c r="E354" s="20" t="s">
        <v>41</v>
      </c>
      <c r="F354" s="6" t="s">
        <v>52</v>
      </c>
      <c r="G354" s="14">
        <f t="shared" si="27"/>
        <v>39000</v>
      </c>
      <c r="H354" s="13">
        <v>22000</v>
      </c>
      <c r="I354" s="13">
        <v>17000</v>
      </c>
      <c r="J354" s="13"/>
      <c r="K354" s="13"/>
    </row>
    <row r="355" spans="1:11" ht="15" customHeight="1" thickBot="1" x14ac:dyDescent="0.3">
      <c r="A355" s="194"/>
      <c r="B355" s="187"/>
      <c r="C355" s="173"/>
      <c r="D355" s="179" t="s">
        <v>132</v>
      </c>
      <c r="E355" s="180"/>
      <c r="F355" s="181"/>
      <c r="G355" s="138">
        <f>SUM(H355:K355)</f>
        <v>152300</v>
      </c>
      <c r="H355" s="138">
        <f>SUM(H351:H354)</f>
        <v>118400</v>
      </c>
      <c r="I355" s="138">
        <f>SUM(I351:I354)</f>
        <v>25400</v>
      </c>
      <c r="J355" s="138">
        <f>SUM(J351:J354)</f>
        <v>4900</v>
      </c>
      <c r="K355" s="138">
        <f>SUM(K351:K354)</f>
        <v>3600</v>
      </c>
    </row>
    <row r="356" spans="1:11" ht="15" customHeight="1" thickBot="1" x14ac:dyDescent="0.3">
      <c r="A356" s="141" t="s">
        <v>189</v>
      </c>
      <c r="B356" s="206" t="s">
        <v>192</v>
      </c>
      <c r="C356" s="206"/>
      <c r="D356" s="206"/>
      <c r="E356" s="206"/>
      <c r="F356" s="212"/>
      <c r="G356" s="143">
        <f>SUM(H356:K356)</f>
        <v>217435</v>
      </c>
      <c r="H356" s="143">
        <f>SUM(H360,H364,H366,H372,H375,H379)</f>
        <v>64074</v>
      </c>
      <c r="I356" s="143">
        <f>SUM(I360,I364,I366,I372,I375,I379)</f>
        <v>55622</v>
      </c>
      <c r="J356" s="143">
        <f>SUM(J360,J364,J366,J372,J375,J379)</f>
        <v>67535</v>
      </c>
      <c r="K356" s="146">
        <f>SUM(K360,K364,K366,K372,K375,K379)</f>
        <v>30204</v>
      </c>
    </row>
    <row r="357" spans="1:11" ht="19.149999999999999" customHeight="1" x14ac:dyDescent="0.25">
      <c r="A357" s="234"/>
      <c r="B357" s="187" t="s">
        <v>59</v>
      </c>
      <c r="C357" s="173" t="s">
        <v>15</v>
      </c>
      <c r="D357" s="24">
        <v>151</v>
      </c>
      <c r="E357" s="235" t="s">
        <v>21</v>
      </c>
      <c r="F357" s="235" t="s">
        <v>22</v>
      </c>
      <c r="G357" s="27">
        <f t="shared" si="27"/>
        <v>65000</v>
      </c>
      <c r="H357" s="28">
        <v>33390</v>
      </c>
      <c r="I357" s="28">
        <v>26440</v>
      </c>
      <c r="J357" s="28">
        <v>4350</v>
      </c>
      <c r="K357" s="28">
        <v>820</v>
      </c>
    </row>
    <row r="358" spans="1:11" ht="19.149999999999999" customHeight="1" x14ac:dyDescent="0.25">
      <c r="A358" s="234"/>
      <c r="B358" s="187"/>
      <c r="C358" s="173"/>
      <c r="D358" s="20" t="s">
        <v>98</v>
      </c>
      <c r="E358" s="169"/>
      <c r="F358" s="169"/>
      <c r="G358" s="27">
        <f t="shared" si="27"/>
        <v>5500</v>
      </c>
      <c r="H358" s="28">
        <v>1375</v>
      </c>
      <c r="I358" s="28">
        <v>1375</v>
      </c>
      <c r="J358" s="28">
        <v>1375</v>
      </c>
      <c r="K358" s="28">
        <v>1375</v>
      </c>
    </row>
    <row r="359" spans="1:11" ht="19.149999999999999" customHeight="1" x14ac:dyDescent="0.25">
      <c r="A359" s="234"/>
      <c r="B359" s="187"/>
      <c r="C359" s="173"/>
      <c r="D359" s="24" t="s">
        <v>99</v>
      </c>
      <c r="E359" s="170"/>
      <c r="F359" s="170"/>
      <c r="G359" s="27">
        <f t="shared" si="27"/>
        <v>11494</v>
      </c>
      <c r="H359" s="28">
        <v>2874</v>
      </c>
      <c r="I359" s="28">
        <v>2872</v>
      </c>
      <c r="J359" s="28">
        <v>2874</v>
      </c>
      <c r="K359" s="28">
        <v>2874</v>
      </c>
    </row>
    <row r="360" spans="1:11" ht="17.649999999999999" customHeight="1" x14ac:dyDescent="0.25">
      <c r="A360" s="234"/>
      <c r="B360" s="188"/>
      <c r="C360" s="174"/>
      <c r="D360" s="175" t="s">
        <v>35</v>
      </c>
      <c r="E360" s="176"/>
      <c r="F360" s="177"/>
      <c r="G360" s="135">
        <f>SUM(H360:K360)</f>
        <v>81994</v>
      </c>
      <c r="H360" s="135">
        <f>SUM(H357:H359)</f>
        <v>37639</v>
      </c>
      <c r="I360" s="135">
        <f>SUM(I357:I359)</f>
        <v>30687</v>
      </c>
      <c r="J360" s="135">
        <f>SUM(J357:J359)</f>
        <v>8599</v>
      </c>
      <c r="K360" s="135">
        <f>SUM(K357:K359)</f>
        <v>5069</v>
      </c>
    </row>
    <row r="361" spans="1:11" ht="23.45" customHeight="1" x14ac:dyDescent="0.25">
      <c r="A361" s="234"/>
      <c r="B361" s="186" t="s">
        <v>85</v>
      </c>
      <c r="C361" s="178" t="s">
        <v>86</v>
      </c>
      <c r="D361" s="171">
        <v>151</v>
      </c>
      <c r="E361" s="20" t="s">
        <v>42</v>
      </c>
      <c r="F361" s="6" t="s">
        <v>53</v>
      </c>
      <c r="G361" s="14">
        <f t="shared" si="27"/>
        <v>10000</v>
      </c>
      <c r="H361" s="13">
        <v>1000</v>
      </c>
      <c r="I361" s="13">
        <v>1000</v>
      </c>
      <c r="J361" s="13">
        <v>7000</v>
      </c>
      <c r="K361" s="13">
        <v>1000</v>
      </c>
    </row>
    <row r="362" spans="1:11" ht="17.100000000000001" customHeight="1" x14ac:dyDescent="0.25">
      <c r="A362" s="234"/>
      <c r="B362" s="187"/>
      <c r="C362" s="173"/>
      <c r="D362" s="208"/>
      <c r="E362" s="20" t="s">
        <v>90</v>
      </c>
      <c r="F362" s="6" t="s">
        <v>95</v>
      </c>
      <c r="G362" s="14">
        <f t="shared" si="27"/>
        <v>20000</v>
      </c>
      <c r="H362" s="13"/>
      <c r="I362" s="13"/>
      <c r="J362" s="13"/>
      <c r="K362" s="13">
        <v>20000</v>
      </c>
    </row>
    <row r="363" spans="1:11" ht="15" customHeight="1" x14ac:dyDescent="0.25">
      <c r="A363" s="234"/>
      <c r="B363" s="187"/>
      <c r="C363" s="173"/>
      <c r="D363" s="172"/>
      <c r="E363" s="20" t="s">
        <v>43</v>
      </c>
      <c r="F363" s="5" t="s">
        <v>54</v>
      </c>
      <c r="G363" s="14">
        <f t="shared" si="27"/>
        <v>9500</v>
      </c>
      <c r="H363" s="13">
        <v>5000</v>
      </c>
      <c r="I363" s="13">
        <v>2500</v>
      </c>
      <c r="J363" s="13">
        <v>1000</v>
      </c>
      <c r="K363" s="13">
        <v>1000</v>
      </c>
    </row>
    <row r="364" spans="1:11" ht="15" customHeight="1" x14ac:dyDescent="0.25">
      <c r="A364" s="234"/>
      <c r="B364" s="188"/>
      <c r="C364" s="174"/>
      <c r="D364" s="175" t="s">
        <v>89</v>
      </c>
      <c r="E364" s="176"/>
      <c r="F364" s="177"/>
      <c r="G364" s="135">
        <f>SUM(H364:K364)</f>
        <v>39500</v>
      </c>
      <c r="H364" s="135">
        <f>SUM(H361:H363)</f>
        <v>6000</v>
      </c>
      <c r="I364" s="135">
        <f>SUM(I361:I363)</f>
        <v>3500</v>
      </c>
      <c r="J364" s="135">
        <f>SUM(J361:J363)</f>
        <v>8000</v>
      </c>
      <c r="K364" s="135">
        <f>SUM(K361:K363)</f>
        <v>22000</v>
      </c>
    </row>
    <row r="365" spans="1:11" ht="15" customHeight="1" x14ac:dyDescent="0.25">
      <c r="A365" s="234"/>
      <c r="B365" s="186" t="s">
        <v>100</v>
      </c>
      <c r="C365" s="178" t="s">
        <v>101</v>
      </c>
      <c r="D365" s="20">
        <v>151</v>
      </c>
      <c r="E365" s="20" t="s">
        <v>203</v>
      </c>
      <c r="F365" s="5" t="s">
        <v>204</v>
      </c>
      <c r="G365" s="14">
        <f>SUM(H365:K365)</f>
        <v>500</v>
      </c>
      <c r="H365" s="13">
        <v>500</v>
      </c>
      <c r="I365" s="13"/>
      <c r="J365" s="13"/>
      <c r="K365" s="13"/>
    </row>
    <row r="366" spans="1:11" ht="15" customHeight="1" x14ac:dyDescent="0.25">
      <c r="A366" s="234"/>
      <c r="B366" s="188"/>
      <c r="C366" s="174"/>
      <c r="D366" s="175" t="s">
        <v>102</v>
      </c>
      <c r="E366" s="176"/>
      <c r="F366" s="177"/>
      <c r="G366" s="135">
        <f>SUM(H366:K366)</f>
        <v>500</v>
      </c>
      <c r="H366" s="135">
        <f t="shared" ref="H366:K366" si="46">SUM(H365)</f>
        <v>500</v>
      </c>
      <c r="I366" s="135">
        <f t="shared" si="46"/>
        <v>0</v>
      </c>
      <c r="J366" s="135">
        <f t="shared" si="46"/>
        <v>0</v>
      </c>
      <c r="K366" s="135">
        <f t="shared" si="46"/>
        <v>0</v>
      </c>
    </row>
    <row r="367" spans="1:11" ht="26.85" customHeight="1" x14ac:dyDescent="0.25">
      <c r="A367" s="234"/>
      <c r="B367" s="186" t="s">
        <v>108</v>
      </c>
      <c r="C367" s="178" t="s">
        <v>121</v>
      </c>
      <c r="D367" s="171">
        <v>142</v>
      </c>
      <c r="E367" s="20" t="s">
        <v>182</v>
      </c>
      <c r="F367" s="6" t="s">
        <v>188</v>
      </c>
      <c r="G367" s="14">
        <f t="shared" si="27"/>
        <v>161</v>
      </c>
      <c r="H367" s="13">
        <v>40</v>
      </c>
      <c r="I367" s="13">
        <v>40</v>
      </c>
      <c r="J367" s="13">
        <v>41</v>
      </c>
      <c r="K367" s="13">
        <v>40</v>
      </c>
    </row>
    <row r="368" spans="1:11" ht="26.85" hidden="1" customHeight="1" x14ac:dyDescent="0.25">
      <c r="A368" s="234"/>
      <c r="B368" s="187"/>
      <c r="C368" s="173"/>
      <c r="D368" s="208"/>
      <c r="E368" s="20" t="s">
        <v>178</v>
      </c>
      <c r="F368" s="6" t="s">
        <v>179</v>
      </c>
      <c r="G368" s="14">
        <f t="shared" si="27"/>
        <v>0</v>
      </c>
      <c r="H368" s="13"/>
      <c r="I368" s="13"/>
      <c r="J368" s="13"/>
      <c r="K368" s="13"/>
    </row>
    <row r="369" spans="1:11" ht="15" hidden="1" customHeight="1" x14ac:dyDescent="0.25">
      <c r="A369" s="234"/>
      <c r="B369" s="187"/>
      <c r="C369" s="173"/>
      <c r="D369" s="208"/>
      <c r="E369" s="20" t="s">
        <v>37</v>
      </c>
      <c r="F369" s="6" t="s">
        <v>48</v>
      </c>
      <c r="G369" s="14">
        <f t="shared" si="27"/>
        <v>0</v>
      </c>
      <c r="H369" s="13"/>
      <c r="I369" s="13"/>
      <c r="J369" s="13"/>
      <c r="K369" s="13"/>
    </row>
    <row r="370" spans="1:11" ht="24.95" hidden="1" customHeight="1" x14ac:dyDescent="0.25">
      <c r="A370" s="234"/>
      <c r="B370" s="187"/>
      <c r="C370" s="173"/>
      <c r="D370" s="208"/>
      <c r="E370" s="20" t="s">
        <v>168</v>
      </c>
      <c r="F370" s="6" t="s">
        <v>173</v>
      </c>
      <c r="G370" s="14">
        <f t="shared" si="27"/>
        <v>0</v>
      </c>
      <c r="H370" s="13"/>
      <c r="I370" s="13"/>
      <c r="J370" s="13"/>
      <c r="K370" s="13"/>
    </row>
    <row r="371" spans="1:11" ht="15" customHeight="1" x14ac:dyDescent="0.25">
      <c r="A371" s="234"/>
      <c r="B371" s="187"/>
      <c r="C371" s="173"/>
      <c r="D371" s="172"/>
      <c r="E371" s="20" t="s">
        <v>169</v>
      </c>
      <c r="F371" s="6" t="s">
        <v>174</v>
      </c>
      <c r="G371" s="14">
        <f t="shared" si="27"/>
        <v>480</v>
      </c>
      <c r="H371" s="13">
        <v>120</v>
      </c>
      <c r="I371" s="13">
        <v>120</v>
      </c>
      <c r="J371" s="13">
        <v>120</v>
      </c>
      <c r="K371" s="13">
        <v>120</v>
      </c>
    </row>
    <row r="372" spans="1:11" ht="15" customHeight="1" x14ac:dyDescent="0.25">
      <c r="A372" s="234"/>
      <c r="B372" s="188"/>
      <c r="C372" s="174"/>
      <c r="D372" s="175" t="s">
        <v>120</v>
      </c>
      <c r="E372" s="176"/>
      <c r="F372" s="177"/>
      <c r="G372" s="135">
        <f>SUM(H372:K372)</f>
        <v>641</v>
      </c>
      <c r="H372" s="135">
        <f>SUM(H367:H371)</f>
        <v>160</v>
      </c>
      <c r="I372" s="135">
        <f>SUM(I367:I371)</f>
        <v>160</v>
      </c>
      <c r="J372" s="135">
        <f>SUM(J367:J371)</f>
        <v>161</v>
      </c>
      <c r="K372" s="135">
        <f>SUM(K367:K371)</f>
        <v>160</v>
      </c>
    </row>
    <row r="373" spans="1:11" ht="25.5" hidden="1" customHeight="1" x14ac:dyDescent="0.25">
      <c r="A373" s="234"/>
      <c r="B373" s="186" t="s">
        <v>127</v>
      </c>
      <c r="C373" s="178" t="s">
        <v>126</v>
      </c>
      <c r="D373" s="171">
        <v>151</v>
      </c>
      <c r="E373" s="20" t="s">
        <v>46</v>
      </c>
      <c r="F373" s="35" t="s">
        <v>57</v>
      </c>
      <c r="G373" s="14">
        <f t="shared" si="27"/>
        <v>0</v>
      </c>
      <c r="H373" s="21"/>
      <c r="I373" s="21"/>
      <c r="J373" s="21"/>
      <c r="K373" s="21"/>
    </row>
    <row r="374" spans="1:11" ht="17.649999999999999" customHeight="1" x14ac:dyDescent="0.25">
      <c r="A374" s="234"/>
      <c r="B374" s="187"/>
      <c r="C374" s="173"/>
      <c r="D374" s="172"/>
      <c r="E374" s="20" t="s">
        <v>47</v>
      </c>
      <c r="F374" s="6" t="s">
        <v>22</v>
      </c>
      <c r="G374" s="14">
        <f t="shared" si="27"/>
        <v>600</v>
      </c>
      <c r="H374" s="13">
        <v>375</v>
      </c>
      <c r="I374" s="13">
        <v>75</v>
      </c>
      <c r="J374" s="13">
        <v>75</v>
      </c>
      <c r="K374" s="13">
        <v>75</v>
      </c>
    </row>
    <row r="375" spans="1:11" ht="15" customHeight="1" x14ac:dyDescent="0.25">
      <c r="A375" s="234"/>
      <c r="B375" s="188"/>
      <c r="C375" s="174"/>
      <c r="D375" s="175" t="s">
        <v>124</v>
      </c>
      <c r="E375" s="176"/>
      <c r="F375" s="177"/>
      <c r="G375" s="135">
        <f>SUM(H375:K375)</f>
        <v>600</v>
      </c>
      <c r="H375" s="135">
        <f t="shared" ref="H375:K375" si="47">SUM(H373:H374)</f>
        <v>375</v>
      </c>
      <c r="I375" s="135">
        <f t="shared" si="47"/>
        <v>75</v>
      </c>
      <c r="J375" s="135">
        <f t="shared" si="47"/>
        <v>75</v>
      </c>
      <c r="K375" s="135">
        <f t="shared" si="47"/>
        <v>75</v>
      </c>
    </row>
    <row r="376" spans="1:11" ht="15" customHeight="1" x14ac:dyDescent="0.25">
      <c r="A376" s="234"/>
      <c r="B376" s="186" t="s">
        <v>134</v>
      </c>
      <c r="C376" s="178" t="s">
        <v>135</v>
      </c>
      <c r="D376" s="171">
        <v>151</v>
      </c>
      <c r="E376" s="20" t="s">
        <v>39</v>
      </c>
      <c r="F376" s="6" t="s">
        <v>50</v>
      </c>
      <c r="G376" s="14">
        <f t="shared" si="27"/>
        <v>29500</v>
      </c>
      <c r="H376" s="13">
        <v>7500</v>
      </c>
      <c r="I376" s="13">
        <v>12000</v>
      </c>
      <c r="J376" s="13">
        <v>7700</v>
      </c>
      <c r="K376" s="13">
        <v>2300</v>
      </c>
    </row>
    <row r="377" spans="1:11" ht="15" customHeight="1" x14ac:dyDescent="0.25">
      <c r="A377" s="234"/>
      <c r="B377" s="187"/>
      <c r="C377" s="173"/>
      <c r="D377" s="208"/>
      <c r="E377" s="20" t="s">
        <v>40</v>
      </c>
      <c r="F377" s="6" t="s">
        <v>51</v>
      </c>
      <c r="G377" s="14">
        <f t="shared" si="27"/>
        <v>43100</v>
      </c>
      <c r="H377" s="13">
        <v>7500</v>
      </c>
      <c r="I377" s="13">
        <v>7000</v>
      </c>
      <c r="J377" s="13">
        <v>28000</v>
      </c>
      <c r="K377" s="13">
        <v>600</v>
      </c>
    </row>
    <row r="378" spans="1:11" ht="15" customHeight="1" x14ac:dyDescent="0.25">
      <c r="A378" s="234"/>
      <c r="B378" s="187"/>
      <c r="C378" s="173"/>
      <c r="D378" s="172"/>
      <c r="E378" s="20" t="s">
        <v>41</v>
      </c>
      <c r="F378" s="6" t="s">
        <v>52</v>
      </c>
      <c r="G378" s="14">
        <f t="shared" si="27"/>
        <v>21600</v>
      </c>
      <c r="H378" s="13">
        <v>4400</v>
      </c>
      <c r="I378" s="13">
        <v>2200</v>
      </c>
      <c r="J378" s="13">
        <v>15000</v>
      </c>
      <c r="K378" s="13"/>
    </row>
    <row r="379" spans="1:11" ht="15" customHeight="1" thickBot="1" x14ac:dyDescent="0.3">
      <c r="A379" s="234"/>
      <c r="B379" s="187"/>
      <c r="C379" s="173"/>
      <c r="D379" s="179" t="s">
        <v>132</v>
      </c>
      <c r="E379" s="180"/>
      <c r="F379" s="181"/>
      <c r="G379" s="138">
        <f>SUM(H379:K379)</f>
        <v>94200</v>
      </c>
      <c r="H379" s="138">
        <f>SUM(H376:H378)</f>
        <v>19400</v>
      </c>
      <c r="I379" s="138">
        <f>SUM(I376:I378)</f>
        <v>21200</v>
      </c>
      <c r="J379" s="138">
        <f>SUM(J376:J378)</f>
        <v>50700</v>
      </c>
      <c r="K379" s="138">
        <f>SUM(K376:K378)</f>
        <v>2900</v>
      </c>
    </row>
    <row r="380" spans="1:11" ht="15" customHeight="1" thickBot="1" x14ac:dyDescent="0.3">
      <c r="A380" s="141" t="s">
        <v>191</v>
      </c>
      <c r="B380" s="206" t="s">
        <v>194</v>
      </c>
      <c r="C380" s="206"/>
      <c r="D380" s="206"/>
      <c r="E380" s="206"/>
      <c r="F380" s="212"/>
      <c r="G380" s="143">
        <f>SUM(H380:K380)</f>
        <v>160776</v>
      </c>
      <c r="H380" s="143">
        <f>SUM(H385,H388,H390,H396,H399,H403)</f>
        <v>94299</v>
      </c>
      <c r="I380" s="143">
        <f>SUM(I385,I388,I390,I396,I399,I403)</f>
        <v>34493</v>
      </c>
      <c r="J380" s="143">
        <f>SUM(J385,J388,J390,J396,J399,J403)</f>
        <v>21473</v>
      </c>
      <c r="K380" s="146">
        <f>SUM(K385,K388,K390,K396,K399,K403)</f>
        <v>10511</v>
      </c>
    </row>
    <row r="381" spans="1:11" ht="15" customHeight="1" x14ac:dyDescent="0.25">
      <c r="A381" s="194"/>
      <c r="B381" s="187" t="s">
        <v>59</v>
      </c>
      <c r="C381" s="173" t="s">
        <v>15</v>
      </c>
      <c r="D381" s="236">
        <v>151</v>
      </c>
      <c r="E381" s="52" t="s">
        <v>21</v>
      </c>
      <c r="F381" s="18" t="s">
        <v>58</v>
      </c>
      <c r="G381" s="27">
        <f t="shared" si="27"/>
        <v>36100</v>
      </c>
      <c r="H381" s="28">
        <v>22350</v>
      </c>
      <c r="I381" s="28">
        <v>8230</v>
      </c>
      <c r="J381" s="28">
        <v>4420</v>
      </c>
      <c r="K381" s="28">
        <v>1100</v>
      </c>
    </row>
    <row r="382" spans="1:11" ht="15" customHeight="1" x14ac:dyDescent="0.25">
      <c r="A382" s="194"/>
      <c r="B382" s="187"/>
      <c r="C382" s="173"/>
      <c r="D382" s="172"/>
      <c r="E382" s="20" t="s">
        <v>43</v>
      </c>
      <c r="F382" s="5" t="s">
        <v>54</v>
      </c>
      <c r="G382" s="27">
        <f t="shared" si="27"/>
        <v>5000</v>
      </c>
      <c r="H382" s="28">
        <v>5000</v>
      </c>
      <c r="I382" s="28"/>
      <c r="J382" s="28"/>
      <c r="K382" s="28"/>
    </row>
    <row r="383" spans="1:11" ht="15" customHeight="1" x14ac:dyDescent="0.25">
      <c r="A383" s="194"/>
      <c r="B383" s="187"/>
      <c r="C383" s="173"/>
      <c r="D383" s="20" t="s">
        <v>98</v>
      </c>
      <c r="E383" s="4" t="s">
        <v>40</v>
      </c>
      <c r="F383" s="5" t="s">
        <v>51</v>
      </c>
      <c r="G383" s="27">
        <f t="shared" si="27"/>
        <v>3000</v>
      </c>
      <c r="H383" s="28">
        <v>750</v>
      </c>
      <c r="I383" s="28">
        <v>750</v>
      </c>
      <c r="J383" s="28">
        <v>750</v>
      </c>
      <c r="K383" s="28">
        <v>750</v>
      </c>
    </row>
    <row r="384" spans="1:11" ht="15" customHeight="1" x14ac:dyDescent="0.25">
      <c r="A384" s="194"/>
      <c r="B384" s="187"/>
      <c r="C384" s="173"/>
      <c r="D384" s="20" t="s">
        <v>99</v>
      </c>
      <c r="E384" s="4" t="s">
        <v>40</v>
      </c>
      <c r="F384" s="5" t="s">
        <v>51</v>
      </c>
      <c r="G384" s="14">
        <f t="shared" si="27"/>
        <v>4635</v>
      </c>
      <c r="H384" s="13">
        <v>4635</v>
      </c>
      <c r="I384" s="13"/>
      <c r="J384" s="13"/>
      <c r="K384" s="13"/>
    </row>
    <row r="385" spans="1:11" ht="15" customHeight="1" x14ac:dyDescent="0.25">
      <c r="A385" s="194"/>
      <c r="B385" s="188"/>
      <c r="C385" s="174"/>
      <c r="D385" s="175" t="s">
        <v>35</v>
      </c>
      <c r="E385" s="176"/>
      <c r="F385" s="177"/>
      <c r="G385" s="135">
        <f>SUM(H385:K385)</f>
        <v>48735</v>
      </c>
      <c r="H385" s="135">
        <f>SUM(H381:H384)</f>
        <v>32735</v>
      </c>
      <c r="I385" s="135">
        <f>SUM(I381:I384)</f>
        <v>8980</v>
      </c>
      <c r="J385" s="135">
        <f>SUM(J381:J384)</f>
        <v>5170</v>
      </c>
      <c r="K385" s="135">
        <f>SUM(K381:K384)</f>
        <v>1850</v>
      </c>
    </row>
    <row r="386" spans="1:11" ht="24.95" customHeight="1" x14ac:dyDescent="0.25">
      <c r="A386" s="194"/>
      <c r="B386" s="187" t="s">
        <v>85</v>
      </c>
      <c r="C386" s="173" t="s">
        <v>86</v>
      </c>
      <c r="D386" s="171">
        <v>151</v>
      </c>
      <c r="E386" s="20" t="s">
        <v>42</v>
      </c>
      <c r="F386" s="6" t="s">
        <v>53</v>
      </c>
      <c r="G386" s="14">
        <f t="shared" si="27"/>
        <v>10000</v>
      </c>
      <c r="H386" s="13">
        <v>4500</v>
      </c>
      <c r="I386" s="13">
        <v>3500</v>
      </c>
      <c r="J386" s="13">
        <v>1500</v>
      </c>
      <c r="K386" s="13">
        <v>500</v>
      </c>
    </row>
    <row r="387" spans="1:11" ht="17.45" customHeight="1" x14ac:dyDescent="0.25">
      <c r="A387" s="194"/>
      <c r="B387" s="187"/>
      <c r="C387" s="173"/>
      <c r="D387" s="172"/>
      <c r="E387" s="20" t="s">
        <v>43</v>
      </c>
      <c r="F387" s="5" t="s">
        <v>54</v>
      </c>
      <c r="G387" s="14">
        <f t="shared" si="27"/>
        <v>27000</v>
      </c>
      <c r="H387" s="13">
        <v>11000</v>
      </c>
      <c r="I387" s="13">
        <v>8300</v>
      </c>
      <c r="J387" s="13">
        <v>6100</v>
      </c>
      <c r="K387" s="13">
        <v>1600</v>
      </c>
    </row>
    <row r="388" spans="1:11" ht="14.1" customHeight="1" x14ac:dyDescent="0.25">
      <c r="A388" s="194"/>
      <c r="B388" s="188"/>
      <c r="C388" s="174"/>
      <c r="D388" s="175" t="s">
        <v>89</v>
      </c>
      <c r="E388" s="176"/>
      <c r="F388" s="177"/>
      <c r="G388" s="135">
        <f>SUM(H388:K388)</f>
        <v>37000</v>
      </c>
      <c r="H388" s="135">
        <f>SUM(H386:H387)</f>
        <v>15500</v>
      </c>
      <c r="I388" s="135">
        <f>SUM(I386:I387)</f>
        <v>11800</v>
      </c>
      <c r="J388" s="135">
        <f>SUM(J386:J387)</f>
        <v>7600</v>
      </c>
      <c r="K388" s="135">
        <f>SUM(K386:K387)</f>
        <v>2100</v>
      </c>
    </row>
    <row r="389" spans="1:11" ht="15.75" customHeight="1" x14ac:dyDescent="0.25">
      <c r="A389" s="194"/>
      <c r="B389" s="186" t="s">
        <v>100</v>
      </c>
      <c r="C389" s="178" t="s">
        <v>101</v>
      </c>
      <c r="D389" s="4">
        <v>151</v>
      </c>
      <c r="E389" s="20" t="s">
        <v>203</v>
      </c>
      <c r="F389" s="5" t="s">
        <v>204</v>
      </c>
      <c r="G389" s="14">
        <f>SUM(H389:K389)</f>
        <v>500</v>
      </c>
      <c r="H389" s="13">
        <v>400</v>
      </c>
      <c r="I389" s="13">
        <v>100</v>
      </c>
      <c r="J389" s="13"/>
      <c r="K389" s="13"/>
    </row>
    <row r="390" spans="1:11" ht="18" customHeight="1" x14ac:dyDescent="0.25">
      <c r="A390" s="194"/>
      <c r="B390" s="188"/>
      <c r="C390" s="174"/>
      <c r="D390" s="175" t="s">
        <v>102</v>
      </c>
      <c r="E390" s="176"/>
      <c r="F390" s="177"/>
      <c r="G390" s="135">
        <f>SUM(H390:K390)</f>
        <v>500</v>
      </c>
      <c r="H390" s="135">
        <f t="shared" ref="H390:K390" si="48">SUM(H389)</f>
        <v>400</v>
      </c>
      <c r="I390" s="135">
        <f t="shared" si="48"/>
        <v>100</v>
      </c>
      <c r="J390" s="135">
        <f t="shared" si="48"/>
        <v>0</v>
      </c>
      <c r="K390" s="135">
        <f t="shared" si="48"/>
        <v>0</v>
      </c>
    </row>
    <row r="391" spans="1:11" ht="25.5" customHeight="1" x14ac:dyDescent="0.25">
      <c r="A391" s="194"/>
      <c r="B391" s="186" t="s">
        <v>108</v>
      </c>
      <c r="C391" s="178" t="s">
        <v>121</v>
      </c>
      <c r="D391" s="171">
        <v>142</v>
      </c>
      <c r="E391" s="20" t="s">
        <v>182</v>
      </c>
      <c r="F391" s="6" t="s">
        <v>188</v>
      </c>
      <c r="G391" s="14">
        <f t="shared" si="27"/>
        <v>161</v>
      </c>
      <c r="H391" s="13">
        <v>44</v>
      </c>
      <c r="I391" s="13">
        <v>43</v>
      </c>
      <c r="J391" s="13">
        <v>33</v>
      </c>
      <c r="K391" s="13">
        <v>41</v>
      </c>
    </row>
    <row r="392" spans="1:11" ht="25.5" hidden="1" customHeight="1" x14ac:dyDescent="0.25">
      <c r="A392" s="194"/>
      <c r="B392" s="187"/>
      <c r="C392" s="173"/>
      <c r="D392" s="208"/>
      <c r="E392" s="20" t="s">
        <v>178</v>
      </c>
      <c r="F392" s="6" t="s">
        <v>179</v>
      </c>
      <c r="G392" s="14">
        <f t="shared" si="27"/>
        <v>0</v>
      </c>
      <c r="H392" s="13"/>
      <c r="I392" s="13"/>
      <c r="J392" s="13"/>
      <c r="K392" s="13"/>
    </row>
    <row r="393" spans="1:11" ht="15" hidden="1" customHeight="1" x14ac:dyDescent="0.25">
      <c r="A393" s="194"/>
      <c r="B393" s="187"/>
      <c r="C393" s="173"/>
      <c r="D393" s="208"/>
      <c r="E393" s="20" t="s">
        <v>37</v>
      </c>
      <c r="F393" s="6" t="s">
        <v>48</v>
      </c>
      <c r="G393" s="14">
        <f t="shared" si="27"/>
        <v>0</v>
      </c>
      <c r="H393" s="13"/>
      <c r="I393" s="13"/>
      <c r="J393" s="13"/>
      <c r="K393" s="13"/>
    </row>
    <row r="394" spans="1:11" ht="26.85" hidden="1" customHeight="1" x14ac:dyDescent="0.25">
      <c r="A394" s="194"/>
      <c r="B394" s="187"/>
      <c r="C394" s="173"/>
      <c r="D394" s="208"/>
      <c r="E394" s="20" t="s">
        <v>168</v>
      </c>
      <c r="F394" s="6" t="s">
        <v>173</v>
      </c>
      <c r="G394" s="14">
        <f t="shared" si="27"/>
        <v>0</v>
      </c>
      <c r="H394" s="13"/>
      <c r="I394" s="13"/>
      <c r="J394" s="13"/>
      <c r="K394" s="13"/>
    </row>
    <row r="395" spans="1:11" ht="15" customHeight="1" x14ac:dyDescent="0.25">
      <c r="A395" s="194"/>
      <c r="B395" s="187"/>
      <c r="C395" s="173"/>
      <c r="D395" s="172"/>
      <c r="E395" s="20" t="s">
        <v>169</v>
      </c>
      <c r="F395" s="6" t="s">
        <v>174</v>
      </c>
      <c r="G395" s="14">
        <f t="shared" si="27"/>
        <v>480</v>
      </c>
      <c r="H395" s="13">
        <v>120</v>
      </c>
      <c r="I395" s="13">
        <v>120</v>
      </c>
      <c r="J395" s="13">
        <v>120</v>
      </c>
      <c r="K395" s="13">
        <v>120</v>
      </c>
    </row>
    <row r="396" spans="1:11" ht="15" customHeight="1" x14ac:dyDescent="0.25">
      <c r="A396" s="194"/>
      <c r="B396" s="188"/>
      <c r="C396" s="174"/>
      <c r="D396" s="175" t="s">
        <v>120</v>
      </c>
      <c r="E396" s="176"/>
      <c r="F396" s="177"/>
      <c r="G396" s="135">
        <f>SUM(H396:K396)</f>
        <v>641</v>
      </c>
      <c r="H396" s="135">
        <f>SUM(H391:H395)</f>
        <v>164</v>
      </c>
      <c r="I396" s="135">
        <f>SUM(I391:I395)</f>
        <v>163</v>
      </c>
      <c r="J396" s="135">
        <f>SUM(J391:J395)</f>
        <v>153</v>
      </c>
      <c r="K396" s="135">
        <f>SUM(K391:K395)</f>
        <v>161</v>
      </c>
    </row>
    <row r="397" spans="1:11" ht="24" hidden="1" customHeight="1" x14ac:dyDescent="0.25">
      <c r="A397" s="194"/>
      <c r="B397" s="187" t="s">
        <v>127</v>
      </c>
      <c r="C397" s="173" t="s">
        <v>126</v>
      </c>
      <c r="D397" s="171">
        <v>151</v>
      </c>
      <c r="E397" s="20" t="s">
        <v>46</v>
      </c>
      <c r="F397" s="35" t="s">
        <v>57</v>
      </c>
      <c r="G397" s="22">
        <f t="shared" si="27"/>
        <v>0</v>
      </c>
      <c r="H397" s="21"/>
      <c r="I397" s="21"/>
      <c r="J397" s="21"/>
      <c r="K397" s="21"/>
    </row>
    <row r="398" spans="1:11" ht="15" customHeight="1" x14ac:dyDescent="0.25">
      <c r="A398" s="194"/>
      <c r="B398" s="187"/>
      <c r="C398" s="173"/>
      <c r="D398" s="172"/>
      <c r="E398" s="20" t="s">
        <v>47</v>
      </c>
      <c r="F398" s="35" t="s">
        <v>22</v>
      </c>
      <c r="G398" s="22">
        <f t="shared" si="27"/>
        <v>700</v>
      </c>
      <c r="H398" s="21">
        <v>600</v>
      </c>
      <c r="I398" s="21">
        <v>50</v>
      </c>
      <c r="J398" s="21">
        <v>50</v>
      </c>
      <c r="K398" s="21"/>
    </row>
    <row r="399" spans="1:11" ht="15" customHeight="1" x14ac:dyDescent="0.25">
      <c r="A399" s="194"/>
      <c r="B399" s="188"/>
      <c r="C399" s="174"/>
      <c r="D399" s="175" t="s">
        <v>124</v>
      </c>
      <c r="E399" s="176"/>
      <c r="F399" s="177"/>
      <c r="G399" s="135">
        <f>SUM(G397:G398)</f>
        <v>700</v>
      </c>
      <c r="H399" s="135">
        <f>SUM(H397:H398)</f>
        <v>600</v>
      </c>
      <c r="I399" s="135">
        <f>SUM(I397:I398)</f>
        <v>50</v>
      </c>
      <c r="J399" s="135">
        <f>SUM(J397:J398)</f>
        <v>50</v>
      </c>
      <c r="K399" s="135">
        <f>SUM(K397:K398)</f>
        <v>0</v>
      </c>
    </row>
    <row r="400" spans="1:11" ht="15" customHeight="1" x14ac:dyDescent="0.25">
      <c r="A400" s="194"/>
      <c r="B400" s="186" t="s">
        <v>134</v>
      </c>
      <c r="C400" s="178" t="s">
        <v>135</v>
      </c>
      <c r="D400" s="171">
        <v>151</v>
      </c>
      <c r="E400" s="20" t="s">
        <v>39</v>
      </c>
      <c r="F400" s="6" t="s">
        <v>50</v>
      </c>
      <c r="G400" s="14">
        <f t="shared" si="27"/>
        <v>57900</v>
      </c>
      <c r="H400" s="13">
        <v>35150</v>
      </c>
      <c r="I400" s="13">
        <v>9500</v>
      </c>
      <c r="J400" s="13">
        <v>7250</v>
      </c>
      <c r="K400" s="13">
        <v>6000</v>
      </c>
    </row>
    <row r="401" spans="1:11" ht="15" customHeight="1" x14ac:dyDescent="0.25">
      <c r="A401" s="194"/>
      <c r="B401" s="187"/>
      <c r="C401" s="173"/>
      <c r="D401" s="208"/>
      <c r="E401" s="20" t="s">
        <v>40</v>
      </c>
      <c r="F401" s="6" t="s">
        <v>51</v>
      </c>
      <c r="G401" s="14">
        <f t="shared" si="27"/>
        <v>7300</v>
      </c>
      <c r="H401" s="13">
        <v>5750</v>
      </c>
      <c r="I401" s="13">
        <v>1550</v>
      </c>
      <c r="J401" s="13"/>
      <c r="K401" s="13"/>
    </row>
    <row r="402" spans="1:11" ht="15" customHeight="1" x14ac:dyDescent="0.25">
      <c r="A402" s="194"/>
      <c r="B402" s="187"/>
      <c r="C402" s="173"/>
      <c r="D402" s="208"/>
      <c r="E402" s="20" t="s">
        <v>41</v>
      </c>
      <c r="F402" s="6" t="s">
        <v>52</v>
      </c>
      <c r="G402" s="14">
        <f t="shared" si="27"/>
        <v>8000</v>
      </c>
      <c r="H402" s="13">
        <v>4000</v>
      </c>
      <c r="I402" s="13">
        <v>2350</v>
      </c>
      <c r="J402" s="13">
        <v>1250</v>
      </c>
      <c r="K402" s="13">
        <v>400</v>
      </c>
    </row>
    <row r="403" spans="1:11" ht="15" customHeight="1" thickBot="1" x14ac:dyDescent="0.3">
      <c r="A403" s="194"/>
      <c r="B403" s="187"/>
      <c r="C403" s="173"/>
      <c r="D403" s="179" t="s">
        <v>132</v>
      </c>
      <c r="E403" s="180"/>
      <c r="F403" s="181"/>
      <c r="G403" s="138">
        <f>SUM(H403:K403)</f>
        <v>73200</v>
      </c>
      <c r="H403" s="138">
        <f>SUM(H400:H402)</f>
        <v>44900</v>
      </c>
      <c r="I403" s="138">
        <f>SUM(I400:I402)</f>
        <v>13400</v>
      </c>
      <c r="J403" s="138">
        <f>SUM(J400:J402)</f>
        <v>8500</v>
      </c>
      <c r="K403" s="138">
        <f>SUM(K400:K402)</f>
        <v>6400</v>
      </c>
    </row>
    <row r="404" spans="1:11" ht="15" customHeight="1" thickBot="1" x14ac:dyDescent="0.3">
      <c r="A404" s="141" t="s">
        <v>193</v>
      </c>
      <c r="B404" s="206" t="s">
        <v>196</v>
      </c>
      <c r="C404" s="206"/>
      <c r="D404" s="206"/>
      <c r="E404" s="206"/>
      <c r="F404" s="212"/>
      <c r="G404" s="143">
        <f>SUM(H404:K404)</f>
        <v>118395</v>
      </c>
      <c r="H404" s="143">
        <f>SUM(H406,,H409,H411,H417+H420+H426)</f>
        <v>42754</v>
      </c>
      <c r="I404" s="143">
        <f>SUM(I406,,I409,I411,I417+I420+I426)</f>
        <v>47840</v>
      </c>
      <c r="J404" s="143">
        <f>SUM(J406,,J409,J411,J417+J420+J426)</f>
        <v>15840</v>
      </c>
      <c r="K404" s="146">
        <f>SUM(K406,,K409,K411,K417+K420+K426)</f>
        <v>11961</v>
      </c>
    </row>
    <row r="405" spans="1:11" ht="29.65" customHeight="1" x14ac:dyDescent="0.25">
      <c r="A405" s="234"/>
      <c r="B405" s="187" t="s">
        <v>59</v>
      </c>
      <c r="C405" s="173" t="s">
        <v>15</v>
      </c>
      <c r="D405" s="85" t="s">
        <v>256</v>
      </c>
      <c r="E405" s="52" t="s">
        <v>21</v>
      </c>
      <c r="F405" s="18" t="s">
        <v>22</v>
      </c>
      <c r="G405" s="27">
        <f t="shared" si="27"/>
        <v>31200</v>
      </c>
      <c r="H405" s="78">
        <v>7350</v>
      </c>
      <c r="I405" s="78">
        <v>12650</v>
      </c>
      <c r="J405" s="78">
        <v>6850</v>
      </c>
      <c r="K405" s="78">
        <v>4350</v>
      </c>
    </row>
    <row r="406" spans="1:11" ht="20.85" customHeight="1" x14ac:dyDescent="0.25">
      <c r="A406" s="234"/>
      <c r="B406" s="188"/>
      <c r="C406" s="174"/>
      <c r="D406" s="175" t="s">
        <v>35</v>
      </c>
      <c r="E406" s="176"/>
      <c r="F406" s="177"/>
      <c r="G406" s="135">
        <f>SUM(H406:K406)</f>
        <v>31200</v>
      </c>
      <c r="H406" s="135">
        <f>SUM(H405:H405,)</f>
        <v>7350</v>
      </c>
      <c r="I406" s="135">
        <f>SUM(I405:I405,)</f>
        <v>12650</v>
      </c>
      <c r="J406" s="135">
        <f>SUM(J405:J405,)</f>
        <v>6850</v>
      </c>
      <c r="K406" s="135">
        <f>SUM(K405:K405,)</f>
        <v>4350</v>
      </c>
    </row>
    <row r="407" spans="1:11" ht="24.95" customHeight="1" x14ac:dyDescent="0.25">
      <c r="A407" s="234"/>
      <c r="B407" s="186" t="s">
        <v>85</v>
      </c>
      <c r="C407" s="178" t="s">
        <v>86</v>
      </c>
      <c r="D407" s="171">
        <v>151</v>
      </c>
      <c r="E407" s="20" t="s">
        <v>42</v>
      </c>
      <c r="F407" s="6" t="s">
        <v>53</v>
      </c>
      <c r="G407" s="14">
        <f>SUM(H407:K407)</f>
        <v>10000</v>
      </c>
      <c r="H407" s="13">
        <v>1000</v>
      </c>
      <c r="I407" s="13">
        <v>8000</v>
      </c>
      <c r="J407" s="13">
        <v>500</v>
      </c>
      <c r="K407" s="13">
        <v>500</v>
      </c>
    </row>
    <row r="408" spans="1:11" ht="15.75" customHeight="1" x14ac:dyDescent="0.25">
      <c r="A408" s="234"/>
      <c r="B408" s="187"/>
      <c r="C408" s="173"/>
      <c r="D408" s="172"/>
      <c r="E408" s="20" t="s">
        <v>43</v>
      </c>
      <c r="F408" s="5" t="s">
        <v>54</v>
      </c>
      <c r="G408" s="14">
        <f t="shared" ref="G408:G414" si="49">SUM(H408:K408)</f>
        <v>1400</v>
      </c>
      <c r="H408" s="13">
        <v>500</v>
      </c>
      <c r="I408" s="13">
        <v>400</v>
      </c>
      <c r="J408" s="13">
        <v>300</v>
      </c>
      <c r="K408" s="13">
        <v>200</v>
      </c>
    </row>
    <row r="409" spans="1:11" ht="15.75" customHeight="1" x14ac:dyDescent="0.25">
      <c r="A409" s="234"/>
      <c r="B409" s="188"/>
      <c r="C409" s="174"/>
      <c r="D409" s="175" t="s">
        <v>89</v>
      </c>
      <c r="E409" s="176"/>
      <c r="F409" s="177"/>
      <c r="G409" s="135">
        <f>SUM(H409:K409)</f>
        <v>11400</v>
      </c>
      <c r="H409" s="135">
        <f>SUM(H407:H408)</f>
        <v>1500</v>
      </c>
      <c r="I409" s="135">
        <f t="shared" ref="I409:K409" si="50">SUM(I407:I408)</f>
        <v>8400</v>
      </c>
      <c r="J409" s="135">
        <f t="shared" si="50"/>
        <v>800</v>
      </c>
      <c r="K409" s="135">
        <f t="shared" si="50"/>
        <v>700</v>
      </c>
    </row>
    <row r="410" spans="1:11" ht="24" customHeight="1" x14ac:dyDescent="0.25">
      <c r="A410" s="234"/>
      <c r="B410" s="186" t="s">
        <v>100</v>
      </c>
      <c r="C410" s="178" t="s">
        <v>101</v>
      </c>
      <c r="D410" s="20">
        <v>151</v>
      </c>
      <c r="E410" s="20" t="s">
        <v>203</v>
      </c>
      <c r="F410" s="6" t="s">
        <v>204</v>
      </c>
      <c r="G410" s="14">
        <f t="shared" si="49"/>
        <v>500</v>
      </c>
      <c r="H410" s="13">
        <v>200</v>
      </c>
      <c r="I410" s="13">
        <v>300</v>
      </c>
      <c r="J410" s="13"/>
      <c r="K410" s="13"/>
    </row>
    <row r="411" spans="1:11" ht="15.75" customHeight="1" x14ac:dyDescent="0.25">
      <c r="A411" s="234"/>
      <c r="B411" s="188"/>
      <c r="C411" s="174"/>
      <c r="D411" s="175" t="s">
        <v>102</v>
      </c>
      <c r="E411" s="176"/>
      <c r="F411" s="177"/>
      <c r="G411" s="135">
        <f>SUM(H411:K411)</f>
        <v>500</v>
      </c>
      <c r="H411" s="135">
        <f t="shared" ref="H411:K411" si="51">SUM(H410)</f>
        <v>200</v>
      </c>
      <c r="I411" s="135">
        <f t="shared" si="51"/>
        <v>300</v>
      </c>
      <c r="J411" s="135">
        <f t="shared" si="51"/>
        <v>0</v>
      </c>
      <c r="K411" s="135">
        <f t="shared" si="51"/>
        <v>0</v>
      </c>
    </row>
    <row r="412" spans="1:11" ht="25.5" customHeight="1" x14ac:dyDescent="0.25">
      <c r="A412" s="234"/>
      <c r="B412" s="186" t="s">
        <v>108</v>
      </c>
      <c r="C412" s="178" t="s">
        <v>121</v>
      </c>
      <c r="D412" s="171">
        <v>142</v>
      </c>
      <c r="E412" s="20" t="s">
        <v>182</v>
      </c>
      <c r="F412" s="6" t="s">
        <v>188</v>
      </c>
      <c r="G412" s="14">
        <f t="shared" si="49"/>
        <v>161</v>
      </c>
      <c r="H412" s="13">
        <v>50</v>
      </c>
      <c r="I412" s="13">
        <v>40</v>
      </c>
      <c r="J412" s="13">
        <v>40</v>
      </c>
      <c r="K412" s="13">
        <v>31</v>
      </c>
    </row>
    <row r="413" spans="1:11" ht="25.5" hidden="1" customHeight="1" x14ac:dyDescent="0.25">
      <c r="A413" s="234"/>
      <c r="B413" s="187"/>
      <c r="C413" s="173"/>
      <c r="D413" s="208"/>
      <c r="E413" s="20" t="s">
        <v>178</v>
      </c>
      <c r="F413" s="6" t="s">
        <v>179</v>
      </c>
      <c r="G413" s="14">
        <f t="shared" si="49"/>
        <v>0</v>
      </c>
      <c r="H413" s="13"/>
      <c r="I413" s="13"/>
      <c r="J413" s="13"/>
      <c r="K413" s="13"/>
    </row>
    <row r="414" spans="1:11" ht="14.25" hidden="1" customHeight="1" x14ac:dyDescent="0.25">
      <c r="A414" s="234"/>
      <c r="B414" s="187"/>
      <c r="C414" s="173"/>
      <c r="D414" s="208"/>
      <c r="E414" s="20" t="s">
        <v>37</v>
      </c>
      <c r="F414" s="6" t="s">
        <v>48</v>
      </c>
      <c r="G414" s="14">
        <f t="shared" si="49"/>
        <v>0</v>
      </c>
      <c r="H414" s="13"/>
      <c r="I414" s="13"/>
      <c r="J414" s="13"/>
      <c r="K414" s="13"/>
    </row>
    <row r="415" spans="1:11" ht="25.5" hidden="1" customHeight="1" x14ac:dyDescent="0.25">
      <c r="A415" s="234"/>
      <c r="B415" s="187"/>
      <c r="C415" s="173"/>
      <c r="D415" s="208"/>
      <c r="E415" s="20" t="s">
        <v>168</v>
      </c>
      <c r="F415" s="6" t="s">
        <v>173</v>
      </c>
      <c r="G415" s="14">
        <f t="shared" si="27"/>
        <v>0</v>
      </c>
      <c r="H415" s="13"/>
      <c r="I415" s="13"/>
      <c r="J415" s="13"/>
      <c r="K415" s="13"/>
    </row>
    <row r="416" spans="1:11" ht="15" customHeight="1" x14ac:dyDescent="0.25">
      <c r="A416" s="234"/>
      <c r="B416" s="187"/>
      <c r="C416" s="173"/>
      <c r="D416" s="172"/>
      <c r="E416" s="20" t="s">
        <v>169</v>
      </c>
      <c r="F416" s="6" t="s">
        <v>174</v>
      </c>
      <c r="G416" s="14">
        <f t="shared" si="27"/>
        <v>480</v>
      </c>
      <c r="H416" s="13">
        <v>120</v>
      </c>
      <c r="I416" s="13">
        <v>120</v>
      </c>
      <c r="J416" s="13">
        <v>120</v>
      </c>
      <c r="K416" s="13">
        <v>120</v>
      </c>
    </row>
    <row r="417" spans="1:11" ht="15" customHeight="1" x14ac:dyDescent="0.25">
      <c r="A417" s="234"/>
      <c r="B417" s="188"/>
      <c r="C417" s="174"/>
      <c r="D417" s="175" t="s">
        <v>120</v>
      </c>
      <c r="E417" s="176"/>
      <c r="F417" s="177"/>
      <c r="G417" s="135">
        <f t="shared" ref="G417:G427" si="52">SUM(H417:K417)</f>
        <v>641</v>
      </c>
      <c r="H417" s="135">
        <f>SUM(H412:H416)</f>
        <v>170</v>
      </c>
      <c r="I417" s="135">
        <f>SUM(I412:I416)</f>
        <v>160</v>
      </c>
      <c r="J417" s="135">
        <f>SUM(J412:J416)</f>
        <v>160</v>
      </c>
      <c r="K417" s="135">
        <f>SUM(K412:K416)</f>
        <v>151</v>
      </c>
    </row>
    <row r="418" spans="1:11" ht="24" customHeight="1" x14ac:dyDescent="0.25">
      <c r="A418" s="234"/>
      <c r="B418" s="187" t="s">
        <v>127</v>
      </c>
      <c r="C418" s="173" t="s">
        <v>126</v>
      </c>
      <c r="D418" s="171">
        <v>151</v>
      </c>
      <c r="E418" s="171" t="s">
        <v>47</v>
      </c>
      <c r="F418" s="200" t="s">
        <v>22</v>
      </c>
      <c r="G418" s="304">
        <f>SUM(H418:K418)</f>
        <v>500</v>
      </c>
      <c r="H418" s="302">
        <v>80</v>
      </c>
      <c r="I418" s="302">
        <v>280</v>
      </c>
      <c r="J418" s="302">
        <v>80</v>
      </c>
      <c r="K418" s="302">
        <v>60</v>
      </c>
    </row>
    <row r="419" spans="1:11" ht="5.25" customHeight="1" x14ac:dyDescent="0.25">
      <c r="A419" s="234"/>
      <c r="B419" s="187"/>
      <c r="C419" s="173"/>
      <c r="D419" s="172"/>
      <c r="E419" s="172"/>
      <c r="F419" s="202"/>
      <c r="G419" s="305"/>
      <c r="H419" s="303"/>
      <c r="I419" s="303"/>
      <c r="J419" s="303"/>
      <c r="K419" s="303"/>
    </row>
    <row r="420" spans="1:11" ht="20.100000000000001" customHeight="1" x14ac:dyDescent="0.25">
      <c r="A420" s="234"/>
      <c r="B420" s="188"/>
      <c r="C420" s="174"/>
      <c r="D420" s="175" t="s">
        <v>124</v>
      </c>
      <c r="E420" s="176"/>
      <c r="F420" s="177"/>
      <c r="G420" s="135">
        <f>SUM(G418:G419)</f>
        <v>500</v>
      </c>
      <c r="H420" s="135">
        <f>SUM(H418:H418)</f>
        <v>80</v>
      </c>
      <c r="I420" s="135">
        <f>SUM(I418:I419)</f>
        <v>280</v>
      </c>
      <c r="J420" s="135">
        <f>SUM(J418:J419)</f>
        <v>80</v>
      </c>
      <c r="K420" s="135">
        <f>SUM(K418:K419)</f>
        <v>60</v>
      </c>
    </row>
    <row r="421" spans="1:11" ht="15" customHeight="1" x14ac:dyDescent="0.25">
      <c r="A421" s="234"/>
      <c r="B421" s="186" t="s">
        <v>134</v>
      </c>
      <c r="C421" s="178" t="s">
        <v>135</v>
      </c>
      <c r="D421" s="171">
        <v>151</v>
      </c>
      <c r="E421" s="20" t="s">
        <v>39</v>
      </c>
      <c r="F421" s="6" t="s">
        <v>50</v>
      </c>
      <c r="G421" s="14">
        <f t="shared" si="52"/>
        <v>29700</v>
      </c>
      <c r="H421" s="13">
        <v>19100</v>
      </c>
      <c r="I421" s="13">
        <v>6500</v>
      </c>
      <c r="J421" s="13">
        <v>3100</v>
      </c>
      <c r="K421" s="13">
        <v>1000</v>
      </c>
    </row>
    <row r="422" spans="1:11" ht="15" customHeight="1" x14ac:dyDescent="0.25">
      <c r="A422" s="234"/>
      <c r="B422" s="187"/>
      <c r="C422" s="173"/>
      <c r="D422" s="208"/>
      <c r="E422" s="20" t="s">
        <v>40</v>
      </c>
      <c r="F422" s="6" t="s">
        <v>51</v>
      </c>
      <c r="G422" s="14">
        <f t="shared" si="52"/>
        <v>15800</v>
      </c>
      <c r="H422" s="13">
        <v>2800</v>
      </c>
      <c r="I422" s="13">
        <v>9100</v>
      </c>
      <c r="J422" s="13">
        <v>1400</v>
      </c>
      <c r="K422" s="13">
        <v>2500</v>
      </c>
    </row>
    <row r="423" spans="1:11" ht="15" customHeight="1" x14ac:dyDescent="0.25">
      <c r="A423" s="234"/>
      <c r="B423" s="187"/>
      <c r="C423" s="173"/>
      <c r="D423" s="208"/>
      <c r="E423" s="20" t="s">
        <v>41</v>
      </c>
      <c r="F423" s="6" t="s">
        <v>52</v>
      </c>
      <c r="G423" s="14">
        <f t="shared" si="52"/>
        <v>23500</v>
      </c>
      <c r="H423" s="13">
        <v>6400</v>
      </c>
      <c r="I423" s="13">
        <v>10450</v>
      </c>
      <c r="J423" s="13">
        <v>3450</v>
      </c>
      <c r="K423" s="13">
        <v>3200</v>
      </c>
    </row>
    <row r="424" spans="1:11" ht="15" customHeight="1" x14ac:dyDescent="0.25">
      <c r="A424" s="234"/>
      <c r="B424" s="187"/>
      <c r="C424" s="173"/>
      <c r="D424" s="20" t="s">
        <v>98</v>
      </c>
      <c r="E424" s="20" t="s">
        <v>40</v>
      </c>
      <c r="F424" s="6" t="s">
        <v>51</v>
      </c>
      <c r="G424" s="14">
        <f t="shared" si="52"/>
        <v>3000</v>
      </c>
      <c r="H424" s="13">
        <v>3000</v>
      </c>
      <c r="I424" s="13"/>
      <c r="J424" s="13"/>
      <c r="K424" s="13"/>
    </row>
    <row r="425" spans="1:11" ht="15" customHeight="1" x14ac:dyDescent="0.25">
      <c r="A425" s="234"/>
      <c r="B425" s="187"/>
      <c r="C425" s="173"/>
      <c r="D425" s="20" t="s">
        <v>99</v>
      </c>
      <c r="E425" s="20" t="s">
        <v>40</v>
      </c>
      <c r="F425" s="6" t="s">
        <v>51</v>
      </c>
      <c r="G425" s="14">
        <f t="shared" si="52"/>
        <v>2154</v>
      </c>
      <c r="H425" s="42">
        <v>2154</v>
      </c>
      <c r="I425" s="42"/>
      <c r="J425" s="42"/>
      <c r="K425" s="42"/>
    </row>
    <row r="426" spans="1:11" ht="15" customHeight="1" thickBot="1" x14ac:dyDescent="0.3">
      <c r="A426" s="234"/>
      <c r="B426" s="187"/>
      <c r="C426" s="173"/>
      <c r="D426" s="179" t="s">
        <v>132</v>
      </c>
      <c r="E426" s="180"/>
      <c r="F426" s="181"/>
      <c r="G426" s="138">
        <f t="shared" si="52"/>
        <v>74154</v>
      </c>
      <c r="H426" s="138">
        <f>SUM(H421:H425)</f>
        <v>33454</v>
      </c>
      <c r="I426" s="138">
        <f>SUM(I421:I424)</f>
        <v>26050</v>
      </c>
      <c r="J426" s="138">
        <f>SUM(J421:J424)</f>
        <v>7950</v>
      </c>
      <c r="K426" s="138">
        <f>SUM(K421:K424)</f>
        <v>6700</v>
      </c>
    </row>
    <row r="427" spans="1:11" ht="15" customHeight="1" thickBot="1" x14ac:dyDescent="0.3">
      <c r="A427" s="141" t="s">
        <v>195</v>
      </c>
      <c r="B427" s="206" t="s">
        <v>197</v>
      </c>
      <c r="C427" s="206"/>
      <c r="D427" s="206"/>
      <c r="E427" s="206"/>
      <c r="F427" s="207"/>
      <c r="G427" s="142">
        <f t="shared" si="52"/>
        <v>29051</v>
      </c>
      <c r="H427" s="142">
        <f>SUM(H431,H433,H435,H440,H442,H446)</f>
        <v>15675</v>
      </c>
      <c r="I427" s="142">
        <f>SUM(I431,I433,I435,I440,I442,I446)</f>
        <v>7220</v>
      </c>
      <c r="J427" s="142">
        <f>SUM(J431,J433,J435,J440,J442,J446)</f>
        <v>4720</v>
      </c>
      <c r="K427" s="150">
        <f>SUM(K431,K433,K435,K440,K442,K446)</f>
        <v>1436</v>
      </c>
    </row>
    <row r="428" spans="1:11" ht="15" customHeight="1" x14ac:dyDescent="0.25">
      <c r="A428" s="209"/>
      <c r="B428" s="187" t="s">
        <v>59</v>
      </c>
      <c r="C428" s="173" t="s">
        <v>15</v>
      </c>
      <c r="D428" s="24">
        <v>151</v>
      </c>
      <c r="E428" s="236" t="s">
        <v>21</v>
      </c>
      <c r="F428" s="235" t="s">
        <v>22</v>
      </c>
      <c r="G428" s="27">
        <f t="shared" ref="G428:G618" si="53">SUM(H428:K428)</f>
        <v>12600</v>
      </c>
      <c r="H428" s="28">
        <v>4950</v>
      </c>
      <c r="I428" s="28">
        <v>3300</v>
      </c>
      <c r="J428" s="28">
        <v>3250</v>
      </c>
      <c r="K428" s="28">
        <v>1100</v>
      </c>
    </row>
    <row r="429" spans="1:11" ht="15" customHeight="1" x14ac:dyDescent="0.25">
      <c r="A429" s="209"/>
      <c r="B429" s="187"/>
      <c r="C429" s="173"/>
      <c r="D429" s="24" t="s">
        <v>98</v>
      </c>
      <c r="E429" s="208"/>
      <c r="F429" s="169"/>
      <c r="G429" s="14">
        <f t="shared" si="53"/>
        <v>600</v>
      </c>
      <c r="H429" s="13">
        <v>600</v>
      </c>
      <c r="I429" s="13"/>
      <c r="J429" s="13"/>
      <c r="K429" s="13"/>
    </row>
    <row r="430" spans="1:11" ht="15" customHeight="1" x14ac:dyDescent="0.25">
      <c r="A430" s="209"/>
      <c r="B430" s="187"/>
      <c r="C430" s="173"/>
      <c r="D430" s="20" t="s">
        <v>99</v>
      </c>
      <c r="E430" s="172"/>
      <c r="F430" s="170"/>
      <c r="G430" s="14">
        <f t="shared" si="53"/>
        <v>7410</v>
      </c>
      <c r="H430" s="13">
        <v>7410</v>
      </c>
      <c r="I430" s="13"/>
      <c r="J430" s="13"/>
      <c r="K430" s="13"/>
    </row>
    <row r="431" spans="1:11" ht="15" customHeight="1" x14ac:dyDescent="0.25">
      <c r="A431" s="209"/>
      <c r="B431" s="188"/>
      <c r="C431" s="174"/>
      <c r="D431" s="175" t="s">
        <v>35</v>
      </c>
      <c r="E431" s="176"/>
      <c r="F431" s="177"/>
      <c r="G431" s="135">
        <f>SUM(H431:K431)</f>
        <v>20610</v>
      </c>
      <c r="H431" s="135">
        <f>SUM(H428:H430)</f>
        <v>12960</v>
      </c>
      <c r="I431" s="135">
        <f>SUM(I428:I429)</f>
        <v>3300</v>
      </c>
      <c r="J431" s="135">
        <f>SUM(J428:J429)</f>
        <v>3250</v>
      </c>
      <c r="K431" s="135">
        <f>SUM(K428:K429)</f>
        <v>1100</v>
      </c>
    </row>
    <row r="432" spans="1:11" ht="26.85" customHeight="1" x14ac:dyDescent="0.25">
      <c r="A432" s="209"/>
      <c r="B432" s="186" t="s">
        <v>85</v>
      </c>
      <c r="C432" s="210" t="s">
        <v>86</v>
      </c>
      <c r="D432" s="26">
        <v>151</v>
      </c>
      <c r="E432" s="20" t="s">
        <v>42</v>
      </c>
      <c r="F432" s="6" t="s">
        <v>53</v>
      </c>
      <c r="G432" s="14">
        <f t="shared" si="53"/>
        <v>3000</v>
      </c>
      <c r="H432" s="13">
        <v>500</v>
      </c>
      <c r="I432" s="13">
        <v>2000</v>
      </c>
      <c r="J432" s="13">
        <v>500</v>
      </c>
      <c r="K432" s="13"/>
    </row>
    <row r="433" spans="1:11" ht="15" customHeight="1" x14ac:dyDescent="0.25">
      <c r="A433" s="209"/>
      <c r="B433" s="188"/>
      <c r="C433" s="211"/>
      <c r="D433" s="175" t="s">
        <v>89</v>
      </c>
      <c r="E433" s="176"/>
      <c r="F433" s="177"/>
      <c r="G433" s="135">
        <f>SUM(G432:G432)</f>
        <v>3000</v>
      </c>
      <c r="H433" s="135">
        <f>SUM(H432:H432)</f>
        <v>500</v>
      </c>
      <c r="I433" s="135">
        <f>SUM(I432:I432)</f>
        <v>2000</v>
      </c>
      <c r="J433" s="135">
        <f>SUM(J432:J432)</f>
        <v>500</v>
      </c>
      <c r="K433" s="135">
        <f>SUM(K432:K432)</f>
        <v>0</v>
      </c>
    </row>
    <row r="434" spans="1:11" ht="24" customHeight="1" x14ac:dyDescent="0.25">
      <c r="A434" s="209"/>
      <c r="B434" s="186" t="s">
        <v>100</v>
      </c>
      <c r="C434" s="178" t="s">
        <v>101</v>
      </c>
      <c r="D434" s="4">
        <v>151</v>
      </c>
      <c r="E434" s="20" t="s">
        <v>203</v>
      </c>
      <c r="F434" s="6" t="s">
        <v>204</v>
      </c>
      <c r="G434" s="14">
        <f>SUM(H434:K434)</f>
        <v>200</v>
      </c>
      <c r="H434" s="13"/>
      <c r="I434" s="13">
        <v>200</v>
      </c>
      <c r="J434" s="13"/>
      <c r="K434" s="13"/>
    </row>
    <row r="435" spans="1:11" ht="15" customHeight="1" x14ac:dyDescent="0.25">
      <c r="A435" s="209"/>
      <c r="B435" s="188"/>
      <c r="C435" s="174"/>
      <c r="D435" s="175" t="s">
        <v>102</v>
      </c>
      <c r="E435" s="176"/>
      <c r="F435" s="177"/>
      <c r="G435" s="135">
        <f>SUM(G434)</f>
        <v>200</v>
      </c>
      <c r="H435" s="135">
        <f>SUM(H434)</f>
        <v>0</v>
      </c>
      <c r="I435" s="135">
        <f>SUM(I434)</f>
        <v>200</v>
      </c>
      <c r="J435" s="135">
        <f>SUM(J434)</f>
        <v>0</v>
      </c>
      <c r="K435" s="135">
        <f>SUM(K434)</f>
        <v>0</v>
      </c>
    </row>
    <row r="436" spans="1:11" ht="23.45" customHeight="1" x14ac:dyDescent="0.25">
      <c r="A436" s="209"/>
      <c r="B436" s="186" t="s">
        <v>108</v>
      </c>
      <c r="C436" s="178" t="s">
        <v>121</v>
      </c>
      <c r="D436" s="171">
        <v>142</v>
      </c>
      <c r="E436" s="20" t="s">
        <v>182</v>
      </c>
      <c r="F436" s="6" t="s">
        <v>188</v>
      </c>
      <c r="G436" s="14">
        <f t="shared" si="53"/>
        <v>161</v>
      </c>
      <c r="H436" s="13">
        <v>45</v>
      </c>
      <c r="I436" s="13">
        <v>40</v>
      </c>
      <c r="J436" s="13">
        <v>40</v>
      </c>
      <c r="K436" s="13">
        <v>36</v>
      </c>
    </row>
    <row r="437" spans="1:11" ht="23.45" hidden="1" customHeight="1" x14ac:dyDescent="0.25">
      <c r="A437" s="209"/>
      <c r="B437" s="187"/>
      <c r="C437" s="173"/>
      <c r="D437" s="208"/>
      <c r="E437" s="20" t="s">
        <v>178</v>
      </c>
      <c r="F437" s="6" t="s">
        <v>179</v>
      </c>
      <c r="G437" s="14">
        <f t="shared" si="53"/>
        <v>0</v>
      </c>
      <c r="H437" s="13"/>
      <c r="I437" s="13"/>
      <c r="J437" s="13"/>
      <c r="K437" s="13"/>
    </row>
    <row r="438" spans="1:11" ht="25.5" hidden="1" customHeight="1" x14ac:dyDescent="0.25">
      <c r="A438" s="209"/>
      <c r="B438" s="187"/>
      <c r="C438" s="173"/>
      <c r="D438" s="208"/>
      <c r="E438" s="20" t="s">
        <v>168</v>
      </c>
      <c r="F438" s="6" t="s">
        <v>173</v>
      </c>
      <c r="G438" s="14">
        <f t="shared" si="53"/>
        <v>0</v>
      </c>
      <c r="H438" s="13"/>
      <c r="I438" s="13"/>
      <c r="J438" s="13"/>
      <c r="K438" s="13"/>
    </row>
    <row r="439" spans="1:11" ht="15" customHeight="1" x14ac:dyDescent="0.25">
      <c r="A439" s="209"/>
      <c r="B439" s="187"/>
      <c r="C439" s="173"/>
      <c r="D439" s="172"/>
      <c r="E439" s="20" t="s">
        <v>169</v>
      </c>
      <c r="F439" s="6" t="s">
        <v>174</v>
      </c>
      <c r="G439" s="14">
        <f t="shared" si="53"/>
        <v>80</v>
      </c>
      <c r="H439" s="13">
        <v>20</v>
      </c>
      <c r="I439" s="13">
        <v>30</v>
      </c>
      <c r="J439" s="13">
        <v>30</v>
      </c>
      <c r="K439" s="13"/>
    </row>
    <row r="440" spans="1:11" ht="15" customHeight="1" x14ac:dyDescent="0.25">
      <c r="A440" s="209"/>
      <c r="B440" s="188"/>
      <c r="C440" s="174"/>
      <c r="D440" s="175" t="s">
        <v>120</v>
      </c>
      <c r="E440" s="176"/>
      <c r="F440" s="177"/>
      <c r="G440" s="135">
        <f>SUM(H440:K440)</f>
        <v>241</v>
      </c>
      <c r="H440" s="135">
        <f>SUM(H436:H439)</f>
        <v>65</v>
      </c>
      <c r="I440" s="135">
        <f>SUM(I436:I439)</f>
        <v>70</v>
      </c>
      <c r="J440" s="135">
        <f>SUM(J436:J439)</f>
        <v>70</v>
      </c>
      <c r="K440" s="135">
        <f>SUM(K436:K439)</f>
        <v>36</v>
      </c>
    </row>
    <row r="441" spans="1:11" ht="34.700000000000003" hidden="1" customHeight="1" x14ac:dyDescent="0.25">
      <c r="A441" s="209"/>
      <c r="B441" s="186" t="s">
        <v>127</v>
      </c>
      <c r="C441" s="178" t="s">
        <v>126</v>
      </c>
      <c r="D441" s="20">
        <v>151</v>
      </c>
      <c r="E441" s="20" t="s">
        <v>46</v>
      </c>
      <c r="F441" s="35" t="s">
        <v>57</v>
      </c>
      <c r="G441" s="22">
        <f>SUM(H441:K441)</f>
        <v>0</v>
      </c>
      <c r="H441" s="21"/>
      <c r="I441" s="21"/>
      <c r="J441" s="21"/>
      <c r="K441" s="21"/>
    </row>
    <row r="442" spans="1:11" ht="15" hidden="1" customHeight="1" x14ac:dyDescent="0.25">
      <c r="A442" s="209"/>
      <c r="B442" s="188"/>
      <c r="C442" s="174"/>
      <c r="D442" s="248" t="s">
        <v>124</v>
      </c>
      <c r="E442" s="249"/>
      <c r="F442" s="250"/>
      <c r="G442" s="101">
        <f>SUM(H442:K442)</f>
        <v>0</v>
      </c>
      <c r="H442" s="101">
        <f t="shared" ref="H442:K442" si="54">SUM(H441)</f>
        <v>0</v>
      </c>
      <c r="I442" s="101">
        <f t="shared" si="54"/>
        <v>0</v>
      </c>
      <c r="J442" s="101">
        <f t="shared" si="54"/>
        <v>0</v>
      </c>
      <c r="K442" s="101">
        <f t="shared" si="54"/>
        <v>0</v>
      </c>
    </row>
    <row r="443" spans="1:11" ht="15" customHeight="1" x14ac:dyDescent="0.25">
      <c r="A443" s="209"/>
      <c r="B443" s="186" t="s">
        <v>134</v>
      </c>
      <c r="C443" s="178" t="s">
        <v>135</v>
      </c>
      <c r="D443" s="171">
        <v>151</v>
      </c>
      <c r="E443" s="20" t="s">
        <v>39</v>
      </c>
      <c r="F443" s="6" t="s">
        <v>50</v>
      </c>
      <c r="G443" s="14">
        <f t="shared" si="53"/>
        <v>2100</v>
      </c>
      <c r="H443" s="21">
        <v>1400</v>
      </c>
      <c r="I443" s="21">
        <v>400</v>
      </c>
      <c r="J443" s="21">
        <v>300</v>
      </c>
      <c r="K443" s="21"/>
    </row>
    <row r="444" spans="1:11" ht="15" customHeight="1" x14ac:dyDescent="0.25">
      <c r="A444" s="209"/>
      <c r="B444" s="187"/>
      <c r="C444" s="173"/>
      <c r="D444" s="208"/>
      <c r="E444" s="20" t="s">
        <v>40</v>
      </c>
      <c r="F444" s="25" t="s">
        <v>51</v>
      </c>
      <c r="G444" s="14">
        <f t="shared" si="53"/>
        <v>2600</v>
      </c>
      <c r="H444" s="21">
        <v>500</v>
      </c>
      <c r="I444" s="21">
        <v>1200</v>
      </c>
      <c r="J444" s="21">
        <v>600</v>
      </c>
      <c r="K444" s="21">
        <v>300</v>
      </c>
    </row>
    <row r="445" spans="1:11" ht="15" customHeight="1" x14ac:dyDescent="0.25">
      <c r="A445" s="209"/>
      <c r="B445" s="187"/>
      <c r="C445" s="173"/>
      <c r="D445" s="172"/>
      <c r="E445" s="20" t="s">
        <v>41</v>
      </c>
      <c r="F445" s="6" t="s">
        <v>52</v>
      </c>
      <c r="G445" s="14">
        <f t="shared" si="53"/>
        <v>300</v>
      </c>
      <c r="H445" s="13">
        <v>250</v>
      </c>
      <c r="I445" s="13">
        <v>50</v>
      </c>
      <c r="J445" s="13"/>
      <c r="K445" s="13"/>
    </row>
    <row r="446" spans="1:11" ht="15" customHeight="1" thickBot="1" x14ac:dyDescent="0.3">
      <c r="A446" s="209"/>
      <c r="B446" s="195"/>
      <c r="C446" s="230"/>
      <c r="D446" s="179" t="s">
        <v>132</v>
      </c>
      <c r="E446" s="180"/>
      <c r="F446" s="181"/>
      <c r="G446" s="138">
        <f>SUM(H446:K446)</f>
        <v>5000</v>
      </c>
      <c r="H446" s="138">
        <f t="shared" ref="H446:K446" si="55">SUM(H443:H445)</f>
        <v>2150</v>
      </c>
      <c r="I446" s="138">
        <f t="shared" si="55"/>
        <v>1650</v>
      </c>
      <c r="J446" s="138">
        <f t="shared" si="55"/>
        <v>900</v>
      </c>
      <c r="K446" s="138">
        <f t="shared" si="55"/>
        <v>300</v>
      </c>
    </row>
    <row r="447" spans="1:11" ht="15" customHeight="1" thickBot="1" x14ac:dyDescent="0.3">
      <c r="A447" s="141" t="s">
        <v>200</v>
      </c>
      <c r="B447" s="182" t="s">
        <v>198</v>
      </c>
      <c r="C447" s="182"/>
      <c r="D447" s="182"/>
      <c r="E447" s="182"/>
      <c r="F447" s="183"/>
      <c r="G447" s="143">
        <f>SUM(H447:K447)</f>
        <v>194527</v>
      </c>
      <c r="H447" s="143">
        <f>SUM(H450,H453,H455,H461,H464+H470)</f>
        <v>37490</v>
      </c>
      <c r="I447" s="143">
        <f>SUM(I450,I453,I455,I461,I464+I470)</f>
        <v>72065</v>
      </c>
      <c r="J447" s="143">
        <f>SUM(J450,J453,J455,J461,J464+J470)</f>
        <v>68765</v>
      </c>
      <c r="K447" s="146">
        <f>SUM(K450,K453,K455,K461,K464+K470)</f>
        <v>16207</v>
      </c>
    </row>
    <row r="448" spans="1:11" ht="34.15" customHeight="1" x14ac:dyDescent="0.25">
      <c r="A448" s="209"/>
      <c r="B448" s="187" t="s">
        <v>59</v>
      </c>
      <c r="C448" s="173" t="s">
        <v>15</v>
      </c>
      <c r="D448" s="29">
        <v>151</v>
      </c>
      <c r="E448" s="236" t="s">
        <v>21</v>
      </c>
      <c r="F448" s="235" t="s">
        <v>22</v>
      </c>
      <c r="G448" s="27">
        <f t="shared" si="53"/>
        <v>21000</v>
      </c>
      <c r="H448" s="28">
        <v>4900</v>
      </c>
      <c r="I448" s="28">
        <v>9175</v>
      </c>
      <c r="J448" s="28">
        <v>3825</v>
      </c>
      <c r="K448" s="28">
        <v>3100</v>
      </c>
    </row>
    <row r="449" spans="1:11" ht="16.350000000000001" hidden="1" customHeight="1" x14ac:dyDescent="0.25">
      <c r="A449" s="209"/>
      <c r="B449" s="187"/>
      <c r="C449" s="173"/>
      <c r="D449" s="20">
        <v>155</v>
      </c>
      <c r="E449" s="172"/>
      <c r="F449" s="170"/>
      <c r="G449" s="27">
        <f t="shared" si="53"/>
        <v>0</v>
      </c>
      <c r="H449" s="28"/>
      <c r="I449" s="28"/>
      <c r="J449" s="28"/>
      <c r="K449" s="28"/>
    </row>
    <row r="450" spans="1:11" ht="17.850000000000001" customHeight="1" x14ac:dyDescent="0.25">
      <c r="A450" s="209"/>
      <c r="B450" s="188"/>
      <c r="C450" s="174"/>
      <c r="D450" s="175" t="s">
        <v>35</v>
      </c>
      <c r="E450" s="176"/>
      <c r="F450" s="177"/>
      <c r="G450" s="135">
        <f>SUM(H450:K450)</f>
        <v>21000</v>
      </c>
      <c r="H450" s="135">
        <f>SUM(H448:H449)</f>
        <v>4900</v>
      </c>
      <c r="I450" s="135">
        <f t="shared" ref="I450:K450" si="56">SUM(I448:I449)</f>
        <v>9175</v>
      </c>
      <c r="J450" s="135">
        <f t="shared" si="56"/>
        <v>3825</v>
      </c>
      <c r="K450" s="135">
        <f t="shared" si="56"/>
        <v>3100</v>
      </c>
    </row>
    <row r="451" spans="1:11" ht="23.45" customHeight="1" x14ac:dyDescent="0.25">
      <c r="A451" s="209"/>
      <c r="B451" s="186" t="s">
        <v>85</v>
      </c>
      <c r="C451" s="178" t="s">
        <v>86</v>
      </c>
      <c r="D451" s="171">
        <v>151</v>
      </c>
      <c r="E451" s="20" t="s">
        <v>42</v>
      </c>
      <c r="F451" s="6" t="s">
        <v>53</v>
      </c>
      <c r="G451" s="14">
        <f t="shared" si="53"/>
        <v>10000</v>
      </c>
      <c r="H451" s="13">
        <v>1000</v>
      </c>
      <c r="I451" s="13">
        <v>3000</v>
      </c>
      <c r="J451" s="13">
        <v>2000</v>
      </c>
      <c r="K451" s="13">
        <v>4000</v>
      </c>
    </row>
    <row r="452" spans="1:11" ht="15" customHeight="1" x14ac:dyDescent="0.25">
      <c r="A452" s="209"/>
      <c r="B452" s="187"/>
      <c r="C452" s="173"/>
      <c r="D452" s="172"/>
      <c r="E452" s="20" t="s">
        <v>43</v>
      </c>
      <c r="F452" s="5" t="s">
        <v>54</v>
      </c>
      <c r="G452" s="14">
        <f t="shared" si="53"/>
        <v>21300</v>
      </c>
      <c r="H452" s="13">
        <v>350</v>
      </c>
      <c r="I452" s="13">
        <v>20350</v>
      </c>
      <c r="J452" s="13">
        <v>350</v>
      </c>
      <c r="K452" s="13">
        <v>250</v>
      </c>
    </row>
    <row r="453" spans="1:11" ht="12.6" customHeight="1" x14ac:dyDescent="0.25">
      <c r="A453" s="209"/>
      <c r="B453" s="188"/>
      <c r="C453" s="174"/>
      <c r="D453" s="175" t="s">
        <v>89</v>
      </c>
      <c r="E453" s="176"/>
      <c r="F453" s="177"/>
      <c r="G453" s="135">
        <f>SUM(H453:K453)</f>
        <v>31300</v>
      </c>
      <c r="H453" s="135">
        <f>SUM(H451:H452)</f>
        <v>1350</v>
      </c>
      <c r="I453" s="135">
        <f>SUM(I451:I452)</f>
        <v>23350</v>
      </c>
      <c r="J453" s="135">
        <f>SUM(J451:J452)</f>
        <v>2350</v>
      </c>
      <c r="K453" s="135">
        <f>SUM(K451:K452)</f>
        <v>4250</v>
      </c>
    </row>
    <row r="454" spans="1:11" ht="17.649999999999999" customHeight="1" x14ac:dyDescent="0.25">
      <c r="A454" s="209"/>
      <c r="B454" s="186" t="s">
        <v>100</v>
      </c>
      <c r="C454" s="178" t="s">
        <v>101</v>
      </c>
      <c r="D454" s="4">
        <v>151</v>
      </c>
      <c r="E454" s="20" t="s">
        <v>203</v>
      </c>
      <c r="F454" s="5" t="s">
        <v>204</v>
      </c>
      <c r="G454" s="14">
        <f t="shared" si="53"/>
        <v>500</v>
      </c>
      <c r="H454" s="13"/>
      <c r="I454" s="13">
        <v>500</v>
      </c>
      <c r="J454" s="13"/>
      <c r="K454" s="13"/>
    </row>
    <row r="455" spans="1:11" ht="14.85" customHeight="1" x14ac:dyDescent="0.25">
      <c r="A455" s="209"/>
      <c r="B455" s="188"/>
      <c r="C455" s="174"/>
      <c r="D455" s="175" t="s">
        <v>102</v>
      </c>
      <c r="E455" s="176"/>
      <c r="F455" s="177"/>
      <c r="G455" s="135">
        <f>SUM(H455:K455)</f>
        <v>500</v>
      </c>
      <c r="H455" s="135">
        <f t="shared" ref="H455:K455" si="57">SUM(H454)</f>
        <v>0</v>
      </c>
      <c r="I455" s="135">
        <f t="shared" si="57"/>
        <v>500</v>
      </c>
      <c r="J455" s="135">
        <f t="shared" si="57"/>
        <v>0</v>
      </c>
      <c r="K455" s="135">
        <f t="shared" si="57"/>
        <v>0</v>
      </c>
    </row>
    <row r="456" spans="1:11" ht="27.4" customHeight="1" x14ac:dyDescent="0.25">
      <c r="A456" s="209"/>
      <c r="B456" s="186" t="s">
        <v>108</v>
      </c>
      <c r="C456" s="178" t="s">
        <v>121</v>
      </c>
      <c r="D456" s="26">
        <v>142</v>
      </c>
      <c r="E456" s="20" t="s">
        <v>182</v>
      </c>
      <c r="F456" s="6" t="s">
        <v>188</v>
      </c>
      <c r="G456" s="14">
        <f t="shared" si="53"/>
        <v>161</v>
      </c>
      <c r="H456" s="13">
        <v>40</v>
      </c>
      <c r="I456" s="13">
        <v>40</v>
      </c>
      <c r="J456" s="13">
        <v>40</v>
      </c>
      <c r="K456" s="13">
        <v>41</v>
      </c>
    </row>
    <row r="457" spans="1:11" ht="27.4" hidden="1" customHeight="1" x14ac:dyDescent="0.25">
      <c r="A457" s="209"/>
      <c r="B457" s="187"/>
      <c r="C457" s="173"/>
      <c r="D457" s="29"/>
      <c r="E457" s="20" t="s">
        <v>178</v>
      </c>
      <c r="F457" s="6" t="s">
        <v>179</v>
      </c>
      <c r="G457" s="14">
        <f t="shared" si="53"/>
        <v>0</v>
      </c>
      <c r="H457" s="13"/>
      <c r="I457" s="13"/>
      <c r="J457" s="13"/>
      <c r="K457" s="13"/>
    </row>
    <row r="458" spans="1:11" ht="15" hidden="1" customHeight="1" x14ac:dyDescent="0.25">
      <c r="A458" s="209"/>
      <c r="B458" s="187"/>
      <c r="C458" s="173"/>
      <c r="D458" s="29"/>
      <c r="E458" s="20" t="s">
        <v>37</v>
      </c>
      <c r="F458" s="6" t="s">
        <v>48</v>
      </c>
      <c r="G458" s="14">
        <f t="shared" si="53"/>
        <v>0</v>
      </c>
      <c r="H458" s="13"/>
      <c r="I458" s="13"/>
      <c r="J458" s="13"/>
      <c r="K458" s="13"/>
    </row>
    <row r="459" spans="1:11" ht="23.1" hidden="1" customHeight="1" x14ac:dyDescent="0.25">
      <c r="A459" s="209"/>
      <c r="B459" s="187"/>
      <c r="C459" s="173"/>
      <c r="D459" s="29"/>
      <c r="E459" s="20" t="s">
        <v>168</v>
      </c>
      <c r="F459" s="6" t="s">
        <v>173</v>
      </c>
      <c r="G459" s="14">
        <f t="shared" si="53"/>
        <v>0</v>
      </c>
      <c r="H459" s="13"/>
      <c r="I459" s="13"/>
      <c r="J459" s="13"/>
      <c r="K459" s="13"/>
    </row>
    <row r="460" spans="1:11" ht="15" customHeight="1" x14ac:dyDescent="0.25">
      <c r="A460" s="209"/>
      <c r="B460" s="187"/>
      <c r="C460" s="173"/>
      <c r="D460" s="24"/>
      <c r="E460" s="20" t="s">
        <v>169</v>
      </c>
      <c r="F460" s="6" t="s">
        <v>174</v>
      </c>
      <c r="G460" s="14">
        <f t="shared" si="53"/>
        <v>400</v>
      </c>
      <c r="H460" s="13">
        <v>100</v>
      </c>
      <c r="I460" s="13">
        <v>100</v>
      </c>
      <c r="J460" s="13">
        <v>100</v>
      </c>
      <c r="K460" s="13">
        <v>100</v>
      </c>
    </row>
    <row r="461" spans="1:11" ht="15" customHeight="1" x14ac:dyDescent="0.25">
      <c r="A461" s="209"/>
      <c r="B461" s="188"/>
      <c r="C461" s="174"/>
      <c r="D461" s="175" t="s">
        <v>120</v>
      </c>
      <c r="E461" s="176"/>
      <c r="F461" s="177"/>
      <c r="G461" s="135">
        <f>SUM(H461:K461)</f>
        <v>561</v>
      </c>
      <c r="H461" s="135">
        <f>SUM(H456:H460)</f>
        <v>140</v>
      </c>
      <c r="I461" s="135">
        <f>SUM(I456:I460)</f>
        <v>140</v>
      </c>
      <c r="J461" s="135">
        <f>SUM(J456:J460)</f>
        <v>140</v>
      </c>
      <c r="K461" s="135">
        <f>SUM(K456:K460)</f>
        <v>141</v>
      </c>
    </row>
    <row r="462" spans="1:11" ht="28.15" hidden="1" customHeight="1" x14ac:dyDescent="0.25">
      <c r="A462" s="209"/>
      <c r="B462" s="187" t="s">
        <v>127</v>
      </c>
      <c r="C462" s="173" t="s">
        <v>126</v>
      </c>
      <c r="D462" s="171">
        <v>151</v>
      </c>
      <c r="E462" s="20" t="s">
        <v>46</v>
      </c>
      <c r="F462" s="35" t="s">
        <v>57</v>
      </c>
      <c r="G462" s="14">
        <f t="shared" si="53"/>
        <v>0</v>
      </c>
      <c r="H462" s="21"/>
      <c r="I462" s="21"/>
      <c r="J462" s="21"/>
      <c r="K462" s="21"/>
    </row>
    <row r="463" spans="1:11" ht="17.45" customHeight="1" x14ac:dyDescent="0.25">
      <c r="A463" s="209"/>
      <c r="B463" s="187"/>
      <c r="C463" s="173"/>
      <c r="D463" s="172"/>
      <c r="E463" s="20" t="s">
        <v>47</v>
      </c>
      <c r="F463" s="6" t="s">
        <v>22</v>
      </c>
      <c r="G463" s="14">
        <f t="shared" si="53"/>
        <v>1500</v>
      </c>
      <c r="H463" s="13">
        <v>50</v>
      </c>
      <c r="I463" s="13">
        <v>1350</v>
      </c>
      <c r="J463" s="13">
        <v>50</v>
      </c>
      <c r="K463" s="13">
        <v>50</v>
      </c>
    </row>
    <row r="464" spans="1:11" ht="14.25" customHeight="1" x14ac:dyDescent="0.25">
      <c r="A464" s="209"/>
      <c r="B464" s="188"/>
      <c r="C464" s="174"/>
      <c r="D464" s="175" t="s">
        <v>124</v>
      </c>
      <c r="E464" s="176"/>
      <c r="F464" s="177"/>
      <c r="G464" s="135">
        <f>SUM(G462:G463)</f>
        <v>1500</v>
      </c>
      <c r="H464" s="135">
        <f>SUM(H462:H463)</f>
        <v>50</v>
      </c>
      <c r="I464" s="135">
        <f>SUM(I462:I463)</f>
        <v>1350</v>
      </c>
      <c r="J464" s="135">
        <f>SUM(J462:J463)</f>
        <v>50</v>
      </c>
      <c r="K464" s="135">
        <f>SUM(K462:K463)</f>
        <v>50</v>
      </c>
    </row>
    <row r="465" spans="1:11" ht="15" customHeight="1" x14ac:dyDescent="0.25">
      <c r="A465" s="209"/>
      <c r="B465" s="187" t="s">
        <v>134</v>
      </c>
      <c r="C465" s="173" t="s">
        <v>135</v>
      </c>
      <c r="D465" s="171">
        <v>151</v>
      </c>
      <c r="E465" s="20" t="s">
        <v>39</v>
      </c>
      <c r="F465" s="6" t="s">
        <v>50</v>
      </c>
      <c r="G465" s="14">
        <f t="shared" si="53"/>
        <v>12100</v>
      </c>
      <c r="H465" s="13">
        <v>1400</v>
      </c>
      <c r="I465" s="13">
        <v>1800</v>
      </c>
      <c r="J465" s="13">
        <v>8700</v>
      </c>
      <c r="K465" s="13">
        <v>200</v>
      </c>
    </row>
    <row r="466" spans="1:11" ht="15" customHeight="1" x14ac:dyDescent="0.25">
      <c r="A466" s="209"/>
      <c r="B466" s="187"/>
      <c r="C466" s="173"/>
      <c r="D466" s="208"/>
      <c r="E466" s="20" t="s">
        <v>40</v>
      </c>
      <c r="F466" s="6" t="s">
        <v>51</v>
      </c>
      <c r="G466" s="14">
        <f t="shared" si="53"/>
        <v>87900</v>
      </c>
      <c r="H466" s="13">
        <v>19500</v>
      </c>
      <c r="I466" s="13">
        <v>29800</v>
      </c>
      <c r="J466" s="13">
        <v>32800</v>
      </c>
      <c r="K466" s="13">
        <v>5800</v>
      </c>
    </row>
    <row r="467" spans="1:11" ht="15" customHeight="1" x14ac:dyDescent="0.25">
      <c r="A467" s="209"/>
      <c r="B467" s="187"/>
      <c r="C467" s="173"/>
      <c r="D467" s="172"/>
      <c r="E467" s="20" t="s">
        <v>41</v>
      </c>
      <c r="F467" s="6" t="s">
        <v>52</v>
      </c>
      <c r="G467" s="14">
        <f t="shared" si="53"/>
        <v>32000</v>
      </c>
      <c r="H467" s="13">
        <v>8000</v>
      </c>
      <c r="I467" s="13">
        <v>4000</v>
      </c>
      <c r="J467" s="13">
        <v>19000</v>
      </c>
      <c r="K467" s="13">
        <v>1000</v>
      </c>
    </row>
    <row r="468" spans="1:11" ht="15" customHeight="1" x14ac:dyDescent="0.25">
      <c r="A468" s="209"/>
      <c r="B468" s="187"/>
      <c r="C468" s="173"/>
      <c r="D468" s="20" t="s">
        <v>98</v>
      </c>
      <c r="E468" s="20" t="s">
        <v>40</v>
      </c>
      <c r="F468" s="5" t="s">
        <v>51</v>
      </c>
      <c r="G468" s="14">
        <f t="shared" si="53"/>
        <v>500</v>
      </c>
      <c r="H468" s="13">
        <v>150</v>
      </c>
      <c r="I468" s="13">
        <v>150</v>
      </c>
      <c r="J468" s="13">
        <v>100</v>
      </c>
      <c r="K468" s="13">
        <v>100</v>
      </c>
    </row>
    <row r="469" spans="1:11" ht="15" customHeight="1" x14ac:dyDescent="0.25">
      <c r="A469" s="209"/>
      <c r="B469" s="187"/>
      <c r="C469" s="173"/>
      <c r="D469" s="20" t="s">
        <v>99</v>
      </c>
      <c r="E469" s="20" t="s">
        <v>40</v>
      </c>
      <c r="F469" s="5" t="s">
        <v>51</v>
      </c>
      <c r="G469" s="14">
        <f t="shared" si="53"/>
        <v>7166</v>
      </c>
      <c r="H469" s="13">
        <v>2000</v>
      </c>
      <c r="I469" s="13">
        <v>1800</v>
      </c>
      <c r="J469" s="13">
        <v>1800</v>
      </c>
      <c r="K469" s="13">
        <v>1566</v>
      </c>
    </row>
    <row r="470" spans="1:11" ht="15" customHeight="1" thickBot="1" x14ac:dyDescent="0.3">
      <c r="A470" s="209"/>
      <c r="B470" s="195"/>
      <c r="C470" s="230"/>
      <c r="D470" s="179" t="s">
        <v>132</v>
      </c>
      <c r="E470" s="180"/>
      <c r="F470" s="181"/>
      <c r="G470" s="138">
        <f>SUM(H470:K470)</f>
        <v>139666</v>
      </c>
      <c r="H470" s="138">
        <f>SUM(H465:H469)</f>
        <v>31050</v>
      </c>
      <c r="I470" s="138">
        <f>SUM(I465:I469)</f>
        <v>37550</v>
      </c>
      <c r="J470" s="138">
        <f>SUM(J465:J469)</f>
        <v>62400</v>
      </c>
      <c r="K470" s="138">
        <f>SUM(K465:K469)</f>
        <v>8666</v>
      </c>
    </row>
    <row r="471" spans="1:11" ht="15" customHeight="1" thickBot="1" x14ac:dyDescent="0.3">
      <c r="A471" s="141" t="s">
        <v>199</v>
      </c>
      <c r="B471" s="182" t="s">
        <v>202</v>
      </c>
      <c r="C471" s="182"/>
      <c r="D471" s="182"/>
      <c r="E471" s="182"/>
      <c r="F471" s="298"/>
      <c r="G471" s="152">
        <f>SUM(H471:K471)</f>
        <v>571707</v>
      </c>
      <c r="H471" s="153">
        <f>SUM(H474,H476,H478,H482,H489)</f>
        <v>298362</v>
      </c>
      <c r="I471" s="153">
        <f>SUM(I474,I476,I478,I482,I489)</f>
        <v>129411</v>
      </c>
      <c r="J471" s="153">
        <f>SUM(J474,J476,J478,J482,J489)</f>
        <v>80912</v>
      </c>
      <c r="K471" s="154">
        <f>SUM(K474,K476,K478,K482,K489)</f>
        <v>63022</v>
      </c>
    </row>
    <row r="472" spans="1:11" ht="26.85" customHeight="1" x14ac:dyDescent="0.25">
      <c r="A472" s="194"/>
      <c r="B472" s="187" t="s">
        <v>59</v>
      </c>
      <c r="C472" s="173" t="s">
        <v>15</v>
      </c>
      <c r="D472" s="29">
        <v>151</v>
      </c>
      <c r="E472" s="52" t="s">
        <v>21</v>
      </c>
      <c r="F472" s="18" t="s">
        <v>22</v>
      </c>
      <c r="G472" s="27">
        <f t="shared" si="53"/>
        <v>45500</v>
      </c>
      <c r="H472" s="28">
        <v>31780</v>
      </c>
      <c r="I472" s="28">
        <v>5680</v>
      </c>
      <c r="J472" s="28">
        <v>4180</v>
      </c>
      <c r="K472" s="28">
        <v>3860</v>
      </c>
    </row>
    <row r="473" spans="1:11" ht="18" hidden="1" customHeight="1" x14ac:dyDescent="0.25">
      <c r="A473" s="194"/>
      <c r="B473" s="187"/>
      <c r="C473" s="173"/>
      <c r="D473" s="20">
        <v>155</v>
      </c>
      <c r="E473" s="4" t="s">
        <v>21</v>
      </c>
      <c r="F473" s="5" t="s">
        <v>22</v>
      </c>
      <c r="G473" s="27">
        <f t="shared" si="53"/>
        <v>0</v>
      </c>
      <c r="H473" s="28"/>
      <c r="I473" s="28"/>
      <c r="J473" s="28"/>
      <c r="K473" s="28"/>
    </row>
    <row r="474" spans="1:11" ht="23.85" customHeight="1" x14ac:dyDescent="0.25">
      <c r="A474" s="194"/>
      <c r="B474" s="188"/>
      <c r="C474" s="174"/>
      <c r="D474" s="175" t="s">
        <v>35</v>
      </c>
      <c r="E474" s="176"/>
      <c r="F474" s="177"/>
      <c r="G474" s="135">
        <f>SUM(H474:K474)</f>
        <v>45500</v>
      </c>
      <c r="H474" s="135">
        <f>SUM(H472:H473)</f>
        <v>31780</v>
      </c>
      <c r="I474" s="135">
        <f t="shared" ref="I474:K474" si="58">SUM(I472:I473)</f>
        <v>5680</v>
      </c>
      <c r="J474" s="135">
        <f t="shared" si="58"/>
        <v>4180</v>
      </c>
      <c r="K474" s="135">
        <f t="shared" si="58"/>
        <v>3860</v>
      </c>
    </row>
    <row r="475" spans="1:11" ht="24.75" customHeight="1" x14ac:dyDescent="0.25">
      <c r="A475" s="194"/>
      <c r="B475" s="186" t="s">
        <v>85</v>
      </c>
      <c r="C475" s="178" t="s">
        <v>86</v>
      </c>
      <c r="D475" s="20">
        <v>151</v>
      </c>
      <c r="E475" s="37" t="s">
        <v>42</v>
      </c>
      <c r="F475" s="17" t="s">
        <v>53</v>
      </c>
      <c r="G475" s="14">
        <f t="shared" si="53"/>
        <v>60000</v>
      </c>
      <c r="H475" s="13">
        <v>1000</v>
      </c>
      <c r="I475" s="13">
        <v>5000</v>
      </c>
      <c r="J475" s="13">
        <v>22000</v>
      </c>
      <c r="K475" s="13">
        <v>32000</v>
      </c>
    </row>
    <row r="476" spans="1:11" ht="17.100000000000001" customHeight="1" x14ac:dyDescent="0.25">
      <c r="A476" s="194"/>
      <c r="B476" s="188"/>
      <c r="C476" s="174"/>
      <c r="D476" s="175" t="s">
        <v>89</v>
      </c>
      <c r="E476" s="176"/>
      <c r="F476" s="177"/>
      <c r="G476" s="135">
        <f>SUM(H476:K476)</f>
        <v>60000</v>
      </c>
      <c r="H476" s="135">
        <f>SUM(H475:H475)</f>
        <v>1000</v>
      </c>
      <c r="I476" s="135">
        <f>SUM(I475:I475)</f>
        <v>5000</v>
      </c>
      <c r="J476" s="135">
        <f>SUM(J475:J475)</f>
        <v>22000</v>
      </c>
      <c r="K476" s="135">
        <f>SUM(K475:K475)</f>
        <v>32000</v>
      </c>
    </row>
    <row r="477" spans="1:11" ht="15" customHeight="1" x14ac:dyDescent="0.25">
      <c r="A477" s="194"/>
      <c r="B477" s="187" t="s">
        <v>100</v>
      </c>
      <c r="C477" s="210" t="s">
        <v>101</v>
      </c>
      <c r="D477" s="20">
        <v>151</v>
      </c>
      <c r="E477" s="4" t="s">
        <v>203</v>
      </c>
      <c r="F477" s="5" t="s">
        <v>204</v>
      </c>
      <c r="G477" s="14">
        <f t="shared" si="53"/>
        <v>500</v>
      </c>
      <c r="H477" s="13"/>
      <c r="I477" s="13">
        <v>500</v>
      </c>
      <c r="J477" s="13"/>
      <c r="K477" s="13"/>
    </row>
    <row r="478" spans="1:11" ht="15" customHeight="1" x14ac:dyDescent="0.25">
      <c r="A478" s="194"/>
      <c r="B478" s="188"/>
      <c r="C478" s="211"/>
      <c r="D478" s="175" t="s">
        <v>102</v>
      </c>
      <c r="E478" s="176"/>
      <c r="F478" s="177"/>
      <c r="G478" s="135">
        <f>SUM(H478:K478)</f>
        <v>500</v>
      </c>
      <c r="H478" s="135">
        <f>SUM(H477:H477)</f>
        <v>0</v>
      </c>
      <c r="I478" s="135">
        <f>SUM(I477:I477)</f>
        <v>500</v>
      </c>
      <c r="J478" s="135">
        <f>SUM(J477:J477)</f>
        <v>0</v>
      </c>
      <c r="K478" s="135">
        <f>SUM(K477:K477)</f>
        <v>0</v>
      </c>
    </row>
    <row r="479" spans="1:11" ht="24" customHeight="1" x14ac:dyDescent="0.25">
      <c r="A479" s="194"/>
      <c r="B479" s="186" t="s">
        <v>108</v>
      </c>
      <c r="C479" s="178" t="s">
        <v>121</v>
      </c>
      <c r="D479" s="171">
        <v>142</v>
      </c>
      <c r="E479" s="20" t="s">
        <v>182</v>
      </c>
      <c r="F479" s="6" t="s">
        <v>188</v>
      </c>
      <c r="G479" s="14">
        <f t="shared" si="53"/>
        <v>207</v>
      </c>
      <c r="H479" s="13">
        <v>52</v>
      </c>
      <c r="I479" s="13">
        <v>51</v>
      </c>
      <c r="J479" s="13">
        <v>52</v>
      </c>
      <c r="K479" s="13">
        <v>52</v>
      </c>
    </row>
    <row r="480" spans="1:11" ht="24" hidden="1" customHeight="1" x14ac:dyDescent="0.25">
      <c r="A480" s="194"/>
      <c r="B480" s="187"/>
      <c r="C480" s="173"/>
      <c r="D480" s="208"/>
      <c r="E480" s="20" t="s">
        <v>178</v>
      </c>
      <c r="F480" s="6" t="s">
        <v>179</v>
      </c>
      <c r="G480" s="14">
        <f t="shared" si="53"/>
        <v>0</v>
      </c>
      <c r="H480" s="13"/>
      <c r="I480" s="13"/>
      <c r="J480" s="13"/>
      <c r="K480" s="13"/>
    </row>
    <row r="481" spans="1:11" ht="16.350000000000001" customHeight="1" x14ac:dyDescent="0.25">
      <c r="A481" s="194"/>
      <c r="B481" s="187"/>
      <c r="C481" s="173"/>
      <c r="D481" s="172"/>
      <c r="E481" s="20" t="s">
        <v>169</v>
      </c>
      <c r="F481" s="6" t="s">
        <v>174</v>
      </c>
      <c r="G481" s="14">
        <f t="shared" si="53"/>
        <v>800</v>
      </c>
      <c r="H481" s="13">
        <v>200</v>
      </c>
      <c r="I481" s="13">
        <v>200</v>
      </c>
      <c r="J481" s="13">
        <v>200</v>
      </c>
      <c r="K481" s="13">
        <v>200</v>
      </c>
    </row>
    <row r="482" spans="1:11" ht="15" customHeight="1" x14ac:dyDescent="0.25">
      <c r="A482" s="194"/>
      <c r="B482" s="188"/>
      <c r="C482" s="174"/>
      <c r="D482" s="175" t="s">
        <v>120</v>
      </c>
      <c r="E482" s="176"/>
      <c r="F482" s="177"/>
      <c r="G482" s="135">
        <f>SUM(H482:K482)</f>
        <v>1007</v>
      </c>
      <c r="H482" s="135">
        <f>SUM(H479:H481)</f>
        <v>252</v>
      </c>
      <c r="I482" s="135">
        <f>SUM(I479:I481)</f>
        <v>251</v>
      </c>
      <c r="J482" s="135">
        <f>SUM(J479:J481)</f>
        <v>252</v>
      </c>
      <c r="K482" s="135">
        <f>SUM(K479:K481)</f>
        <v>252</v>
      </c>
    </row>
    <row r="483" spans="1:11" ht="15" customHeight="1" x14ac:dyDescent="0.25">
      <c r="A483" s="194"/>
      <c r="B483" s="187" t="s">
        <v>134</v>
      </c>
      <c r="C483" s="173" t="s">
        <v>135</v>
      </c>
      <c r="D483" s="171">
        <v>151</v>
      </c>
      <c r="E483" s="20" t="s">
        <v>39</v>
      </c>
      <c r="F483" s="6" t="s">
        <v>50</v>
      </c>
      <c r="G483" s="14">
        <f>SUM(H483:K483)</f>
        <v>266200</v>
      </c>
      <c r="H483" s="13">
        <v>195080</v>
      </c>
      <c r="I483" s="13">
        <v>39980</v>
      </c>
      <c r="J483" s="13">
        <v>17480</v>
      </c>
      <c r="K483" s="13">
        <v>13660</v>
      </c>
    </row>
    <row r="484" spans="1:11" ht="15" customHeight="1" x14ac:dyDescent="0.25">
      <c r="A484" s="194"/>
      <c r="B484" s="187"/>
      <c r="C484" s="173"/>
      <c r="D484" s="208"/>
      <c r="E484" s="20" t="s">
        <v>40</v>
      </c>
      <c r="F484" s="5" t="s">
        <v>51</v>
      </c>
      <c r="G484" s="14">
        <f t="shared" si="53"/>
        <v>94500</v>
      </c>
      <c r="H484" s="13">
        <v>45250</v>
      </c>
      <c r="I484" s="13">
        <v>22000</v>
      </c>
      <c r="J484" s="13">
        <v>22000</v>
      </c>
      <c r="K484" s="13">
        <v>5250</v>
      </c>
    </row>
    <row r="485" spans="1:11" ht="15" customHeight="1" x14ac:dyDescent="0.25">
      <c r="A485" s="194"/>
      <c r="B485" s="187"/>
      <c r="C485" s="173"/>
      <c r="D485" s="172"/>
      <c r="E485" s="20" t="s">
        <v>41</v>
      </c>
      <c r="F485" s="6" t="s">
        <v>52</v>
      </c>
      <c r="G485" s="14">
        <f t="shared" si="53"/>
        <v>104000</v>
      </c>
      <c r="H485" s="13">
        <v>25000</v>
      </c>
      <c r="I485" s="13">
        <v>56000</v>
      </c>
      <c r="J485" s="13">
        <v>15000</v>
      </c>
      <c r="K485" s="13">
        <v>8000</v>
      </c>
    </row>
    <row r="486" spans="1:11" ht="15" hidden="1" customHeight="1" x14ac:dyDescent="0.25">
      <c r="A486" s="194"/>
      <c r="B486" s="187"/>
      <c r="C486" s="173"/>
      <c r="D486" s="171">
        <v>155</v>
      </c>
      <c r="E486" s="20" t="s">
        <v>39</v>
      </c>
      <c r="F486" s="6" t="s">
        <v>50</v>
      </c>
      <c r="G486" s="14">
        <f t="shared" si="53"/>
        <v>0</v>
      </c>
      <c r="H486" s="42"/>
      <c r="I486" s="42"/>
      <c r="J486" s="42"/>
      <c r="K486" s="42"/>
    </row>
    <row r="487" spans="1:11" ht="15" hidden="1" customHeight="1" x14ac:dyDescent="0.25">
      <c r="A487" s="194"/>
      <c r="B487" s="187"/>
      <c r="C487" s="173"/>
      <c r="D487" s="208"/>
      <c r="E487" s="20" t="s">
        <v>40</v>
      </c>
      <c r="F487" s="5" t="s">
        <v>51</v>
      </c>
      <c r="G487" s="14">
        <f t="shared" si="53"/>
        <v>0</v>
      </c>
      <c r="H487" s="42"/>
      <c r="I487" s="42"/>
      <c r="J487" s="42"/>
      <c r="K487" s="42"/>
    </row>
    <row r="488" spans="1:11" ht="15" hidden="1" customHeight="1" x14ac:dyDescent="0.25">
      <c r="A488" s="194"/>
      <c r="B488" s="187"/>
      <c r="C488" s="173"/>
      <c r="D488" s="172"/>
      <c r="E488" s="20" t="s">
        <v>41</v>
      </c>
      <c r="F488" s="6" t="s">
        <v>52</v>
      </c>
      <c r="G488" s="14">
        <f t="shared" si="53"/>
        <v>0</v>
      </c>
      <c r="H488" s="42"/>
      <c r="I488" s="42"/>
      <c r="J488" s="42"/>
      <c r="K488" s="42"/>
    </row>
    <row r="489" spans="1:11" ht="15" customHeight="1" thickBot="1" x14ac:dyDescent="0.3">
      <c r="A489" s="194"/>
      <c r="B489" s="187"/>
      <c r="C489" s="173"/>
      <c r="D489" s="179" t="s">
        <v>132</v>
      </c>
      <c r="E489" s="180"/>
      <c r="F489" s="181"/>
      <c r="G489" s="138">
        <f>SUM(H489:K489)</f>
        <v>464700</v>
      </c>
      <c r="H489" s="138">
        <f>SUM(H483:H488)</f>
        <v>265330</v>
      </c>
      <c r="I489" s="138">
        <f>SUM(I483:I487)</f>
        <v>117980</v>
      </c>
      <c r="J489" s="138">
        <f>SUM(J483:J487)</f>
        <v>54480</v>
      </c>
      <c r="K489" s="138">
        <f>SUM(K483:K487)</f>
        <v>26910</v>
      </c>
    </row>
    <row r="490" spans="1:11" ht="15" customHeight="1" thickBot="1" x14ac:dyDescent="0.3">
      <c r="A490" s="141" t="s">
        <v>201</v>
      </c>
      <c r="B490" s="206" t="s">
        <v>206</v>
      </c>
      <c r="C490" s="206"/>
      <c r="D490" s="206"/>
      <c r="E490" s="206"/>
      <c r="F490" s="212"/>
      <c r="G490" s="148">
        <f>SUM(H490:K490)</f>
        <v>82763</v>
      </c>
      <c r="H490" s="148">
        <f>SUM(H493,H496,H498,H504,H507,H513)</f>
        <v>17003</v>
      </c>
      <c r="I490" s="148">
        <f>SUM(I493,I496,I498,I504,I507,I513)</f>
        <v>51340</v>
      </c>
      <c r="J490" s="148">
        <f>SUM(J493,J496,J498,J504,J507,J513)</f>
        <v>10490</v>
      </c>
      <c r="K490" s="149">
        <f>SUM(K493,K496,K498,K504,K507,K513)</f>
        <v>3930</v>
      </c>
    </row>
    <row r="491" spans="1:11" ht="24.75" customHeight="1" x14ac:dyDescent="0.25">
      <c r="A491" s="234"/>
      <c r="B491" s="187" t="s">
        <v>59</v>
      </c>
      <c r="C491" s="173" t="s">
        <v>15</v>
      </c>
      <c r="D491" s="29">
        <v>151</v>
      </c>
      <c r="E491" s="24" t="s">
        <v>21</v>
      </c>
      <c r="F491" s="18" t="s">
        <v>22</v>
      </c>
      <c r="G491" s="27">
        <f t="shared" si="53"/>
        <v>15200</v>
      </c>
      <c r="H491" s="28">
        <v>5500</v>
      </c>
      <c r="I491" s="28">
        <v>6550</v>
      </c>
      <c r="J491" s="28">
        <v>2500</v>
      </c>
      <c r="K491" s="28">
        <v>650</v>
      </c>
    </row>
    <row r="492" spans="1:11" ht="24.75" hidden="1" customHeight="1" x14ac:dyDescent="0.25">
      <c r="A492" s="234"/>
      <c r="B492" s="187"/>
      <c r="C492" s="173"/>
      <c r="D492" s="20">
        <v>155</v>
      </c>
      <c r="E492" s="29" t="s">
        <v>21</v>
      </c>
      <c r="F492" s="5" t="s">
        <v>22</v>
      </c>
      <c r="G492" s="27">
        <f t="shared" si="53"/>
        <v>0</v>
      </c>
      <c r="H492" s="28"/>
      <c r="I492" s="28"/>
      <c r="J492" s="28"/>
      <c r="K492" s="28"/>
    </row>
    <row r="493" spans="1:11" ht="19.149999999999999" customHeight="1" x14ac:dyDescent="0.25">
      <c r="A493" s="234"/>
      <c r="B493" s="188"/>
      <c r="C493" s="174"/>
      <c r="D493" s="175" t="s">
        <v>35</v>
      </c>
      <c r="E493" s="176"/>
      <c r="F493" s="177"/>
      <c r="G493" s="135">
        <f>SUM(H493:K493)</f>
        <v>15200</v>
      </c>
      <c r="H493" s="135">
        <f>SUM(H491:H492)</f>
        <v>5500</v>
      </c>
      <c r="I493" s="135">
        <f t="shared" ref="I493:K493" si="59">SUM(I491:I492)</f>
        <v>6550</v>
      </c>
      <c r="J493" s="135">
        <f t="shared" si="59"/>
        <v>2500</v>
      </c>
      <c r="K493" s="135">
        <f t="shared" si="59"/>
        <v>650</v>
      </c>
    </row>
    <row r="494" spans="1:11" ht="23.1" customHeight="1" x14ac:dyDescent="0.25">
      <c r="A494" s="234"/>
      <c r="B494" s="186" t="s">
        <v>85</v>
      </c>
      <c r="C494" s="178" t="s">
        <v>86</v>
      </c>
      <c r="D494" s="171">
        <v>151</v>
      </c>
      <c r="E494" s="20" t="s">
        <v>42</v>
      </c>
      <c r="F494" s="6" t="s">
        <v>53</v>
      </c>
      <c r="G494" s="14">
        <f t="shared" si="53"/>
        <v>7000</v>
      </c>
      <c r="H494" s="13">
        <v>400</v>
      </c>
      <c r="I494" s="13">
        <v>2600</v>
      </c>
      <c r="J494" s="13">
        <v>3000</v>
      </c>
      <c r="K494" s="13">
        <v>1000</v>
      </c>
    </row>
    <row r="495" spans="1:11" ht="17.45" customHeight="1" x14ac:dyDescent="0.25">
      <c r="A495" s="234"/>
      <c r="B495" s="187"/>
      <c r="C495" s="173"/>
      <c r="D495" s="172"/>
      <c r="E495" s="20" t="s">
        <v>43</v>
      </c>
      <c r="F495" s="5" t="s">
        <v>54</v>
      </c>
      <c r="G495" s="14">
        <f t="shared" si="53"/>
        <v>1500</v>
      </c>
      <c r="H495" s="13">
        <v>900</v>
      </c>
      <c r="I495" s="13">
        <v>300</v>
      </c>
      <c r="J495" s="13">
        <v>200</v>
      </c>
      <c r="K495" s="13">
        <v>100</v>
      </c>
    </row>
    <row r="496" spans="1:11" ht="15" customHeight="1" x14ac:dyDescent="0.25">
      <c r="A496" s="234"/>
      <c r="B496" s="188"/>
      <c r="C496" s="174"/>
      <c r="D496" s="175" t="s">
        <v>89</v>
      </c>
      <c r="E496" s="176"/>
      <c r="F496" s="177"/>
      <c r="G496" s="135">
        <f>SUM(H496:K496)</f>
        <v>8500</v>
      </c>
      <c r="H496" s="135">
        <f t="shared" ref="H496:K496" si="60">SUM(H494:H495)</f>
        <v>1300</v>
      </c>
      <c r="I496" s="135">
        <f t="shared" si="60"/>
        <v>2900</v>
      </c>
      <c r="J496" s="135">
        <f t="shared" si="60"/>
        <v>3200</v>
      </c>
      <c r="K496" s="135">
        <f t="shared" si="60"/>
        <v>1100</v>
      </c>
    </row>
    <row r="497" spans="1:11" ht="24.95" customHeight="1" x14ac:dyDescent="0.25">
      <c r="A497" s="234"/>
      <c r="B497" s="186" t="s">
        <v>100</v>
      </c>
      <c r="C497" s="178" t="s">
        <v>101</v>
      </c>
      <c r="D497" s="20">
        <v>151</v>
      </c>
      <c r="E497" s="20" t="s">
        <v>203</v>
      </c>
      <c r="F497" s="6" t="s">
        <v>204</v>
      </c>
      <c r="G497" s="14">
        <f>SUM(H497:K497)</f>
        <v>200</v>
      </c>
      <c r="H497" s="13"/>
      <c r="I497" s="13">
        <v>200</v>
      </c>
      <c r="J497" s="13"/>
      <c r="K497" s="13"/>
    </row>
    <row r="498" spans="1:11" ht="15" customHeight="1" x14ac:dyDescent="0.25">
      <c r="A498" s="234"/>
      <c r="B498" s="188"/>
      <c r="C498" s="174"/>
      <c r="D498" s="175" t="s">
        <v>102</v>
      </c>
      <c r="E498" s="176"/>
      <c r="F498" s="177"/>
      <c r="G498" s="135">
        <f>SUM(H498:K498)</f>
        <v>200</v>
      </c>
      <c r="H498" s="135">
        <f t="shared" ref="H498:K498" si="61">SUM(H497)</f>
        <v>0</v>
      </c>
      <c r="I498" s="135">
        <f t="shared" si="61"/>
        <v>200</v>
      </c>
      <c r="J498" s="135">
        <f t="shared" si="61"/>
        <v>0</v>
      </c>
      <c r="K498" s="135">
        <f t="shared" si="61"/>
        <v>0</v>
      </c>
    </row>
    <row r="499" spans="1:11" ht="26.85" customHeight="1" x14ac:dyDescent="0.25">
      <c r="A499" s="234"/>
      <c r="B499" s="186" t="s">
        <v>108</v>
      </c>
      <c r="C499" s="178" t="s">
        <v>121</v>
      </c>
      <c r="D499" s="171">
        <v>142</v>
      </c>
      <c r="E499" s="20" t="s">
        <v>182</v>
      </c>
      <c r="F499" s="6" t="s">
        <v>188</v>
      </c>
      <c r="G499" s="14">
        <f t="shared" si="53"/>
        <v>161</v>
      </c>
      <c r="H499" s="13">
        <v>51</v>
      </c>
      <c r="I499" s="13">
        <v>40</v>
      </c>
      <c r="J499" s="13">
        <v>40</v>
      </c>
      <c r="K499" s="13">
        <v>30</v>
      </c>
    </row>
    <row r="500" spans="1:11" ht="26.85" hidden="1" customHeight="1" x14ac:dyDescent="0.25">
      <c r="A500" s="234"/>
      <c r="B500" s="187"/>
      <c r="C500" s="173"/>
      <c r="D500" s="208"/>
      <c r="E500" s="20" t="s">
        <v>178</v>
      </c>
      <c r="F500" s="6" t="s">
        <v>179</v>
      </c>
      <c r="G500" s="14">
        <f t="shared" si="53"/>
        <v>0</v>
      </c>
      <c r="H500" s="13"/>
      <c r="I500" s="13"/>
      <c r="J500" s="13"/>
      <c r="K500" s="13"/>
    </row>
    <row r="501" spans="1:11" ht="15" hidden="1" customHeight="1" x14ac:dyDescent="0.25">
      <c r="A501" s="234"/>
      <c r="B501" s="187"/>
      <c r="C501" s="173"/>
      <c r="D501" s="208"/>
      <c r="E501" s="20" t="s">
        <v>37</v>
      </c>
      <c r="F501" s="6" t="s">
        <v>48</v>
      </c>
      <c r="G501" s="14">
        <f t="shared" si="53"/>
        <v>0</v>
      </c>
      <c r="H501" s="13"/>
      <c r="I501" s="13"/>
      <c r="J501" s="13"/>
      <c r="K501" s="13"/>
    </row>
    <row r="502" spans="1:11" ht="24.95" hidden="1" customHeight="1" x14ac:dyDescent="0.25">
      <c r="A502" s="234"/>
      <c r="B502" s="187"/>
      <c r="C502" s="173"/>
      <c r="D502" s="208"/>
      <c r="E502" s="20" t="s">
        <v>168</v>
      </c>
      <c r="F502" s="6" t="s">
        <v>173</v>
      </c>
      <c r="G502" s="14">
        <f t="shared" si="53"/>
        <v>0</v>
      </c>
      <c r="H502" s="13"/>
      <c r="I502" s="13"/>
      <c r="J502" s="13"/>
      <c r="K502" s="13"/>
    </row>
    <row r="503" spans="1:11" ht="15" customHeight="1" x14ac:dyDescent="0.25">
      <c r="A503" s="234"/>
      <c r="B503" s="187"/>
      <c r="C503" s="173"/>
      <c r="D503" s="172"/>
      <c r="E503" s="20" t="s">
        <v>169</v>
      </c>
      <c r="F503" s="6" t="s">
        <v>174</v>
      </c>
      <c r="G503" s="14">
        <f t="shared" si="53"/>
        <v>569</v>
      </c>
      <c r="H503" s="13">
        <v>219</v>
      </c>
      <c r="I503" s="13">
        <v>200</v>
      </c>
      <c r="J503" s="13">
        <v>100</v>
      </c>
      <c r="K503" s="13">
        <v>50</v>
      </c>
    </row>
    <row r="504" spans="1:11" ht="15" customHeight="1" x14ac:dyDescent="0.25">
      <c r="A504" s="234"/>
      <c r="B504" s="188"/>
      <c r="C504" s="174"/>
      <c r="D504" s="175" t="s">
        <v>120</v>
      </c>
      <c r="E504" s="176"/>
      <c r="F504" s="177"/>
      <c r="G504" s="135">
        <f>SUM(H504:K504)</f>
        <v>730</v>
      </c>
      <c r="H504" s="135">
        <f>SUM(H499:H503)</f>
        <v>270</v>
      </c>
      <c r="I504" s="135">
        <f>SUM(I499:I503)</f>
        <v>240</v>
      </c>
      <c r="J504" s="135">
        <f>SUM(J499:J503)</f>
        <v>140</v>
      </c>
      <c r="K504" s="135">
        <f>SUM(K499:K503)</f>
        <v>80</v>
      </c>
    </row>
    <row r="505" spans="1:11" ht="28.15" hidden="1" customHeight="1" x14ac:dyDescent="0.25">
      <c r="A505" s="234"/>
      <c r="B505" s="187" t="s">
        <v>127</v>
      </c>
      <c r="C505" s="173" t="s">
        <v>126</v>
      </c>
      <c r="D505" s="171">
        <v>151</v>
      </c>
      <c r="E505" s="20" t="s">
        <v>46</v>
      </c>
      <c r="F505" s="35" t="s">
        <v>57</v>
      </c>
      <c r="G505" s="14">
        <f t="shared" si="53"/>
        <v>0</v>
      </c>
      <c r="H505" s="21"/>
      <c r="I505" s="21"/>
      <c r="J505" s="21"/>
      <c r="K505" s="21"/>
    </row>
    <row r="506" spans="1:11" ht="17.649999999999999" customHeight="1" x14ac:dyDescent="0.25">
      <c r="A506" s="234"/>
      <c r="B506" s="187"/>
      <c r="C506" s="173"/>
      <c r="D506" s="172"/>
      <c r="E506" s="20" t="s">
        <v>47</v>
      </c>
      <c r="F506" s="6" t="s">
        <v>22</v>
      </c>
      <c r="G506" s="14">
        <f t="shared" si="53"/>
        <v>400</v>
      </c>
      <c r="H506" s="13">
        <v>100</v>
      </c>
      <c r="I506" s="13">
        <v>250</v>
      </c>
      <c r="J506" s="13">
        <v>50</v>
      </c>
      <c r="K506" s="13"/>
    </row>
    <row r="507" spans="1:11" ht="15" customHeight="1" x14ac:dyDescent="0.25">
      <c r="A507" s="234"/>
      <c r="B507" s="188"/>
      <c r="C507" s="174"/>
      <c r="D507" s="175" t="s">
        <v>124</v>
      </c>
      <c r="E507" s="176"/>
      <c r="F507" s="177"/>
      <c r="G507" s="135">
        <f>SUM(G505:G506)</f>
        <v>400</v>
      </c>
      <c r="H507" s="135">
        <f>SUM(H505:H506)</f>
        <v>100</v>
      </c>
      <c r="I507" s="135">
        <f>SUM(I505:I506)</f>
        <v>250</v>
      </c>
      <c r="J507" s="135">
        <f>SUM(J505:J506)</f>
        <v>50</v>
      </c>
      <c r="K507" s="135">
        <f>SUM(K505:K506)</f>
        <v>0</v>
      </c>
    </row>
    <row r="508" spans="1:11" ht="15" customHeight="1" x14ac:dyDescent="0.25">
      <c r="A508" s="234"/>
      <c r="B508" s="186" t="s">
        <v>134</v>
      </c>
      <c r="C508" s="178" t="s">
        <v>135</v>
      </c>
      <c r="D508" s="171">
        <v>151</v>
      </c>
      <c r="E508" s="20" t="s">
        <v>39</v>
      </c>
      <c r="F508" s="6" t="s">
        <v>50</v>
      </c>
      <c r="G508" s="14">
        <f t="shared" si="53"/>
        <v>20700</v>
      </c>
      <c r="H508" s="13">
        <v>7200</v>
      </c>
      <c r="I508" s="13">
        <v>8900</v>
      </c>
      <c r="J508" s="13">
        <v>3000</v>
      </c>
      <c r="K508" s="13">
        <v>1600</v>
      </c>
    </row>
    <row r="509" spans="1:11" ht="15" customHeight="1" x14ac:dyDescent="0.25">
      <c r="A509" s="234"/>
      <c r="B509" s="187"/>
      <c r="C509" s="173"/>
      <c r="D509" s="208"/>
      <c r="E509" s="20" t="s">
        <v>40</v>
      </c>
      <c r="F509" s="5" t="s">
        <v>51</v>
      </c>
      <c r="G509" s="14">
        <f t="shared" si="53"/>
        <v>4500</v>
      </c>
      <c r="H509" s="13">
        <v>1300</v>
      </c>
      <c r="I509" s="13">
        <v>1700</v>
      </c>
      <c r="J509" s="13">
        <v>1200</v>
      </c>
      <c r="K509" s="13">
        <v>300</v>
      </c>
    </row>
    <row r="510" spans="1:11" ht="15" customHeight="1" x14ac:dyDescent="0.25">
      <c r="A510" s="234"/>
      <c r="B510" s="187"/>
      <c r="C510" s="173"/>
      <c r="D510" s="208"/>
      <c r="E510" s="20" t="s">
        <v>41</v>
      </c>
      <c r="F510" s="6" t="s">
        <v>52</v>
      </c>
      <c r="G510" s="14">
        <f t="shared" si="53"/>
        <v>32000</v>
      </c>
      <c r="H510" s="13">
        <v>800</v>
      </c>
      <c r="I510" s="13">
        <v>30600</v>
      </c>
      <c r="J510" s="13">
        <v>400</v>
      </c>
      <c r="K510" s="13">
        <v>200</v>
      </c>
    </row>
    <row r="511" spans="1:11" ht="15" customHeight="1" x14ac:dyDescent="0.25">
      <c r="A511" s="234"/>
      <c r="B511" s="187"/>
      <c r="C511" s="173"/>
      <c r="D511" s="20" t="s">
        <v>98</v>
      </c>
      <c r="E511" s="20" t="s">
        <v>40</v>
      </c>
      <c r="F511" s="5" t="s">
        <v>51</v>
      </c>
      <c r="G511" s="14">
        <f t="shared" si="53"/>
        <v>300</v>
      </c>
      <c r="H511" s="13">
        <v>300</v>
      </c>
      <c r="I511" s="13"/>
      <c r="J511" s="13"/>
      <c r="K511" s="13"/>
    </row>
    <row r="512" spans="1:11" ht="15" customHeight="1" x14ac:dyDescent="0.25">
      <c r="A512" s="234"/>
      <c r="B512" s="187"/>
      <c r="C512" s="173"/>
      <c r="D512" s="93" t="s">
        <v>99</v>
      </c>
      <c r="E512" s="20" t="s">
        <v>40</v>
      </c>
      <c r="F512" s="5" t="s">
        <v>51</v>
      </c>
      <c r="G512" s="14">
        <f t="shared" si="53"/>
        <v>233</v>
      </c>
      <c r="H512" s="42">
        <v>233</v>
      </c>
      <c r="I512" s="42"/>
      <c r="J512" s="42"/>
      <c r="K512" s="42"/>
    </row>
    <row r="513" spans="1:11" ht="15" customHeight="1" thickBot="1" x14ac:dyDescent="0.3">
      <c r="A513" s="234"/>
      <c r="B513" s="187"/>
      <c r="C513" s="173"/>
      <c r="D513" s="179" t="s">
        <v>132</v>
      </c>
      <c r="E513" s="180"/>
      <c r="F513" s="181"/>
      <c r="G513" s="138">
        <f>SUM(H513:K513)</f>
        <v>57733</v>
      </c>
      <c r="H513" s="138">
        <f>SUM(H508:H512)</f>
        <v>9833</v>
      </c>
      <c r="I513" s="138">
        <f>SUM(I508:I511)</f>
        <v>41200</v>
      </c>
      <c r="J513" s="138">
        <f>SUM(J508:J511)</f>
        <v>4600</v>
      </c>
      <c r="K513" s="138">
        <f>SUM(K508:K511)</f>
        <v>2100</v>
      </c>
    </row>
    <row r="514" spans="1:11" ht="15" customHeight="1" thickBot="1" x14ac:dyDescent="0.3">
      <c r="A514" s="141" t="s">
        <v>205</v>
      </c>
      <c r="B514" s="206" t="s">
        <v>208</v>
      </c>
      <c r="C514" s="206"/>
      <c r="D514" s="206"/>
      <c r="E514" s="206"/>
      <c r="F514" s="212"/>
      <c r="G514" s="148">
        <f>SUM(H514:K514)</f>
        <v>24027</v>
      </c>
      <c r="H514" s="148">
        <f>SUM(H518,H520,H522,H527,H529,H532)</f>
        <v>8031</v>
      </c>
      <c r="I514" s="148">
        <f>SUM(I518,I520,I522,I527,I529,I532)</f>
        <v>6765</v>
      </c>
      <c r="J514" s="148">
        <f>SUM(J518,J520,J522,J527,J529,J532)</f>
        <v>7815</v>
      </c>
      <c r="K514" s="149">
        <f>SUM(K518,K520,K522,K527,K529,K532)</f>
        <v>1416</v>
      </c>
    </row>
    <row r="515" spans="1:11" ht="15" customHeight="1" x14ac:dyDescent="0.25">
      <c r="A515" s="209"/>
      <c r="B515" s="187" t="s">
        <v>59</v>
      </c>
      <c r="C515" s="173" t="s">
        <v>15</v>
      </c>
      <c r="D515" s="24">
        <v>151</v>
      </c>
      <c r="E515" s="29" t="s">
        <v>21</v>
      </c>
      <c r="F515" s="19" t="s">
        <v>22</v>
      </c>
      <c r="G515" s="27">
        <f t="shared" si="53"/>
        <v>8800</v>
      </c>
      <c r="H515" s="28">
        <v>4675</v>
      </c>
      <c r="I515" s="28">
        <v>2875</v>
      </c>
      <c r="J515" s="28">
        <v>725</v>
      </c>
      <c r="K515" s="28">
        <v>525</v>
      </c>
    </row>
    <row r="516" spans="1:11" ht="15" customHeight="1" x14ac:dyDescent="0.25">
      <c r="A516" s="209"/>
      <c r="B516" s="187"/>
      <c r="C516" s="173"/>
      <c r="D516" s="20" t="s">
        <v>98</v>
      </c>
      <c r="E516" s="4" t="s">
        <v>40</v>
      </c>
      <c r="F516" s="5" t="s">
        <v>51</v>
      </c>
      <c r="G516" s="14">
        <f t="shared" si="53"/>
        <v>400</v>
      </c>
      <c r="H516" s="13">
        <v>100</v>
      </c>
      <c r="I516" s="13">
        <v>100</v>
      </c>
      <c r="J516" s="13">
        <v>100</v>
      </c>
      <c r="K516" s="13">
        <v>100</v>
      </c>
    </row>
    <row r="517" spans="1:11" ht="15" customHeight="1" x14ac:dyDescent="0.25">
      <c r="A517" s="209"/>
      <c r="B517" s="187"/>
      <c r="C517" s="173"/>
      <c r="D517" s="20" t="s">
        <v>99</v>
      </c>
      <c r="E517" s="4" t="s">
        <v>40</v>
      </c>
      <c r="F517" s="5" t="s">
        <v>51</v>
      </c>
      <c r="G517" s="14">
        <f t="shared" si="53"/>
        <v>466</v>
      </c>
      <c r="H517" s="13">
        <v>466</v>
      </c>
      <c r="I517" s="13"/>
      <c r="J517" s="13"/>
      <c r="K517" s="13"/>
    </row>
    <row r="518" spans="1:11" ht="15" customHeight="1" x14ac:dyDescent="0.25">
      <c r="A518" s="209"/>
      <c r="B518" s="188"/>
      <c r="C518" s="174"/>
      <c r="D518" s="175" t="s">
        <v>35</v>
      </c>
      <c r="E518" s="176"/>
      <c r="F518" s="177"/>
      <c r="G518" s="135">
        <f>SUM(H518:K518)</f>
        <v>9666</v>
      </c>
      <c r="H518" s="135">
        <f>SUM(H515:H517)</f>
        <v>5241</v>
      </c>
      <c r="I518" s="135">
        <f>SUM(I515:I516)</f>
        <v>2975</v>
      </c>
      <c r="J518" s="135">
        <f>SUM(J515:J516)</f>
        <v>825</v>
      </c>
      <c r="K518" s="135">
        <f>SUM(K515:K516)</f>
        <v>625</v>
      </c>
    </row>
    <row r="519" spans="1:11" ht="22.9" customHeight="1" x14ac:dyDescent="0.25">
      <c r="A519" s="209"/>
      <c r="B519" s="186" t="s">
        <v>85</v>
      </c>
      <c r="C519" s="178" t="s">
        <v>86</v>
      </c>
      <c r="D519" s="20">
        <v>151</v>
      </c>
      <c r="E519" s="20" t="s">
        <v>42</v>
      </c>
      <c r="F519" s="6" t="s">
        <v>53</v>
      </c>
      <c r="G519" s="14">
        <f t="shared" si="53"/>
        <v>5000</v>
      </c>
      <c r="H519" s="13"/>
      <c r="I519" s="13">
        <v>200</v>
      </c>
      <c r="J519" s="13">
        <v>4800</v>
      </c>
      <c r="K519" s="13"/>
    </row>
    <row r="520" spans="1:11" ht="15" customHeight="1" x14ac:dyDescent="0.25">
      <c r="A520" s="209"/>
      <c r="B520" s="188"/>
      <c r="C520" s="174"/>
      <c r="D520" s="175" t="s">
        <v>89</v>
      </c>
      <c r="E520" s="176"/>
      <c r="F520" s="177"/>
      <c r="G520" s="135">
        <f>SUM(H520:K520)</f>
        <v>5000</v>
      </c>
      <c r="H520" s="135">
        <f t="shared" ref="H520:K520" si="62">SUM(H519)</f>
        <v>0</v>
      </c>
      <c r="I520" s="135">
        <f t="shared" si="62"/>
        <v>200</v>
      </c>
      <c r="J520" s="135">
        <f t="shared" si="62"/>
        <v>4800</v>
      </c>
      <c r="K520" s="135">
        <f t="shared" si="62"/>
        <v>0</v>
      </c>
    </row>
    <row r="521" spans="1:11" ht="15" customHeight="1" x14ac:dyDescent="0.25">
      <c r="A521" s="209"/>
      <c r="B521" s="186" t="s">
        <v>100</v>
      </c>
      <c r="C521" s="178" t="s">
        <v>101</v>
      </c>
      <c r="D521" s="20">
        <v>151</v>
      </c>
      <c r="E521" s="20" t="s">
        <v>203</v>
      </c>
      <c r="F521" s="25" t="s">
        <v>204</v>
      </c>
      <c r="G521" s="22">
        <f>SUM(H521:K521)</f>
        <v>200</v>
      </c>
      <c r="H521" s="21"/>
      <c r="I521" s="21"/>
      <c r="J521" s="21">
        <v>200</v>
      </c>
      <c r="K521" s="21"/>
    </row>
    <row r="522" spans="1:11" ht="15" customHeight="1" x14ac:dyDescent="0.25">
      <c r="A522" s="209"/>
      <c r="B522" s="188"/>
      <c r="C522" s="174"/>
      <c r="D522" s="175" t="s">
        <v>102</v>
      </c>
      <c r="E522" s="176"/>
      <c r="F522" s="177"/>
      <c r="G522" s="135">
        <f>SUM(H522:K522)</f>
        <v>200</v>
      </c>
      <c r="H522" s="135">
        <f t="shared" ref="H522:K522" si="63">SUM(H521)</f>
        <v>0</v>
      </c>
      <c r="I522" s="135">
        <f t="shared" si="63"/>
        <v>0</v>
      </c>
      <c r="J522" s="135">
        <f t="shared" si="63"/>
        <v>200</v>
      </c>
      <c r="K522" s="135">
        <f t="shared" si="63"/>
        <v>0</v>
      </c>
    </row>
    <row r="523" spans="1:11" ht="26.85" customHeight="1" x14ac:dyDescent="0.25">
      <c r="A523" s="209"/>
      <c r="B523" s="186" t="s">
        <v>108</v>
      </c>
      <c r="C523" s="178" t="s">
        <v>121</v>
      </c>
      <c r="D523" s="171">
        <v>142</v>
      </c>
      <c r="E523" s="20" t="s">
        <v>182</v>
      </c>
      <c r="F523" s="6" t="s">
        <v>188</v>
      </c>
      <c r="G523" s="14">
        <f t="shared" si="53"/>
        <v>161</v>
      </c>
      <c r="H523" s="13">
        <v>40</v>
      </c>
      <c r="I523" s="13">
        <v>40</v>
      </c>
      <c r="J523" s="13">
        <v>40</v>
      </c>
      <c r="K523" s="13">
        <v>41</v>
      </c>
    </row>
    <row r="524" spans="1:11" ht="26.85" hidden="1" customHeight="1" x14ac:dyDescent="0.25">
      <c r="A524" s="209"/>
      <c r="B524" s="187"/>
      <c r="C524" s="173"/>
      <c r="D524" s="208"/>
      <c r="E524" s="20" t="s">
        <v>178</v>
      </c>
      <c r="F524" s="6" t="s">
        <v>179</v>
      </c>
      <c r="G524" s="14">
        <f t="shared" si="53"/>
        <v>0</v>
      </c>
      <c r="H524" s="13"/>
      <c r="I524" s="13"/>
      <c r="J524" s="13"/>
      <c r="K524" s="13"/>
    </row>
    <row r="525" spans="1:11" ht="26.85" hidden="1" customHeight="1" x14ac:dyDescent="0.25">
      <c r="A525" s="209"/>
      <c r="B525" s="187"/>
      <c r="C525" s="173"/>
      <c r="D525" s="208"/>
      <c r="E525" s="20" t="s">
        <v>168</v>
      </c>
      <c r="F525" s="6" t="s">
        <v>173</v>
      </c>
      <c r="G525" s="14">
        <f t="shared" si="53"/>
        <v>0</v>
      </c>
      <c r="H525" s="13"/>
      <c r="I525" s="13"/>
      <c r="J525" s="13"/>
      <c r="K525" s="13"/>
    </row>
    <row r="526" spans="1:11" ht="15" customHeight="1" x14ac:dyDescent="0.25">
      <c r="A526" s="209"/>
      <c r="B526" s="187"/>
      <c r="C526" s="173"/>
      <c r="D526" s="172"/>
      <c r="E526" s="20" t="s">
        <v>169</v>
      </c>
      <c r="F526" s="6" t="s">
        <v>174</v>
      </c>
      <c r="G526" s="14">
        <f t="shared" si="53"/>
        <v>200</v>
      </c>
      <c r="H526" s="13">
        <v>50</v>
      </c>
      <c r="I526" s="13">
        <v>50</v>
      </c>
      <c r="J526" s="13">
        <v>50</v>
      </c>
      <c r="K526" s="13">
        <v>50</v>
      </c>
    </row>
    <row r="527" spans="1:11" ht="15" customHeight="1" x14ac:dyDescent="0.25">
      <c r="A527" s="209"/>
      <c r="B527" s="188"/>
      <c r="C527" s="174"/>
      <c r="D527" s="175" t="s">
        <v>120</v>
      </c>
      <c r="E527" s="176"/>
      <c r="F527" s="177"/>
      <c r="G527" s="135">
        <f>SUM(H527:K527)</f>
        <v>361</v>
      </c>
      <c r="H527" s="135">
        <f>SUM(H523:H526)</f>
        <v>90</v>
      </c>
      <c r="I527" s="135">
        <f>SUM(I523:I526)</f>
        <v>90</v>
      </c>
      <c r="J527" s="135">
        <f>SUM(J523:J526)</f>
        <v>90</v>
      </c>
      <c r="K527" s="135">
        <f>SUM(K523:K526)</f>
        <v>91</v>
      </c>
    </row>
    <row r="528" spans="1:11" ht="24" hidden="1" customHeight="1" x14ac:dyDescent="0.25">
      <c r="A528" s="209"/>
      <c r="B528" s="186" t="s">
        <v>127</v>
      </c>
      <c r="C528" s="178" t="s">
        <v>126</v>
      </c>
      <c r="D528" s="20">
        <v>151</v>
      </c>
      <c r="E528" s="20" t="s">
        <v>271</v>
      </c>
      <c r="F528" s="35" t="s">
        <v>57</v>
      </c>
      <c r="G528" s="22">
        <f>SUM(H528:K528)</f>
        <v>0</v>
      </c>
      <c r="H528" s="21"/>
      <c r="I528" s="21"/>
      <c r="J528" s="21"/>
      <c r="K528" s="21"/>
    </row>
    <row r="529" spans="1:11" ht="16.350000000000001" hidden="1" customHeight="1" x14ac:dyDescent="0.25">
      <c r="A529" s="209"/>
      <c r="B529" s="188"/>
      <c r="C529" s="174"/>
      <c r="D529" s="248" t="s">
        <v>124</v>
      </c>
      <c r="E529" s="249"/>
      <c r="F529" s="250"/>
      <c r="G529" s="101">
        <f>SUM(H529:K529)</f>
        <v>0</v>
      </c>
      <c r="H529" s="101">
        <f t="shared" ref="H529:K529" si="64">SUM(H528)</f>
        <v>0</v>
      </c>
      <c r="I529" s="101">
        <f t="shared" si="64"/>
        <v>0</v>
      </c>
      <c r="J529" s="101">
        <f t="shared" si="64"/>
        <v>0</v>
      </c>
      <c r="K529" s="101">
        <f t="shared" si="64"/>
        <v>0</v>
      </c>
    </row>
    <row r="530" spans="1:11" ht="15" customHeight="1" x14ac:dyDescent="0.25">
      <c r="A530" s="209"/>
      <c r="B530" s="187" t="s">
        <v>134</v>
      </c>
      <c r="C530" s="173" t="s">
        <v>135</v>
      </c>
      <c r="D530" s="171">
        <v>151</v>
      </c>
      <c r="E530" s="20" t="s">
        <v>39</v>
      </c>
      <c r="F530" s="6" t="s">
        <v>50</v>
      </c>
      <c r="G530" s="14">
        <f t="shared" si="53"/>
        <v>6500</v>
      </c>
      <c r="H530" s="13">
        <v>2100</v>
      </c>
      <c r="I530" s="13">
        <v>2100</v>
      </c>
      <c r="J530" s="13">
        <v>1700</v>
      </c>
      <c r="K530" s="13">
        <v>600</v>
      </c>
    </row>
    <row r="531" spans="1:11" ht="20.100000000000001" customHeight="1" x14ac:dyDescent="0.25">
      <c r="A531" s="209"/>
      <c r="B531" s="187"/>
      <c r="C531" s="173"/>
      <c r="D531" s="172"/>
      <c r="E531" s="20" t="s">
        <v>41</v>
      </c>
      <c r="F531" s="6" t="s">
        <v>52</v>
      </c>
      <c r="G531" s="14">
        <f t="shared" si="53"/>
        <v>2300</v>
      </c>
      <c r="H531" s="13">
        <v>600</v>
      </c>
      <c r="I531" s="13">
        <v>1400</v>
      </c>
      <c r="J531" s="13">
        <v>200</v>
      </c>
      <c r="K531" s="13">
        <v>100</v>
      </c>
    </row>
    <row r="532" spans="1:11" ht="15" customHeight="1" thickBot="1" x14ac:dyDescent="0.3">
      <c r="A532" s="209"/>
      <c r="B532" s="187"/>
      <c r="C532" s="173"/>
      <c r="D532" s="179" t="s">
        <v>132</v>
      </c>
      <c r="E532" s="180"/>
      <c r="F532" s="181"/>
      <c r="G532" s="138">
        <f>SUM(H532:K532)</f>
        <v>8800</v>
      </c>
      <c r="H532" s="138">
        <f>SUM(H530:H531)</f>
        <v>2700</v>
      </c>
      <c r="I532" s="138">
        <f>SUM(I530:I531)</f>
        <v>3500</v>
      </c>
      <c r="J532" s="138">
        <f>SUM(J530:J531)</f>
        <v>1900</v>
      </c>
      <c r="K532" s="138">
        <f>SUM(K530:K531)</f>
        <v>700</v>
      </c>
    </row>
    <row r="533" spans="1:11" ht="15" customHeight="1" thickBot="1" x14ac:dyDescent="0.3">
      <c r="A533" s="141" t="s">
        <v>207</v>
      </c>
      <c r="B533" s="206" t="s">
        <v>210</v>
      </c>
      <c r="C533" s="206"/>
      <c r="D533" s="206"/>
      <c r="E533" s="206"/>
      <c r="F533" s="212"/>
      <c r="G533" s="148">
        <f>SUM(H533:K533)</f>
        <v>132611</v>
      </c>
      <c r="H533" s="148">
        <f>SUM(H537,H540,H542,H548,H551,H555)</f>
        <v>80430</v>
      </c>
      <c r="I533" s="148">
        <f>SUM(I537,I540,I542,I548,I551,I555)</f>
        <v>38780</v>
      </c>
      <c r="J533" s="148">
        <f>SUM(J537,J540,J542,J548,J551,J555)</f>
        <v>8465</v>
      </c>
      <c r="K533" s="149">
        <f>SUM(K537,K540,K542,K548,K551,K555)</f>
        <v>4936</v>
      </c>
    </row>
    <row r="534" spans="1:11" ht="15" customHeight="1" x14ac:dyDescent="0.25">
      <c r="A534" s="209"/>
      <c r="B534" s="187" t="s">
        <v>59</v>
      </c>
      <c r="C534" s="173" t="s">
        <v>15</v>
      </c>
      <c r="D534" s="24">
        <v>151</v>
      </c>
      <c r="E534" s="236" t="s">
        <v>21</v>
      </c>
      <c r="F534" s="235" t="s">
        <v>22</v>
      </c>
      <c r="G534" s="27">
        <f t="shared" si="53"/>
        <v>17600</v>
      </c>
      <c r="H534" s="28">
        <v>7500</v>
      </c>
      <c r="I534" s="28">
        <v>5300</v>
      </c>
      <c r="J534" s="28">
        <v>3300</v>
      </c>
      <c r="K534" s="28">
        <v>1500</v>
      </c>
    </row>
    <row r="535" spans="1:11" ht="15" customHeight="1" x14ac:dyDescent="0.25">
      <c r="A535" s="209"/>
      <c r="B535" s="187"/>
      <c r="C535" s="173"/>
      <c r="D535" s="26" t="s">
        <v>98</v>
      </c>
      <c r="E535" s="208"/>
      <c r="F535" s="169"/>
      <c r="G535" s="14">
        <f t="shared" si="53"/>
        <v>800</v>
      </c>
      <c r="H535" s="13">
        <v>800</v>
      </c>
      <c r="I535" s="13"/>
      <c r="J535" s="13"/>
      <c r="K535" s="13"/>
    </row>
    <row r="536" spans="1:11" ht="15" customHeight="1" x14ac:dyDescent="0.25">
      <c r="A536" s="209"/>
      <c r="B536" s="187"/>
      <c r="C536" s="173"/>
      <c r="D536" s="20" t="s">
        <v>99</v>
      </c>
      <c r="E536" s="172"/>
      <c r="F536" s="170"/>
      <c r="G536" s="14">
        <f t="shared" si="53"/>
        <v>3950</v>
      </c>
      <c r="H536" s="13">
        <v>3950</v>
      </c>
      <c r="I536" s="13"/>
      <c r="J536" s="13"/>
      <c r="K536" s="13"/>
    </row>
    <row r="537" spans="1:11" ht="15" customHeight="1" x14ac:dyDescent="0.25">
      <c r="A537" s="209"/>
      <c r="B537" s="188"/>
      <c r="C537" s="174"/>
      <c r="D537" s="175" t="s">
        <v>35</v>
      </c>
      <c r="E537" s="176"/>
      <c r="F537" s="177"/>
      <c r="G537" s="135">
        <f>SUM(H537:K537)</f>
        <v>22350</v>
      </c>
      <c r="H537" s="135">
        <f>SUM(H534:H536)</f>
        <v>12250</v>
      </c>
      <c r="I537" s="135">
        <f>SUM(I534:I536)</f>
        <v>5300</v>
      </c>
      <c r="J537" s="135">
        <f>SUM(J534:J536)</f>
        <v>3300</v>
      </c>
      <c r="K537" s="135">
        <f>SUM(K534:K536)</f>
        <v>1500</v>
      </c>
    </row>
    <row r="538" spans="1:11" ht="23.45" customHeight="1" x14ac:dyDescent="0.25">
      <c r="A538" s="209"/>
      <c r="B538" s="186" t="s">
        <v>85</v>
      </c>
      <c r="C538" s="178" t="s">
        <v>86</v>
      </c>
      <c r="D538" s="171">
        <v>151</v>
      </c>
      <c r="E538" s="20" t="s">
        <v>42</v>
      </c>
      <c r="F538" s="6" t="s">
        <v>53</v>
      </c>
      <c r="G538" s="14">
        <f t="shared" si="53"/>
        <v>7000</v>
      </c>
      <c r="H538" s="13">
        <v>1000</v>
      </c>
      <c r="I538" s="13">
        <v>2000</v>
      </c>
      <c r="J538" s="13">
        <v>2000</v>
      </c>
      <c r="K538" s="13">
        <v>2000</v>
      </c>
    </row>
    <row r="539" spans="1:11" ht="15" customHeight="1" x14ac:dyDescent="0.25">
      <c r="A539" s="209"/>
      <c r="B539" s="187"/>
      <c r="C539" s="173"/>
      <c r="D539" s="172"/>
      <c r="E539" s="20" t="s">
        <v>43</v>
      </c>
      <c r="F539" s="5" t="s">
        <v>54</v>
      </c>
      <c r="G539" s="14">
        <f t="shared" si="53"/>
        <v>5900</v>
      </c>
      <c r="H539" s="13">
        <v>4100</v>
      </c>
      <c r="I539" s="13">
        <v>1000</v>
      </c>
      <c r="J539" s="13">
        <v>500</v>
      </c>
      <c r="K539" s="13">
        <v>300</v>
      </c>
    </row>
    <row r="540" spans="1:11" ht="15" customHeight="1" x14ac:dyDescent="0.25">
      <c r="A540" s="209"/>
      <c r="B540" s="188"/>
      <c r="C540" s="174"/>
      <c r="D540" s="175" t="s">
        <v>89</v>
      </c>
      <c r="E540" s="176"/>
      <c r="F540" s="177"/>
      <c r="G540" s="135">
        <f>SUM(H540:K540)</f>
        <v>12900</v>
      </c>
      <c r="H540" s="135">
        <f>SUM(H538:H539)</f>
        <v>5100</v>
      </c>
      <c r="I540" s="135">
        <f>SUM(I538:I539)</f>
        <v>3000</v>
      </c>
      <c r="J540" s="135">
        <f>SUM(J538:J539)</f>
        <v>2500</v>
      </c>
      <c r="K540" s="135">
        <f>SUM(K538:K539)</f>
        <v>2300</v>
      </c>
    </row>
    <row r="541" spans="1:11" ht="21.75" customHeight="1" x14ac:dyDescent="0.25">
      <c r="A541" s="209"/>
      <c r="B541" s="186" t="s">
        <v>100</v>
      </c>
      <c r="C541" s="178" t="s">
        <v>101</v>
      </c>
      <c r="D541" s="20">
        <v>151</v>
      </c>
      <c r="E541" s="20" t="s">
        <v>203</v>
      </c>
      <c r="F541" s="6" t="s">
        <v>53</v>
      </c>
      <c r="G541" s="22">
        <f>SUM(H541:K541)</f>
        <v>200</v>
      </c>
      <c r="H541" s="21"/>
      <c r="I541" s="21">
        <v>100</v>
      </c>
      <c r="J541" s="21">
        <v>100</v>
      </c>
      <c r="K541" s="21"/>
    </row>
    <row r="542" spans="1:11" ht="15" customHeight="1" x14ac:dyDescent="0.25">
      <c r="A542" s="209"/>
      <c r="B542" s="188"/>
      <c r="C542" s="174"/>
      <c r="D542" s="175" t="s">
        <v>102</v>
      </c>
      <c r="E542" s="176"/>
      <c r="F542" s="177"/>
      <c r="G542" s="135">
        <f>SUM(H542:K542)</f>
        <v>200</v>
      </c>
      <c r="H542" s="135">
        <f t="shared" ref="H542:J542" si="65">SUM(H541)</f>
        <v>0</v>
      </c>
      <c r="I542" s="135">
        <f t="shared" si="65"/>
        <v>100</v>
      </c>
      <c r="J542" s="135">
        <f t="shared" si="65"/>
        <v>100</v>
      </c>
      <c r="K542" s="135">
        <f>SUM(K541)</f>
        <v>0</v>
      </c>
    </row>
    <row r="543" spans="1:11" ht="24" customHeight="1" x14ac:dyDescent="0.25">
      <c r="A543" s="209"/>
      <c r="B543" s="186" t="s">
        <v>108</v>
      </c>
      <c r="C543" s="178" t="s">
        <v>121</v>
      </c>
      <c r="D543" s="171">
        <v>142</v>
      </c>
      <c r="E543" s="20" t="s">
        <v>182</v>
      </c>
      <c r="F543" s="6" t="s">
        <v>188</v>
      </c>
      <c r="G543" s="14">
        <f t="shared" si="53"/>
        <v>161</v>
      </c>
      <c r="H543" s="13">
        <v>40</v>
      </c>
      <c r="I543" s="13">
        <v>40</v>
      </c>
      <c r="J543" s="13">
        <v>45</v>
      </c>
      <c r="K543" s="13">
        <v>36</v>
      </c>
    </row>
    <row r="544" spans="1:11" ht="24" hidden="1" customHeight="1" x14ac:dyDescent="0.25">
      <c r="A544" s="209"/>
      <c r="B544" s="187"/>
      <c r="C544" s="173"/>
      <c r="D544" s="208"/>
      <c r="E544" s="20" t="s">
        <v>178</v>
      </c>
      <c r="F544" s="6" t="s">
        <v>179</v>
      </c>
      <c r="G544" s="14">
        <f t="shared" si="53"/>
        <v>0</v>
      </c>
      <c r="H544" s="13"/>
      <c r="I544" s="13"/>
      <c r="J544" s="13"/>
      <c r="K544" s="13"/>
    </row>
    <row r="545" spans="1:11" ht="15" hidden="1" customHeight="1" x14ac:dyDescent="0.25">
      <c r="A545" s="209"/>
      <c r="B545" s="187"/>
      <c r="C545" s="173"/>
      <c r="D545" s="208"/>
      <c r="E545" s="20" t="s">
        <v>37</v>
      </c>
      <c r="F545" s="6" t="s">
        <v>48</v>
      </c>
      <c r="G545" s="14">
        <f t="shared" si="53"/>
        <v>0</v>
      </c>
      <c r="H545" s="13"/>
      <c r="I545" s="13"/>
      <c r="J545" s="13"/>
      <c r="K545" s="13"/>
    </row>
    <row r="546" spans="1:11" ht="27.4" hidden="1" customHeight="1" x14ac:dyDescent="0.25">
      <c r="A546" s="209"/>
      <c r="B546" s="187"/>
      <c r="C546" s="173"/>
      <c r="D546" s="208"/>
      <c r="E546" s="20" t="s">
        <v>168</v>
      </c>
      <c r="F546" s="6" t="s">
        <v>173</v>
      </c>
      <c r="G546" s="14">
        <f t="shared" si="53"/>
        <v>0</v>
      </c>
      <c r="H546" s="13"/>
      <c r="I546" s="13"/>
      <c r="J546" s="13"/>
      <c r="K546" s="13"/>
    </row>
    <row r="547" spans="1:11" ht="15" customHeight="1" x14ac:dyDescent="0.25">
      <c r="A547" s="209"/>
      <c r="B547" s="187"/>
      <c r="C547" s="173"/>
      <c r="D547" s="172"/>
      <c r="E547" s="20" t="s">
        <v>169</v>
      </c>
      <c r="F547" s="6" t="s">
        <v>174</v>
      </c>
      <c r="G547" s="14">
        <f t="shared" si="53"/>
        <v>400</v>
      </c>
      <c r="H547" s="13">
        <v>100</v>
      </c>
      <c r="I547" s="13">
        <v>300</v>
      </c>
      <c r="J547" s="13"/>
      <c r="K547" s="13"/>
    </row>
    <row r="548" spans="1:11" ht="15" customHeight="1" x14ac:dyDescent="0.25">
      <c r="A548" s="209"/>
      <c r="B548" s="188"/>
      <c r="C548" s="174"/>
      <c r="D548" s="175" t="s">
        <v>120</v>
      </c>
      <c r="E548" s="176"/>
      <c r="F548" s="177"/>
      <c r="G548" s="135">
        <f>SUM(H548:K548)</f>
        <v>561</v>
      </c>
      <c r="H548" s="135">
        <f>SUM(H543:H547)</f>
        <v>140</v>
      </c>
      <c r="I548" s="135">
        <f>SUM(I543:I547)</f>
        <v>340</v>
      </c>
      <c r="J548" s="135">
        <f>SUM(J543:J547)</f>
        <v>45</v>
      </c>
      <c r="K548" s="135">
        <f>SUM(K543:K547)</f>
        <v>36</v>
      </c>
    </row>
    <row r="549" spans="1:11" ht="24.75" hidden="1" customHeight="1" x14ac:dyDescent="0.25">
      <c r="A549" s="209"/>
      <c r="B549" s="187" t="s">
        <v>127</v>
      </c>
      <c r="C549" s="173" t="s">
        <v>126</v>
      </c>
      <c r="D549" s="198">
        <v>151</v>
      </c>
      <c r="E549" s="20" t="s">
        <v>46</v>
      </c>
      <c r="F549" s="35" t="s">
        <v>57</v>
      </c>
      <c r="G549" s="14">
        <f t="shared" si="53"/>
        <v>0</v>
      </c>
      <c r="H549" s="21"/>
      <c r="I549" s="21"/>
      <c r="J549" s="21"/>
      <c r="K549" s="21"/>
    </row>
    <row r="550" spans="1:11" ht="18.75" customHeight="1" x14ac:dyDescent="0.25">
      <c r="A550" s="209"/>
      <c r="B550" s="187"/>
      <c r="C550" s="173"/>
      <c r="D550" s="215"/>
      <c r="E550" s="20" t="s">
        <v>47</v>
      </c>
      <c r="F550" s="6" t="s">
        <v>22</v>
      </c>
      <c r="G550" s="14">
        <f t="shared" si="53"/>
        <v>700</v>
      </c>
      <c r="H550" s="13">
        <v>390</v>
      </c>
      <c r="I550" s="13">
        <v>190</v>
      </c>
      <c r="J550" s="13">
        <v>120</v>
      </c>
      <c r="K550" s="13"/>
    </row>
    <row r="551" spans="1:11" ht="17.45" customHeight="1" x14ac:dyDescent="0.25">
      <c r="A551" s="209"/>
      <c r="B551" s="188"/>
      <c r="C551" s="174"/>
      <c r="D551" s="175" t="s">
        <v>124</v>
      </c>
      <c r="E551" s="176"/>
      <c r="F551" s="177"/>
      <c r="G551" s="135">
        <f>SUM(G549:G550)</f>
        <v>700</v>
      </c>
      <c r="H551" s="135">
        <f>SUM(H549:H550)</f>
        <v>390</v>
      </c>
      <c r="I551" s="135">
        <f>SUM(I549:I550)</f>
        <v>190</v>
      </c>
      <c r="J551" s="135">
        <f>SUM(J549:J550)</f>
        <v>120</v>
      </c>
      <c r="K551" s="135">
        <f>SUM(K549:K550)</f>
        <v>0</v>
      </c>
    </row>
    <row r="552" spans="1:11" ht="15" customHeight="1" x14ac:dyDescent="0.25">
      <c r="A552" s="209"/>
      <c r="B552" s="187" t="s">
        <v>134</v>
      </c>
      <c r="C552" s="173" t="s">
        <v>135</v>
      </c>
      <c r="D552" s="171">
        <v>151</v>
      </c>
      <c r="E552" s="20" t="s">
        <v>39</v>
      </c>
      <c r="F552" s="6" t="s">
        <v>50</v>
      </c>
      <c r="G552" s="14">
        <f t="shared" si="53"/>
        <v>64100</v>
      </c>
      <c r="H552" s="13">
        <v>59450</v>
      </c>
      <c r="I552" s="13">
        <v>2850</v>
      </c>
      <c r="J552" s="13">
        <v>1300</v>
      </c>
      <c r="K552" s="13">
        <v>500</v>
      </c>
    </row>
    <row r="553" spans="1:11" ht="15" customHeight="1" x14ac:dyDescent="0.25">
      <c r="A553" s="209"/>
      <c r="B553" s="187"/>
      <c r="C553" s="173"/>
      <c r="D553" s="208"/>
      <c r="E553" s="20" t="s">
        <v>40</v>
      </c>
      <c r="F553" s="5" t="s">
        <v>51</v>
      </c>
      <c r="G553" s="14">
        <f t="shared" si="53"/>
        <v>24300</v>
      </c>
      <c r="H553" s="13">
        <v>1300</v>
      </c>
      <c r="I553" s="13">
        <v>21800</v>
      </c>
      <c r="J553" s="13">
        <v>600</v>
      </c>
      <c r="K553" s="13">
        <v>600</v>
      </c>
    </row>
    <row r="554" spans="1:11" ht="15" customHeight="1" x14ac:dyDescent="0.25">
      <c r="A554" s="209"/>
      <c r="B554" s="187"/>
      <c r="C554" s="173"/>
      <c r="D554" s="172"/>
      <c r="E554" s="20" t="s">
        <v>41</v>
      </c>
      <c r="F554" s="6" t="s">
        <v>52</v>
      </c>
      <c r="G554" s="14">
        <f t="shared" si="53"/>
        <v>7500</v>
      </c>
      <c r="H554" s="13">
        <v>1800</v>
      </c>
      <c r="I554" s="13">
        <v>5200</v>
      </c>
      <c r="J554" s="13">
        <v>500</v>
      </c>
      <c r="K554" s="13"/>
    </row>
    <row r="555" spans="1:11" ht="15" customHeight="1" thickBot="1" x14ac:dyDescent="0.3">
      <c r="A555" s="209"/>
      <c r="B555" s="187"/>
      <c r="C555" s="173"/>
      <c r="D555" s="179" t="s">
        <v>132</v>
      </c>
      <c r="E555" s="180"/>
      <c r="F555" s="181"/>
      <c r="G555" s="138">
        <f>SUM(H555:K555)</f>
        <v>95900</v>
      </c>
      <c r="H555" s="138">
        <f>SUM(H552:H554)</f>
        <v>62550</v>
      </c>
      <c r="I555" s="138">
        <f>SUM(I552:I554)</f>
        <v>29850</v>
      </c>
      <c r="J555" s="138">
        <f>SUM(J552:J554)</f>
        <v>2400</v>
      </c>
      <c r="K555" s="138">
        <f>SUM(K552:K554)</f>
        <v>1100</v>
      </c>
    </row>
    <row r="556" spans="1:11" ht="15" customHeight="1" thickBot="1" x14ac:dyDescent="0.3">
      <c r="A556" s="141" t="s">
        <v>209</v>
      </c>
      <c r="B556" s="206" t="s">
        <v>212</v>
      </c>
      <c r="C556" s="206"/>
      <c r="D556" s="206"/>
      <c r="E556" s="206"/>
      <c r="F556" s="207"/>
      <c r="G556" s="147">
        <f>SUM(G560,G562,G564,G569,G571,G575)</f>
        <v>74645</v>
      </c>
      <c r="H556" s="148">
        <f>SUM(H560,H562,H564,H569,H571,H575)</f>
        <v>20734</v>
      </c>
      <c r="I556" s="148">
        <f>SUM(I560,I562,I564,I569,I571,I575)</f>
        <v>33871</v>
      </c>
      <c r="J556" s="148">
        <f>SUM(J560,J562,J564,J569,J571,J575)</f>
        <v>11720</v>
      </c>
      <c r="K556" s="149">
        <f>SUM(K560,K562,K564,K569,K571,K575)</f>
        <v>8320</v>
      </c>
    </row>
    <row r="557" spans="1:11" ht="15" customHeight="1" x14ac:dyDescent="0.25">
      <c r="A557" s="194"/>
      <c r="B557" s="187" t="s">
        <v>59</v>
      </c>
      <c r="C557" s="173" t="s">
        <v>15</v>
      </c>
      <c r="D557" s="24">
        <v>151</v>
      </c>
      <c r="E557" s="169" t="s">
        <v>21</v>
      </c>
      <c r="F557" s="169" t="s">
        <v>58</v>
      </c>
      <c r="G557" s="27">
        <f t="shared" si="53"/>
        <v>40400</v>
      </c>
      <c r="H557" s="28">
        <v>15820</v>
      </c>
      <c r="I557" s="28">
        <v>9320</v>
      </c>
      <c r="J557" s="28">
        <v>7680</v>
      </c>
      <c r="K557" s="28">
        <v>7580</v>
      </c>
    </row>
    <row r="558" spans="1:11" ht="15" customHeight="1" x14ac:dyDescent="0.25">
      <c r="A558" s="194"/>
      <c r="B558" s="187"/>
      <c r="C558" s="173"/>
      <c r="D558" s="20" t="s">
        <v>98</v>
      </c>
      <c r="E558" s="169"/>
      <c r="F558" s="169"/>
      <c r="G558" s="27">
        <f t="shared" si="53"/>
        <v>700</v>
      </c>
      <c r="H558" s="28">
        <v>180</v>
      </c>
      <c r="I558" s="28">
        <v>180</v>
      </c>
      <c r="J558" s="28">
        <v>170</v>
      </c>
      <c r="K558" s="28">
        <v>170</v>
      </c>
    </row>
    <row r="559" spans="1:11" ht="15" customHeight="1" x14ac:dyDescent="0.25">
      <c r="A559" s="194"/>
      <c r="B559" s="187"/>
      <c r="C559" s="173"/>
      <c r="D559" s="20" t="s">
        <v>99</v>
      </c>
      <c r="E559" s="170"/>
      <c r="F559" s="170"/>
      <c r="G559" s="14">
        <f t="shared" si="53"/>
        <v>1564</v>
      </c>
      <c r="H559" s="13">
        <v>1564</v>
      </c>
      <c r="I559" s="13"/>
      <c r="J559" s="13"/>
      <c r="K559" s="13"/>
    </row>
    <row r="560" spans="1:11" ht="15" customHeight="1" x14ac:dyDescent="0.25">
      <c r="A560" s="194"/>
      <c r="B560" s="188"/>
      <c r="C560" s="174"/>
      <c r="D560" s="175" t="s">
        <v>35</v>
      </c>
      <c r="E560" s="176"/>
      <c r="F560" s="177"/>
      <c r="G560" s="135">
        <f>SUM(H560:K560)</f>
        <v>42664</v>
      </c>
      <c r="H560" s="135">
        <f>SUM(H557:H559)</f>
        <v>17564</v>
      </c>
      <c r="I560" s="135">
        <f>SUM(I557:I559)</f>
        <v>9500</v>
      </c>
      <c r="J560" s="135">
        <f>SUM(J557:J559)</f>
        <v>7850</v>
      </c>
      <c r="K560" s="135">
        <f>SUM(K557:K559)</f>
        <v>7750</v>
      </c>
    </row>
    <row r="561" spans="1:11" ht="25.5" customHeight="1" x14ac:dyDescent="0.25">
      <c r="A561" s="194"/>
      <c r="B561" s="186" t="s">
        <v>85</v>
      </c>
      <c r="C561" s="178" t="s">
        <v>86</v>
      </c>
      <c r="D561" s="26">
        <v>151</v>
      </c>
      <c r="E561" s="20" t="s">
        <v>42</v>
      </c>
      <c r="F561" s="6" t="s">
        <v>53</v>
      </c>
      <c r="G561" s="14">
        <f t="shared" si="53"/>
        <v>3000</v>
      </c>
      <c r="H561" s="13">
        <v>400</v>
      </c>
      <c r="I561" s="13">
        <v>400</v>
      </c>
      <c r="J561" s="13">
        <v>2200</v>
      </c>
      <c r="K561" s="13"/>
    </row>
    <row r="562" spans="1:11" ht="15" customHeight="1" x14ac:dyDescent="0.25">
      <c r="A562" s="194"/>
      <c r="B562" s="188"/>
      <c r="C562" s="174"/>
      <c r="D562" s="175" t="s">
        <v>89</v>
      </c>
      <c r="E562" s="176"/>
      <c r="F562" s="177"/>
      <c r="G562" s="135">
        <f>SUM(H562:K562)</f>
        <v>3000</v>
      </c>
      <c r="H562" s="135">
        <f>SUM(H561:H561)</f>
        <v>400</v>
      </c>
      <c r="I562" s="135">
        <f>SUM(I561:I561)</f>
        <v>400</v>
      </c>
      <c r="J562" s="135">
        <f>SUM(J561:J561)</f>
        <v>2200</v>
      </c>
      <c r="K562" s="135">
        <f>SUM(K561:K561)</f>
        <v>0</v>
      </c>
    </row>
    <row r="563" spans="1:11" ht="24" customHeight="1" x14ac:dyDescent="0.25">
      <c r="A563" s="194"/>
      <c r="B563" s="186" t="s">
        <v>100</v>
      </c>
      <c r="C563" s="178" t="s">
        <v>101</v>
      </c>
      <c r="D563" s="20">
        <v>151</v>
      </c>
      <c r="E563" s="20" t="s">
        <v>203</v>
      </c>
      <c r="F563" s="6" t="s">
        <v>53</v>
      </c>
      <c r="G563" s="22">
        <f>SUM(H563:K563)</f>
        <v>200</v>
      </c>
      <c r="H563" s="21"/>
      <c r="I563" s="21">
        <v>200</v>
      </c>
      <c r="J563" s="22"/>
      <c r="K563" s="22"/>
    </row>
    <row r="564" spans="1:11" ht="15" customHeight="1" x14ac:dyDescent="0.25">
      <c r="A564" s="194"/>
      <c r="B564" s="188"/>
      <c r="C564" s="174"/>
      <c r="D564" s="175" t="s">
        <v>102</v>
      </c>
      <c r="E564" s="176"/>
      <c r="F564" s="177"/>
      <c r="G564" s="135">
        <f>SUM(H564:K564)</f>
        <v>200</v>
      </c>
      <c r="H564" s="135">
        <f t="shared" ref="H564:K564" si="66">SUM(H563)</f>
        <v>0</v>
      </c>
      <c r="I564" s="135">
        <f t="shared" si="66"/>
        <v>200</v>
      </c>
      <c r="J564" s="135">
        <f t="shared" si="66"/>
        <v>0</v>
      </c>
      <c r="K564" s="135">
        <f t="shared" si="66"/>
        <v>0</v>
      </c>
    </row>
    <row r="565" spans="1:11" ht="25.5" customHeight="1" x14ac:dyDescent="0.25">
      <c r="A565" s="194"/>
      <c r="B565" s="186" t="s">
        <v>108</v>
      </c>
      <c r="C565" s="178" t="s">
        <v>121</v>
      </c>
      <c r="D565" s="171">
        <v>142</v>
      </c>
      <c r="E565" s="20" t="s">
        <v>182</v>
      </c>
      <c r="F565" s="6" t="s">
        <v>188</v>
      </c>
      <c r="G565" s="14">
        <f t="shared" si="53"/>
        <v>161</v>
      </c>
      <c r="H565" s="13">
        <v>40</v>
      </c>
      <c r="I565" s="13">
        <v>41</v>
      </c>
      <c r="J565" s="13">
        <v>40</v>
      </c>
      <c r="K565" s="13">
        <v>40</v>
      </c>
    </row>
    <row r="566" spans="1:11" ht="25.5" hidden="1" customHeight="1" x14ac:dyDescent="0.25">
      <c r="A566" s="194"/>
      <c r="B566" s="187"/>
      <c r="C566" s="173"/>
      <c r="D566" s="208"/>
      <c r="E566" s="20" t="s">
        <v>178</v>
      </c>
      <c r="F566" s="6" t="s">
        <v>179</v>
      </c>
      <c r="G566" s="14">
        <f t="shared" si="53"/>
        <v>0</v>
      </c>
      <c r="H566" s="13"/>
      <c r="I566" s="13"/>
      <c r="J566" s="13"/>
      <c r="K566" s="13"/>
    </row>
    <row r="567" spans="1:11" ht="25.5" hidden="1" customHeight="1" x14ac:dyDescent="0.25">
      <c r="A567" s="194"/>
      <c r="B567" s="187"/>
      <c r="C567" s="173"/>
      <c r="D567" s="208"/>
      <c r="E567" s="20" t="s">
        <v>168</v>
      </c>
      <c r="F567" s="6" t="s">
        <v>173</v>
      </c>
      <c r="G567" s="14">
        <f t="shared" si="53"/>
        <v>0</v>
      </c>
      <c r="H567" s="13"/>
      <c r="I567" s="13"/>
      <c r="J567" s="13"/>
      <c r="K567" s="13"/>
    </row>
    <row r="568" spans="1:11" ht="15" customHeight="1" x14ac:dyDescent="0.25">
      <c r="A568" s="194"/>
      <c r="B568" s="187"/>
      <c r="C568" s="173"/>
      <c r="D568" s="172"/>
      <c r="E568" s="20" t="s">
        <v>169</v>
      </c>
      <c r="F568" s="6" t="s">
        <v>174</v>
      </c>
      <c r="G568" s="14">
        <f t="shared" si="53"/>
        <v>120</v>
      </c>
      <c r="H568" s="13">
        <v>30</v>
      </c>
      <c r="I568" s="13">
        <v>30</v>
      </c>
      <c r="J568" s="13">
        <v>30</v>
      </c>
      <c r="K568" s="13">
        <v>30</v>
      </c>
    </row>
    <row r="569" spans="1:11" ht="15" customHeight="1" x14ac:dyDescent="0.25">
      <c r="A569" s="194"/>
      <c r="B569" s="188"/>
      <c r="C569" s="174"/>
      <c r="D569" s="175" t="s">
        <v>120</v>
      </c>
      <c r="E569" s="176"/>
      <c r="F569" s="177"/>
      <c r="G569" s="135">
        <f>SUM(H569:K569)</f>
        <v>281</v>
      </c>
      <c r="H569" s="135">
        <f>SUM(H565:H568)</f>
        <v>70</v>
      </c>
      <c r="I569" s="135">
        <f>SUM(I565:I568)</f>
        <v>71</v>
      </c>
      <c r="J569" s="135">
        <f>SUM(J565:J568)</f>
        <v>70</v>
      </c>
      <c r="K569" s="135">
        <f>SUM(K565:K568)</f>
        <v>70</v>
      </c>
    </row>
    <row r="570" spans="1:11" ht="24.75" hidden="1" customHeight="1" x14ac:dyDescent="0.25">
      <c r="A570" s="194"/>
      <c r="B570" s="214" t="s">
        <v>127</v>
      </c>
      <c r="C570" s="251" t="s">
        <v>126</v>
      </c>
      <c r="D570" s="24">
        <v>151</v>
      </c>
      <c r="E570" s="20" t="s">
        <v>46</v>
      </c>
      <c r="F570" s="35" t="s">
        <v>57</v>
      </c>
      <c r="G570" s="22">
        <f>SUM(H570:K570)</f>
        <v>0</v>
      </c>
      <c r="H570" s="21"/>
      <c r="I570" s="21"/>
      <c r="J570" s="21"/>
      <c r="K570" s="21"/>
    </row>
    <row r="571" spans="1:11" ht="15" hidden="1" customHeight="1" x14ac:dyDescent="0.25">
      <c r="A571" s="194"/>
      <c r="B571" s="214"/>
      <c r="C571" s="251"/>
      <c r="D571" s="248" t="s">
        <v>124</v>
      </c>
      <c r="E571" s="249"/>
      <c r="F571" s="250"/>
      <c r="G571" s="101">
        <f>SUM(H571:K571)</f>
        <v>0</v>
      </c>
      <c r="H571" s="101">
        <f t="shared" ref="H571:K571" si="67">SUM(H570)</f>
        <v>0</v>
      </c>
      <c r="I571" s="101">
        <f t="shared" si="67"/>
        <v>0</v>
      </c>
      <c r="J571" s="101">
        <f t="shared" si="67"/>
        <v>0</v>
      </c>
      <c r="K571" s="101">
        <f t="shared" si="67"/>
        <v>0</v>
      </c>
    </row>
    <row r="572" spans="1:11" ht="15" customHeight="1" x14ac:dyDescent="0.25">
      <c r="A572" s="194"/>
      <c r="B572" s="187" t="s">
        <v>134</v>
      </c>
      <c r="C572" s="173" t="s">
        <v>135</v>
      </c>
      <c r="D572" s="171">
        <v>151</v>
      </c>
      <c r="E572" s="20" t="s">
        <v>39</v>
      </c>
      <c r="F572" s="6" t="s">
        <v>50</v>
      </c>
      <c r="G572" s="14">
        <f t="shared" si="53"/>
        <v>3500</v>
      </c>
      <c r="H572" s="13">
        <v>1000</v>
      </c>
      <c r="I572" s="13">
        <v>1500</v>
      </c>
      <c r="J572" s="13">
        <v>1000</v>
      </c>
      <c r="K572" s="13"/>
    </row>
    <row r="573" spans="1:11" ht="15" customHeight="1" x14ac:dyDescent="0.25">
      <c r="A573" s="194"/>
      <c r="B573" s="187"/>
      <c r="C573" s="173"/>
      <c r="D573" s="208"/>
      <c r="E573" s="20" t="s">
        <v>40</v>
      </c>
      <c r="F573" s="5" t="s">
        <v>51</v>
      </c>
      <c r="G573" s="14">
        <f t="shared" si="53"/>
        <v>700</v>
      </c>
      <c r="H573" s="13">
        <v>300</v>
      </c>
      <c r="I573" s="13">
        <v>400</v>
      </c>
      <c r="J573" s="13"/>
      <c r="K573" s="13"/>
    </row>
    <row r="574" spans="1:11" ht="15" customHeight="1" x14ac:dyDescent="0.25">
      <c r="A574" s="194"/>
      <c r="B574" s="187"/>
      <c r="C574" s="173"/>
      <c r="D574" s="172"/>
      <c r="E574" s="20" t="s">
        <v>41</v>
      </c>
      <c r="F574" s="6" t="s">
        <v>52</v>
      </c>
      <c r="G574" s="14">
        <f t="shared" si="53"/>
        <v>24300</v>
      </c>
      <c r="H574" s="13">
        <v>1400</v>
      </c>
      <c r="I574" s="13">
        <v>21800</v>
      </c>
      <c r="J574" s="13">
        <v>600</v>
      </c>
      <c r="K574" s="13">
        <v>500</v>
      </c>
    </row>
    <row r="575" spans="1:11" ht="15" customHeight="1" x14ac:dyDescent="0.25">
      <c r="A575" s="194"/>
      <c r="B575" s="187"/>
      <c r="C575" s="173"/>
      <c r="D575" s="179" t="s">
        <v>132</v>
      </c>
      <c r="E575" s="180"/>
      <c r="F575" s="181"/>
      <c r="G575" s="138">
        <f>SUM(H575:K575)</f>
        <v>28500</v>
      </c>
      <c r="H575" s="138">
        <f>SUM(H572:H574)</f>
        <v>2700</v>
      </c>
      <c r="I575" s="138">
        <f>SUM(I572:I574)</f>
        <v>23700</v>
      </c>
      <c r="J575" s="138">
        <f>SUM(J572:J574)</f>
        <v>1600</v>
      </c>
      <c r="K575" s="138">
        <f>SUM(K572:K574)</f>
        <v>500</v>
      </c>
    </row>
    <row r="576" spans="1:11" ht="15" customHeight="1" x14ac:dyDescent="0.25">
      <c r="A576" s="141" t="s">
        <v>211</v>
      </c>
      <c r="B576" s="246" t="s">
        <v>214</v>
      </c>
      <c r="C576" s="247"/>
      <c r="D576" s="247"/>
      <c r="E576" s="247"/>
      <c r="F576" s="247"/>
      <c r="G576" s="155">
        <f>SUM(G582)</f>
        <v>1505046</v>
      </c>
      <c r="H576" s="155">
        <f t="shared" ref="H576:K576" si="68">SUM(H582)</f>
        <v>683355</v>
      </c>
      <c r="I576" s="155">
        <f t="shared" si="68"/>
        <v>576369</v>
      </c>
      <c r="J576" s="155">
        <f t="shared" si="68"/>
        <v>245322</v>
      </c>
      <c r="K576" s="155">
        <f t="shared" si="68"/>
        <v>0</v>
      </c>
    </row>
    <row r="577" spans="1:13" ht="21.2" customHeight="1" x14ac:dyDescent="0.25">
      <c r="A577" s="234"/>
      <c r="B577" s="187"/>
      <c r="C577" s="173"/>
      <c r="D577" s="171">
        <v>151</v>
      </c>
      <c r="E577" s="4" t="s">
        <v>42</v>
      </c>
      <c r="F577" s="17" t="s">
        <v>53</v>
      </c>
      <c r="G577" s="14">
        <f t="shared" si="53"/>
        <v>100000</v>
      </c>
      <c r="H577" s="13">
        <v>45000</v>
      </c>
      <c r="I577" s="13">
        <v>45000</v>
      </c>
      <c r="J577" s="13">
        <v>10000</v>
      </c>
      <c r="K577" s="13"/>
      <c r="L577" s="38"/>
      <c r="M577" s="38"/>
    </row>
    <row r="578" spans="1:13" ht="15" customHeight="1" x14ac:dyDescent="0.25">
      <c r="A578" s="234"/>
      <c r="B578" s="187"/>
      <c r="C578" s="173"/>
      <c r="D578" s="172"/>
      <c r="E578" s="4" t="s">
        <v>43</v>
      </c>
      <c r="F578" s="34" t="s">
        <v>54</v>
      </c>
      <c r="G578" s="14">
        <f t="shared" si="53"/>
        <v>1321129</v>
      </c>
      <c r="H578" s="13">
        <v>554438</v>
      </c>
      <c r="I578" s="13">
        <v>531369</v>
      </c>
      <c r="J578" s="13">
        <v>235322</v>
      </c>
      <c r="K578" s="13"/>
      <c r="L578" s="38"/>
      <c r="M578" s="38"/>
    </row>
    <row r="579" spans="1:13" ht="15" customHeight="1" x14ac:dyDescent="0.25">
      <c r="A579" s="234"/>
      <c r="B579" s="187"/>
      <c r="C579" s="173"/>
      <c r="D579" s="20" t="s">
        <v>98</v>
      </c>
      <c r="E579" s="4" t="s">
        <v>43</v>
      </c>
      <c r="F579" s="34" t="s">
        <v>54</v>
      </c>
      <c r="G579" s="14">
        <f t="shared" si="53"/>
        <v>32000</v>
      </c>
      <c r="H579" s="13">
        <v>32000</v>
      </c>
      <c r="I579" s="13"/>
      <c r="J579" s="13"/>
      <c r="K579" s="13"/>
    </row>
    <row r="580" spans="1:13" ht="15" customHeight="1" x14ac:dyDescent="0.25">
      <c r="A580" s="234"/>
      <c r="B580" s="187"/>
      <c r="C580" s="173"/>
      <c r="D580" s="24" t="s">
        <v>187</v>
      </c>
      <c r="E580" s="4" t="s">
        <v>43</v>
      </c>
      <c r="F580" s="5" t="s">
        <v>54</v>
      </c>
      <c r="G580" s="14">
        <f t="shared" si="53"/>
        <v>32000</v>
      </c>
      <c r="H580" s="13">
        <v>32000</v>
      </c>
      <c r="I580" s="13"/>
      <c r="J580" s="13"/>
      <c r="K580" s="13"/>
    </row>
    <row r="581" spans="1:13" ht="15" customHeight="1" x14ac:dyDescent="0.25">
      <c r="A581" s="234"/>
      <c r="B581" s="187"/>
      <c r="C581" s="173"/>
      <c r="D581" s="20" t="s">
        <v>99</v>
      </c>
      <c r="E581" s="4" t="s">
        <v>43</v>
      </c>
      <c r="F581" s="5" t="s">
        <v>54</v>
      </c>
      <c r="G581" s="14">
        <f t="shared" si="53"/>
        <v>19917</v>
      </c>
      <c r="H581" s="42">
        <v>19917</v>
      </c>
      <c r="I581" s="42"/>
      <c r="J581" s="42"/>
      <c r="K581" s="42"/>
    </row>
    <row r="582" spans="1:13" ht="15" customHeight="1" thickBot="1" x14ac:dyDescent="0.3">
      <c r="A582" s="234"/>
      <c r="B582" s="195"/>
      <c r="C582" s="230"/>
      <c r="D582" s="179" t="s">
        <v>89</v>
      </c>
      <c r="E582" s="180"/>
      <c r="F582" s="181"/>
      <c r="G582" s="138">
        <f>SUM(H582:K582)</f>
        <v>1505046</v>
      </c>
      <c r="H582" s="138">
        <f>SUM(H577:H581)</f>
        <v>683355</v>
      </c>
      <c r="I582" s="138">
        <f>SUM(I577:I580)</f>
        <v>576369</v>
      </c>
      <c r="J582" s="138">
        <f>SUM(J577:J580)</f>
        <v>245322</v>
      </c>
      <c r="K582" s="138">
        <f>SUM(K577:K580)</f>
        <v>0</v>
      </c>
    </row>
    <row r="583" spans="1:13" ht="15" customHeight="1" thickBot="1" x14ac:dyDescent="0.3">
      <c r="A583" s="141" t="s">
        <v>213</v>
      </c>
      <c r="B583" s="182" t="s">
        <v>216</v>
      </c>
      <c r="C583" s="182"/>
      <c r="D583" s="182"/>
      <c r="E583" s="182"/>
      <c r="F583" s="183"/>
      <c r="G583" s="143">
        <f>SUM(H583:K583)</f>
        <v>1026960</v>
      </c>
      <c r="H583" s="143">
        <f t="shared" ref="H583:K583" si="69">SUM(H588)</f>
        <v>357421</v>
      </c>
      <c r="I583" s="143">
        <f t="shared" si="69"/>
        <v>275921</v>
      </c>
      <c r="J583" s="143">
        <f t="shared" si="69"/>
        <v>271919</v>
      </c>
      <c r="K583" s="146">
        <f t="shared" si="69"/>
        <v>121699</v>
      </c>
    </row>
    <row r="584" spans="1:13" ht="15" customHeight="1" x14ac:dyDescent="0.25">
      <c r="A584" s="194"/>
      <c r="B584" s="187" t="s">
        <v>85</v>
      </c>
      <c r="C584" s="173" t="s">
        <v>86</v>
      </c>
      <c r="D584" s="24">
        <v>1427</v>
      </c>
      <c r="E584" s="235" t="s">
        <v>87</v>
      </c>
      <c r="F584" s="245" t="s">
        <v>93</v>
      </c>
      <c r="G584" s="27">
        <f t="shared" si="53"/>
        <v>26912</v>
      </c>
      <c r="H584" s="28">
        <v>6728</v>
      </c>
      <c r="I584" s="28">
        <v>6728</v>
      </c>
      <c r="J584" s="28">
        <v>6728</v>
      </c>
      <c r="K584" s="28">
        <v>6728</v>
      </c>
    </row>
    <row r="585" spans="1:13" ht="15" customHeight="1" x14ac:dyDescent="0.25">
      <c r="A585" s="194"/>
      <c r="B585" s="187"/>
      <c r="C585" s="173"/>
      <c r="D585" s="20">
        <v>151</v>
      </c>
      <c r="E585" s="169"/>
      <c r="F585" s="245"/>
      <c r="G585" s="14">
        <f t="shared" si="53"/>
        <v>995048</v>
      </c>
      <c r="H585" s="13">
        <v>349443</v>
      </c>
      <c r="I585" s="13">
        <v>267943</v>
      </c>
      <c r="J585" s="13">
        <v>263941</v>
      </c>
      <c r="K585" s="13">
        <v>113721</v>
      </c>
    </row>
    <row r="586" spans="1:13" ht="15" customHeight="1" x14ac:dyDescent="0.25">
      <c r="A586" s="194"/>
      <c r="B586" s="187"/>
      <c r="C586" s="173"/>
      <c r="D586" s="20" t="s">
        <v>98</v>
      </c>
      <c r="E586" s="169"/>
      <c r="F586" s="245"/>
      <c r="G586" s="14">
        <f t="shared" si="53"/>
        <v>2500</v>
      </c>
      <c r="H586" s="13">
        <v>625</v>
      </c>
      <c r="I586" s="13">
        <v>625</v>
      </c>
      <c r="J586" s="13">
        <v>625</v>
      </c>
      <c r="K586" s="13">
        <v>625</v>
      </c>
    </row>
    <row r="587" spans="1:13" ht="15" customHeight="1" x14ac:dyDescent="0.25">
      <c r="A587" s="194"/>
      <c r="B587" s="187"/>
      <c r="C587" s="173"/>
      <c r="D587" s="20" t="s">
        <v>187</v>
      </c>
      <c r="E587" s="170"/>
      <c r="F587" s="269"/>
      <c r="G587" s="14">
        <f t="shared" si="53"/>
        <v>2500</v>
      </c>
      <c r="H587" s="13">
        <v>625</v>
      </c>
      <c r="I587" s="13">
        <v>625</v>
      </c>
      <c r="J587" s="13">
        <v>625</v>
      </c>
      <c r="K587" s="13">
        <v>625</v>
      </c>
    </row>
    <row r="588" spans="1:13" ht="15" customHeight="1" thickBot="1" x14ac:dyDescent="0.3">
      <c r="A588" s="194"/>
      <c r="B588" s="187"/>
      <c r="C588" s="173"/>
      <c r="D588" s="179" t="s">
        <v>89</v>
      </c>
      <c r="E588" s="180"/>
      <c r="F588" s="181"/>
      <c r="G588" s="138">
        <f>SUM(H588:K588)</f>
        <v>1026960</v>
      </c>
      <c r="H588" s="138">
        <f>SUM(H584:H587)</f>
        <v>357421</v>
      </c>
      <c r="I588" s="138">
        <f>SUM(I584:I587)</f>
        <v>275921</v>
      </c>
      <c r="J588" s="138">
        <f>SUM(J584:J587)</f>
        <v>271919</v>
      </c>
      <c r="K588" s="138">
        <f>SUM(K584:K587)</f>
        <v>121699</v>
      </c>
    </row>
    <row r="589" spans="1:13" ht="15" customHeight="1" thickBot="1" x14ac:dyDescent="0.3">
      <c r="A589" s="141" t="s">
        <v>215</v>
      </c>
      <c r="B589" s="183" t="s">
        <v>218</v>
      </c>
      <c r="C589" s="239"/>
      <c r="D589" s="239"/>
      <c r="E589" s="239"/>
      <c r="F589" s="239"/>
      <c r="G589" s="143">
        <f>SUM(H589:K589)</f>
        <v>949000</v>
      </c>
      <c r="H589" s="143">
        <f t="shared" ref="H589:K589" si="70">SUM(H592)</f>
        <v>255311</v>
      </c>
      <c r="I589" s="143">
        <f t="shared" si="70"/>
        <v>241089</v>
      </c>
      <c r="J589" s="143">
        <f t="shared" si="70"/>
        <v>226300</v>
      </c>
      <c r="K589" s="146">
        <f t="shared" si="70"/>
        <v>226300</v>
      </c>
    </row>
    <row r="590" spans="1:13" ht="15" customHeight="1" x14ac:dyDescent="0.25">
      <c r="A590" s="292"/>
      <c r="B590" s="187" t="s">
        <v>108</v>
      </c>
      <c r="C590" s="173" t="s">
        <v>121</v>
      </c>
      <c r="D590" s="24">
        <v>142</v>
      </c>
      <c r="E590" s="235" t="s">
        <v>66</v>
      </c>
      <c r="F590" s="244" t="s">
        <v>79</v>
      </c>
      <c r="G590" s="27">
        <f t="shared" si="53"/>
        <v>905000</v>
      </c>
      <c r="H590" s="28">
        <v>226200</v>
      </c>
      <c r="I590" s="28">
        <v>226200</v>
      </c>
      <c r="J590" s="28">
        <v>226300</v>
      </c>
      <c r="K590" s="28">
        <v>226300</v>
      </c>
    </row>
    <row r="591" spans="1:13" ht="15" customHeight="1" x14ac:dyDescent="0.25">
      <c r="A591" s="292"/>
      <c r="B591" s="187"/>
      <c r="C591" s="173"/>
      <c r="D591" s="20">
        <v>151</v>
      </c>
      <c r="E591" s="169"/>
      <c r="F591" s="245"/>
      <c r="G591" s="14">
        <f t="shared" si="53"/>
        <v>44000</v>
      </c>
      <c r="H591" s="13">
        <v>29111</v>
      </c>
      <c r="I591" s="13">
        <v>14889</v>
      </c>
      <c r="J591" s="13"/>
      <c r="K591" s="13"/>
    </row>
    <row r="592" spans="1:13" ht="15" customHeight="1" thickBot="1" x14ac:dyDescent="0.3">
      <c r="A592" s="292"/>
      <c r="B592" s="187"/>
      <c r="C592" s="173"/>
      <c r="D592" s="179" t="s">
        <v>120</v>
      </c>
      <c r="E592" s="180"/>
      <c r="F592" s="181"/>
      <c r="G592" s="138">
        <f>SUM(H592:K592)</f>
        <v>949000</v>
      </c>
      <c r="H592" s="138">
        <f>SUM(H590:H591)</f>
        <v>255311</v>
      </c>
      <c r="I592" s="138">
        <f>SUM(I590:I591)</f>
        <v>241089</v>
      </c>
      <c r="J592" s="138">
        <f>SUM(J590:J591)</f>
        <v>226300</v>
      </c>
      <c r="K592" s="138">
        <f>SUM(K590:K591)</f>
        <v>226300</v>
      </c>
    </row>
    <row r="593" spans="1:11" ht="15" customHeight="1" thickBot="1" x14ac:dyDescent="0.3">
      <c r="A593" s="141" t="s">
        <v>217</v>
      </c>
      <c r="B593" s="182" t="s">
        <v>220</v>
      </c>
      <c r="C593" s="182"/>
      <c r="D593" s="182"/>
      <c r="E593" s="182"/>
      <c r="F593" s="183"/>
      <c r="G593" s="146">
        <f>SUM(H593:K593)</f>
        <v>2074860</v>
      </c>
      <c r="H593" s="146">
        <f>SUM(H601,H603)</f>
        <v>561245</v>
      </c>
      <c r="I593" s="146">
        <f>SUM(I601,I603)</f>
        <v>809579</v>
      </c>
      <c r="J593" s="146">
        <f>SUM(J601,J603)</f>
        <v>228230</v>
      </c>
      <c r="K593" s="146">
        <f>SUM(K601,K603)</f>
        <v>475806</v>
      </c>
    </row>
    <row r="594" spans="1:11" ht="27.6" customHeight="1" x14ac:dyDescent="0.25">
      <c r="A594" s="194"/>
      <c r="B594" s="187" t="s">
        <v>107</v>
      </c>
      <c r="C594" s="173" t="s">
        <v>104</v>
      </c>
      <c r="D594" s="56" t="s">
        <v>284</v>
      </c>
      <c r="E594" s="52" t="s">
        <v>176</v>
      </c>
      <c r="F594" s="41" t="s">
        <v>177</v>
      </c>
      <c r="G594" s="27">
        <f t="shared" si="53"/>
        <v>1159051</v>
      </c>
      <c r="H594" s="28">
        <v>289763</v>
      </c>
      <c r="I594" s="28">
        <v>486801</v>
      </c>
      <c r="J594" s="28">
        <v>92724</v>
      </c>
      <c r="K594" s="28">
        <v>289763</v>
      </c>
    </row>
    <row r="595" spans="1:11" ht="26.25" customHeight="1" x14ac:dyDescent="0.25">
      <c r="A595" s="194"/>
      <c r="B595" s="187"/>
      <c r="C595" s="173"/>
      <c r="D595" s="56" t="s">
        <v>270</v>
      </c>
      <c r="E595" s="4" t="s">
        <v>176</v>
      </c>
      <c r="F595" s="6" t="s">
        <v>177</v>
      </c>
      <c r="G595" s="14">
        <f t="shared" si="53"/>
        <v>190609</v>
      </c>
      <c r="H595" s="13">
        <v>47652</v>
      </c>
      <c r="I595" s="13">
        <v>80056</v>
      </c>
      <c r="J595" s="13">
        <v>15249</v>
      </c>
      <c r="K595" s="13">
        <v>47652</v>
      </c>
    </row>
    <row r="596" spans="1:11" ht="24.75" customHeight="1" x14ac:dyDescent="0.25">
      <c r="A596" s="194"/>
      <c r="B596" s="187"/>
      <c r="C596" s="173"/>
      <c r="D596" s="56">
        <v>144</v>
      </c>
      <c r="E596" s="4" t="s">
        <v>176</v>
      </c>
      <c r="F596" s="6" t="s">
        <v>177</v>
      </c>
      <c r="G596" s="14">
        <f t="shared" si="53"/>
        <v>11960</v>
      </c>
      <c r="H596" s="13">
        <v>4000</v>
      </c>
      <c r="I596" s="13">
        <v>7960</v>
      </c>
      <c r="J596" s="13"/>
      <c r="K596" s="13"/>
    </row>
    <row r="597" spans="1:11" ht="22.9" customHeight="1" x14ac:dyDescent="0.25">
      <c r="A597" s="194"/>
      <c r="B597" s="187"/>
      <c r="C597" s="173"/>
      <c r="D597" s="56">
        <v>151</v>
      </c>
      <c r="E597" s="4" t="s">
        <v>176</v>
      </c>
      <c r="F597" s="6" t="s">
        <v>177</v>
      </c>
      <c r="G597" s="22">
        <f t="shared" si="53"/>
        <v>579157</v>
      </c>
      <c r="H597" s="13">
        <v>176549</v>
      </c>
      <c r="I597" s="13">
        <v>192802</v>
      </c>
      <c r="J597" s="13">
        <v>105457</v>
      </c>
      <c r="K597" s="13">
        <v>104349</v>
      </c>
    </row>
    <row r="598" spans="1:11" ht="22.9" customHeight="1" x14ac:dyDescent="0.25">
      <c r="A598" s="194"/>
      <c r="B598" s="187"/>
      <c r="C598" s="173"/>
      <c r="D598" s="20" t="s">
        <v>98</v>
      </c>
      <c r="E598" s="4" t="s">
        <v>176</v>
      </c>
      <c r="F598" s="6" t="s">
        <v>177</v>
      </c>
      <c r="G598" s="22">
        <f t="shared" si="53"/>
        <v>4000</v>
      </c>
      <c r="H598" s="13">
        <v>500</v>
      </c>
      <c r="I598" s="13">
        <v>1000</v>
      </c>
      <c r="J598" s="13">
        <v>500</v>
      </c>
      <c r="K598" s="13">
        <v>2000</v>
      </c>
    </row>
    <row r="599" spans="1:11" ht="24" customHeight="1" x14ac:dyDescent="0.25">
      <c r="A599" s="194"/>
      <c r="B599" s="187"/>
      <c r="C599" s="173"/>
      <c r="D599" s="20" t="s">
        <v>187</v>
      </c>
      <c r="E599" s="4" t="s">
        <v>176</v>
      </c>
      <c r="F599" s="6" t="s">
        <v>177</v>
      </c>
      <c r="G599" s="22">
        <f t="shared" si="53"/>
        <v>67900</v>
      </c>
      <c r="H599" s="13">
        <v>25000</v>
      </c>
      <c r="I599" s="13">
        <v>23400</v>
      </c>
      <c r="J599" s="13">
        <v>9100</v>
      </c>
      <c r="K599" s="13">
        <v>10400</v>
      </c>
    </row>
    <row r="600" spans="1:11" ht="24" customHeight="1" x14ac:dyDescent="0.25">
      <c r="A600" s="194"/>
      <c r="B600" s="187"/>
      <c r="C600" s="173"/>
      <c r="D600" s="20" t="s">
        <v>99</v>
      </c>
      <c r="E600" s="4" t="s">
        <v>176</v>
      </c>
      <c r="F600" s="6" t="s">
        <v>177</v>
      </c>
      <c r="G600" s="22">
        <f t="shared" si="53"/>
        <v>221</v>
      </c>
      <c r="H600" s="13">
        <v>221</v>
      </c>
      <c r="I600" s="13"/>
      <c r="J600" s="13"/>
      <c r="K600" s="13"/>
    </row>
    <row r="601" spans="1:11" ht="15" customHeight="1" x14ac:dyDescent="0.25">
      <c r="A601" s="194"/>
      <c r="B601" s="188"/>
      <c r="C601" s="174"/>
      <c r="D601" s="175" t="s">
        <v>105</v>
      </c>
      <c r="E601" s="176"/>
      <c r="F601" s="177"/>
      <c r="G601" s="135">
        <f>SUM(H601:K601)</f>
        <v>2012898</v>
      </c>
      <c r="H601" s="135">
        <f>SUM(H594:H600)</f>
        <v>543685</v>
      </c>
      <c r="I601" s="135">
        <f>SUM(I594:I599)</f>
        <v>792019</v>
      </c>
      <c r="J601" s="135">
        <f>SUM(J594:J599)</f>
        <v>223030</v>
      </c>
      <c r="K601" s="135">
        <f>SUM(K594:K599)</f>
        <v>454164</v>
      </c>
    </row>
    <row r="602" spans="1:11" ht="22.35" customHeight="1" x14ac:dyDescent="0.25">
      <c r="A602" s="194"/>
      <c r="B602" s="186" t="s">
        <v>108</v>
      </c>
      <c r="C602" s="178" t="s">
        <v>121</v>
      </c>
      <c r="D602" s="20">
        <v>142</v>
      </c>
      <c r="E602" s="4" t="s">
        <v>169</v>
      </c>
      <c r="F602" s="6" t="s">
        <v>174</v>
      </c>
      <c r="G602" s="14">
        <f t="shared" si="53"/>
        <v>61962</v>
      </c>
      <c r="H602" s="13">
        <v>17560</v>
      </c>
      <c r="I602" s="13">
        <v>17560</v>
      </c>
      <c r="J602" s="13">
        <v>5200</v>
      </c>
      <c r="K602" s="13">
        <v>21642</v>
      </c>
    </row>
    <row r="603" spans="1:11" ht="21.75" customHeight="1" thickBot="1" x14ac:dyDescent="0.3">
      <c r="A603" s="194"/>
      <c r="B603" s="187"/>
      <c r="C603" s="173"/>
      <c r="D603" s="179" t="s">
        <v>120</v>
      </c>
      <c r="E603" s="180"/>
      <c r="F603" s="181"/>
      <c r="G603" s="138">
        <f>SUM(G602:G602)</f>
        <v>61962</v>
      </c>
      <c r="H603" s="138">
        <f>SUM(H602:H602)</f>
        <v>17560</v>
      </c>
      <c r="I603" s="138">
        <f>SUM(I602:I602)</f>
        <v>17560</v>
      </c>
      <c r="J603" s="138">
        <f>SUM(J602:J602)</f>
        <v>5200</v>
      </c>
      <c r="K603" s="138">
        <f>SUM(K602:K602)</f>
        <v>21642</v>
      </c>
    </row>
    <row r="604" spans="1:11" ht="20.45" customHeight="1" thickBot="1" x14ac:dyDescent="0.3">
      <c r="A604" s="130" t="s">
        <v>273</v>
      </c>
      <c r="B604" s="182" t="s">
        <v>222</v>
      </c>
      <c r="C604" s="182"/>
      <c r="D604" s="182"/>
      <c r="E604" s="182"/>
      <c r="F604" s="183"/>
      <c r="G604" s="156">
        <f>SUM(G617,G606,G619)</f>
        <v>1958583</v>
      </c>
      <c r="H604" s="156">
        <f>SUM(H617,H606,H619)</f>
        <v>582563</v>
      </c>
      <c r="I604" s="156">
        <f>SUM(I617,I606,I619)</f>
        <v>780158</v>
      </c>
      <c r="J604" s="156">
        <f>SUM(J617,J606,J619)</f>
        <v>193755</v>
      </c>
      <c r="K604" s="156">
        <f>SUM(K617,K606,K619)</f>
        <v>402107</v>
      </c>
    </row>
    <row r="605" spans="1:11" ht="39.4" hidden="1" customHeight="1" x14ac:dyDescent="0.25">
      <c r="A605" s="291"/>
      <c r="B605" s="242" t="s">
        <v>85</v>
      </c>
      <c r="C605" s="240" t="s">
        <v>86</v>
      </c>
      <c r="D605" s="104" t="s">
        <v>256</v>
      </c>
      <c r="E605" s="24" t="s">
        <v>176</v>
      </c>
      <c r="F605" s="41" t="s">
        <v>177</v>
      </c>
      <c r="G605" s="27">
        <f t="shared" si="53"/>
        <v>0</v>
      </c>
      <c r="H605" s="105"/>
      <c r="I605" s="105"/>
      <c r="J605" s="105"/>
      <c r="K605" s="105"/>
    </row>
    <row r="606" spans="1:11" ht="20.65" hidden="1" customHeight="1" x14ac:dyDescent="0.25">
      <c r="A606" s="291"/>
      <c r="B606" s="243"/>
      <c r="C606" s="241"/>
      <c r="D606" s="263" t="s">
        <v>89</v>
      </c>
      <c r="E606" s="263"/>
      <c r="F606" s="263"/>
      <c r="G606" s="157">
        <f>SUM(G605)</f>
        <v>0</v>
      </c>
      <c r="H606" s="158">
        <f>SUM(H605)</f>
        <v>0</v>
      </c>
      <c r="I606" s="158">
        <f t="shared" ref="I606:K606" si="71">SUM(I605)</f>
        <v>0</v>
      </c>
      <c r="J606" s="158">
        <f t="shared" si="71"/>
        <v>0</v>
      </c>
      <c r="K606" s="158">
        <f t="shared" si="71"/>
        <v>0</v>
      </c>
    </row>
    <row r="607" spans="1:11" ht="31.15" customHeight="1" x14ac:dyDescent="0.25">
      <c r="A607" s="291"/>
      <c r="B607" s="187" t="s">
        <v>107</v>
      </c>
      <c r="C607" s="173" t="s">
        <v>104</v>
      </c>
      <c r="D607" s="201" t="s">
        <v>258</v>
      </c>
      <c r="E607" s="24" t="s">
        <v>140</v>
      </c>
      <c r="F607" s="41" t="s">
        <v>163</v>
      </c>
      <c r="G607" s="27">
        <f t="shared" si="53"/>
        <v>110200</v>
      </c>
      <c r="H607" s="28">
        <v>28486</v>
      </c>
      <c r="I607" s="28">
        <v>45550</v>
      </c>
      <c r="J607" s="28">
        <v>9178</v>
      </c>
      <c r="K607" s="28">
        <v>26986</v>
      </c>
    </row>
    <row r="608" spans="1:11" ht="27.4" customHeight="1" x14ac:dyDescent="0.25">
      <c r="A608" s="291"/>
      <c r="B608" s="187"/>
      <c r="C608" s="173"/>
      <c r="D608" s="202"/>
      <c r="E608" s="20" t="s">
        <v>176</v>
      </c>
      <c r="F608" s="6" t="s">
        <v>177</v>
      </c>
      <c r="G608" s="14">
        <f t="shared" si="53"/>
        <v>885734</v>
      </c>
      <c r="H608" s="13">
        <v>222350</v>
      </c>
      <c r="I608" s="13">
        <v>369192</v>
      </c>
      <c r="J608" s="13">
        <v>73342</v>
      </c>
      <c r="K608" s="13">
        <v>220850</v>
      </c>
    </row>
    <row r="609" spans="1:11" ht="27.4" customHeight="1" x14ac:dyDescent="0.25">
      <c r="A609" s="291"/>
      <c r="B609" s="187"/>
      <c r="C609" s="173"/>
      <c r="D609" s="200" t="s">
        <v>259</v>
      </c>
      <c r="E609" s="4" t="s">
        <v>140</v>
      </c>
      <c r="F609" s="6" t="s">
        <v>163</v>
      </c>
      <c r="G609" s="14">
        <f t="shared" si="53"/>
        <v>21700</v>
      </c>
      <c r="H609" s="13">
        <v>5478</v>
      </c>
      <c r="I609" s="13">
        <v>9130</v>
      </c>
      <c r="J609" s="13">
        <v>2030</v>
      </c>
      <c r="K609" s="13">
        <v>5062</v>
      </c>
    </row>
    <row r="610" spans="1:11" ht="27.4" customHeight="1" x14ac:dyDescent="0.25">
      <c r="A610" s="291"/>
      <c r="B610" s="187"/>
      <c r="C610" s="173"/>
      <c r="D610" s="202"/>
      <c r="E610" s="20" t="s">
        <v>176</v>
      </c>
      <c r="F610" s="6" t="s">
        <v>177</v>
      </c>
      <c r="G610" s="14">
        <f t="shared" si="53"/>
        <v>138610</v>
      </c>
      <c r="H610" s="13">
        <v>68953</v>
      </c>
      <c r="I610" s="13">
        <v>58808</v>
      </c>
      <c r="J610" s="13">
        <v>10099</v>
      </c>
      <c r="K610" s="13">
        <v>750</v>
      </c>
    </row>
    <row r="611" spans="1:11" ht="29.45" customHeight="1" x14ac:dyDescent="0.25">
      <c r="A611" s="291"/>
      <c r="B611" s="187"/>
      <c r="C611" s="173"/>
      <c r="D611" s="171">
        <v>151</v>
      </c>
      <c r="E611" s="4" t="s">
        <v>140</v>
      </c>
      <c r="F611" s="41" t="s">
        <v>163</v>
      </c>
      <c r="G611" s="14">
        <f t="shared" si="53"/>
        <v>125472</v>
      </c>
      <c r="H611" s="13">
        <v>34512</v>
      </c>
      <c r="I611" s="13">
        <v>52740</v>
      </c>
      <c r="J611" s="13">
        <v>11020</v>
      </c>
      <c r="K611" s="13">
        <v>27200</v>
      </c>
    </row>
    <row r="612" spans="1:11" ht="26.25" customHeight="1" x14ac:dyDescent="0.25">
      <c r="A612" s="291"/>
      <c r="B612" s="187"/>
      <c r="C612" s="173"/>
      <c r="D612" s="172"/>
      <c r="E612" s="20" t="s">
        <v>176</v>
      </c>
      <c r="F612" s="6" t="s">
        <v>177</v>
      </c>
      <c r="G612" s="14">
        <f t="shared" si="53"/>
        <v>507092</v>
      </c>
      <c r="H612" s="13">
        <v>159953</v>
      </c>
      <c r="I612" s="13">
        <v>203666</v>
      </c>
      <c r="J612" s="13">
        <v>58714</v>
      </c>
      <c r="K612" s="13">
        <v>84759</v>
      </c>
    </row>
    <row r="613" spans="1:11" ht="22.9" customHeight="1" x14ac:dyDescent="0.25">
      <c r="A613" s="291"/>
      <c r="B613" s="187"/>
      <c r="C613" s="173"/>
      <c r="D613" s="20" t="s">
        <v>98</v>
      </c>
      <c r="E613" s="20" t="s">
        <v>176</v>
      </c>
      <c r="F613" s="6" t="s">
        <v>177</v>
      </c>
      <c r="G613" s="14">
        <f t="shared" si="53"/>
        <v>500</v>
      </c>
      <c r="H613" s="13">
        <v>300</v>
      </c>
      <c r="I613" s="13">
        <v>200</v>
      </c>
      <c r="J613" s="13"/>
      <c r="K613" s="13"/>
    </row>
    <row r="614" spans="1:11" ht="21.75" customHeight="1" x14ac:dyDescent="0.25">
      <c r="A614" s="291"/>
      <c r="B614" s="187"/>
      <c r="C614" s="173"/>
      <c r="D614" s="20" t="s">
        <v>187</v>
      </c>
      <c r="E614" s="20" t="s">
        <v>176</v>
      </c>
      <c r="F614" s="6" t="s">
        <v>177</v>
      </c>
      <c r="G614" s="14">
        <f t="shared" si="53"/>
        <v>46500</v>
      </c>
      <c r="H614" s="13">
        <v>15500</v>
      </c>
      <c r="I614" s="13">
        <v>12000</v>
      </c>
      <c r="J614" s="13">
        <v>8000</v>
      </c>
      <c r="K614" s="13">
        <v>11000</v>
      </c>
    </row>
    <row r="615" spans="1:11" ht="29.85" customHeight="1" x14ac:dyDescent="0.25">
      <c r="A615" s="291"/>
      <c r="B615" s="187"/>
      <c r="C615" s="173"/>
      <c r="D615" s="20" t="s">
        <v>223</v>
      </c>
      <c r="E615" s="4" t="s">
        <v>140</v>
      </c>
      <c r="F615" s="6" t="s">
        <v>163</v>
      </c>
      <c r="G615" s="14">
        <f t="shared" si="53"/>
        <v>27000</v>
      </c>
      <c r="H615" s="13">
        <v>8000</v>
      </c>
      <c r="I615" s="13">
        <v>8000</v>
      </c>
      <c r="J615" s="13">
        <v>5500</v>
      </c>
      <c r="K615" s="13">
        <v>5500</v>
      </c>
    </row>
    <row r="616" spans="1:11" ht="26.85" customHeight="1" x14ac:dyDescent="0.25">
      <c r="A616" s="291"/>
      <c r="B616" s="187"/>
      <c r="C616" s="173"/>
      <c r="D616" s="86" t="s">
        <v>99</v>
      </c>
      <c r="E616" s="20" t="s">
        <v>176</v>
      </c>
      <c r="F616" s="6" t="s">
        <v>177</v>
      </c>
      <c r="G616" s="14">
        <f t="shared" si="53"/>
        <v>13159</v>
      </c>
      <c r="H616" s="13">
        <v>13159</v>
      </c>
      <c r="I616" s="13"/>
      <c r="J616" s="13"/>
      <c r="K616" s="13"/>
    </row>
    <row r="617" spans="1:11" ht="15" customHeight="1" x14ac:dyDescent="0.25">
      <c r="A617" s="291"/>
      <c r="B617" s="188"/>
      <c r="C617" s="174"/>
      <c r="D617" s="175" t="s">
        <v>105</v>
      </c>
      <c r="E617" s="176"/>
      <c r="F617" s="177"/>
      <c r="G617" s="135">
        <f>SUM(H617:K617)</f>
        <v>1875967</v>
      </c>
      <c r="H617" s="135">
        <f>SUM(H607:H616)</f>
        <v>556691</v>
      </c>
      <c r="I617" s="135">
        <f>SUM(I607:I615)</f>
        <v>759286</v>
      </c>
      <c r="J617" s="135">
        <f>SUM(J607:J615)</f>
        <v>177883</v>
      </c>
      <c r="K617" s="135">
        <f>SUM(K607:K615)</f>
        <v>382107</v>
      </c>
    </row>
    <row r="618" spans="1:11" ht="15" customHeight="1" x14ac:dyDescent="0.25">
      <c r="A618" s="291"/>
      <c r="B618" s="186" t="s">
        <v>108</v>
      </c>
      <c r="C618" s="178" t="s">
        <v>121</v>
      </c>
      <c r="D618" s="20">
        <v>142</v>
      </c>
      <c r="E618" s="4" t="s">
        <v>169</v>
      </c>
      <c r="F618" s="6" t="s">
        <v>174</v>
      </c>
      <c r="G618" s="14">
        <f t="shared" si="53"/>
        <v>82616</v>
      </c>
      <c r="H618" s="13">
        <v>25872</v>
      </c>
      <c r="I618" s="13">
        <v>20872</v>
      </c>
      <c r="J618" s="13">
        <v>15872</v>
      </c>
      <c r="K618" s="13">
        <v>20000</v>
      </c>
    </row>
    <row r="619" spans="1:11" ht="23.45" customHeight="1" thickBot="1" x14ac:dyDescent="0.3">
      <c r="A619" s="291"/>
      <c r="B619" s="187"/>
      <c r="C619" s="173"/>
      <c r="D619" s="179" t="s">
        <v>120</v>
      </c>
      <c r="E619" s="180"/>
      <c r="F619" s="181"/>
      <c r="G619" s="138">
        <f>SUM(H619:K619)</f>
        <v>82616</v>
      </c>
      <c r="H619" s="138">
        <f t="shared" ref="H619:K619" si="72">SUM(H618)</f>
        <v>25872</v>
      </c>
      <c r="I619" s="138">
        <f t="shared" si="72"/>
        <v>20872</v>
      </c>
      <c r="J619" s="138">
        <f t="shared" si="72"/>
        <v>15872</v>
      </c>
      <c r="K619" s="138">
        <f t="shared" si="72"/>
        <v>20000</v>
      </c>
    </row>
    <row r="620" spans="1:11" ht="15" customHeight="1" thickBot="1" x14ac:dyDescent="0.3">
      <c r="A620" s="141" t="s">
        <v>219</v>
      </c>
      <c r="B620" s="182" t="s">
        <v>225</v>
      </c>
      <c r="C620" s="182"/>
      <c r="D620" s="182"/>
      <c r="E620" s="182"/>
      <c r="F620" s="183"/>
      <c r="G620" s="143">
        <f>SUM(H620:K620)</f>
        <v>4173077</v>
      </c>
      <c r="H620" s="143">
        <f>SUM(H622,H631,H633)</f>
        <v>1139069</v>
      </c>
      <c r="I620" s="143">
        <f>SUM(I622,I631,I633)</f>
        <v>1718803</v>
      </c>
      <c r="J620" s="143">
        <f>SUM(J622,J631,J633)</f>
        <v>424224</v>
      </c>
      <c r="K620" s="143">
        <f>SUM(K622,K631,K633)</f>
        <v>890981</v>
      </c>
    </row>
    <row r="621" spans="1:11" ht="36" hidden="1" customHeight="1" x14ac:dyDescent="0.25">
      <c r="A621" s="234"/>
      <c r="B621" s="124" t="s">
        <v>85</v>
      </c>
      <c r="C621" s="103" t="s">
        <v>86</v>
      </c>
      <c r="D621" s="102" t="s">
        <v>256</v>
      </c>
      <c r="E621" s="52" t="s">
        <v>176</v>
      </c>
      <c r="F621" s="41" t="s">
        <v>177</v>
      </c>
      <c r="G621" s="27">
        <f t="shared" si="27"/>
        <v>0</v>
      </c>
      <c r="H621" s="107"/>
      <c r="I621" s="107"/>
      <c r="J621" s="107"/>
      <c r="K621" s="107"/>
    </row>
    <row r="622" spans="1:11" ht="20.45" hidden="1" customHeight="1" x14ac:dyDescent="0.25">
      <c r="A622" s="234"/>
      <c r="B622" s="125"/>
      <c r="C622" s="108"/>
      <c r="D622" s="175" t="s">
        <v>89</v>
      </c>
      <c r="E622" s="176"/>
      <c r="F622" s="177"/>
      <c r="G622" s="135">
        <f>SUM(H622:K622)</f>
        <v>0</v>
      </c>
      <c r="H622" s="135">
        <f>SUM(H621)</f>
        <v>0</v>
      </c>
      <c r="I622" s="135">
        <f t="shared" ref="I622:K622" si="73">SUM(I621)</f>
        <v>0</v>
      </c>
      <c r="J622" s="135">
        <f t="shared" si="73"/>
        <v>0</v>
      </c>
      <c r="K622" s="135">
        <f t="shared" si="73"/>
        <v>0</v>
      </c>
    </row>
    <row r="623" spans="1:11" ht="26.85" customHeight="1" x14ac:dyDescent="0.25">
      <c r="A623" s="234"/>
      <c r="B623" s="187"/>
      <c r="C623" s="173"/>
      <c r="D623" s="87" t="s">
        <v>258</v>
      </c>
      <c r="E623" s="52" t="s">
        <v>176</v>
      </c>
      <c r="F623" s="41" t="s">
        <v>177</v>
      </c>
      <c r="G623" s="27">
        <f t="shared" si="27"/>
        <v>2364692</v>
      </c>
      <c r="H623" s="28">
        <v>591181</v>
      </c>
      <c r="I623" s="28">
        <v>985066</v>
      </c>
      <c r="J623" s="28">
        <v>197275</v>
      </c>
      <c r="K623" s="28">
        <v>591170</v>
      </c>
    </row>
    <row r="624" spans="1:11" ht="27.6" customHeight="1" x14ac:dyDescent="0.25">
      <c r="A624" s="234"/>
      <c r="B624" s="187"/>
      <c r="C624" s="173"/>
      <c r="D624" s="84" t="s">
        <v>259</v>
      </c>
      <c r="E624" s="4" t="s">
        <v>176</v>
      </c>
      <c r="F624" s="6" t="s">
        <v>177</v>
      </c>
      <c r="G624" s="14">
        <f t="shared" si="27"/>
        <v>445943</v>
      </c>
      <c r="H624" s="13">
        <v>111486</v>
      </c>
      <c r="I624" s="13">
        <v>185795</v>
      </c>
      <c r="J624" s="13">
        <v>37176</v>
      </c>
      <c r="K624" s="13">
        <v>111486</v>
      </c>
    </row>
    <row r="625" spans="1:11" ht="26.85" customHeight="1" x14ac:dyDescent="0.25">
      <c r="A625" s="234"/>
      <c r="B625" s="187"/>
      <c r="C625" s="173"/>
      <c r="D625" s="84">
        <v>144</v>
      </c>
      <c r="E625" s="4" t="s">
        <v>176</v>
      </c>
      <c r="F625" s="6" t="s">
        <v>177</v>
      </c>
      <c r="G625" s="14">
        <f t="shared" si="27"/>
        <v>11407</v>
      </c>
      <c r="H625" s="13">
        <v>3211</v>
      </c>
      <c r="I625" s="13">
        <v>8096</v>
      </c>
      <c r="J625" s="13">
        <v>100</v>
      </c>
      <c r="K625" s="13"/>
    </row>
    <row r="626" spans="1:11" ht="21.4" customHeight="1" x14ac:dyDescent="0.25">
      <c r="A626" s="234"/>
      <c r="B626" s="187"/>
      <c r="C626" s="173"/>
      <c r="D626" s="26">
        <v>151</v>
      </c>
      <c r="E626" s="20" t="s">
        <v>176</v>
      </c>
      <c r="F626" s="6" t="s">
        <v>177</v>
      </c>
      <c r="G626" s="14">
        <f t="shared" si="27"/>
        <v>993913</v>
      </c>
      <c r="H626" s="13">
        <v>340700</v>
      </c>
      <c r="I626" s="13">
        <v>415791</v>
      </c>
      <c r="J626" s="13">
        <v>138222</v>
      </c>
      <c r="K626" s="13">
        <v>99200</v>
      </c>
    </row>
    <row r="627" spans="1:11" ht="19.5" customHeight="1" x14ac:dyDescent="0.25">
      <c r="A627" s="234"/>
      <c r="B627" s="187"/>
      <c r="C627" s="173"/>
      <c r="D627" s="20" t="s">
        <v>98</v>
      </c>
      <c r="E627" s="168" t="s">
        <v>176</v>
      </c>
      <c r="F627" s="166" t="s">
        <v>177</v>
      </c>
      <c r="G627" s="14">
        <f t="shared" si="27"/>
        <v>2000</v>
      </c>
      <c r="H627" s="13">
        <v>500</v>
      </c>
      <c r="I627" s="13">
        <v>500</v>
      </c>
      <c r="J627" s="13">
        <v>500</v>
      </c>
      <c r="K627" s="13">
        <v>500</v>
      </c>
    </row>
    <row r="628" spans="1:11" ht="17.45" customHeight="1" x14ac:dyDescent="0.25">
      <c r="A628" s="234"/>
      <c r="B628" s="187"/>
      <c r="C628" s="173"/>
      <c r="D628" s="20" t="s">
        <v>187</v>
      </c>
      <c r="E628" s="169"/>
      <c r="F628" s="166"/>
      <c r="G628" s="14">
        <f t="shared" si="27"/>
        <v>55000</v>
      </c>
      <c r="H628" s="13">
        <v>14000</v>
      </c>
      <c r="I628" s="13">
        <v>25000</v>
      </c>
      <c r="J628" s="13">
        <v>2000</v>
      </c>
      <c r="K628" s="13">
        <v>14000</v>
      </c>
    </row>
    <row r="629" spans="1:11" ht="19.5" customHeight="1" x14ac:dyDescent="0.25">
      <c r="A629" s="234"/>
      <c r="B629" s="187"/>
      <c r="C629" s="173"/>
      <c r="D629" s="20" t="s">
        <v>223</v>
      </c>
      <c r="E629" s="169"/>
      <c r="F629" s="166"/>
      <c r="G629" s="14">
        <f t="shared" si="27"/>
        <v>31000</v>
      </c>
      <c r="H629" s="13">
        <v>8500</v>
      </c>
      <c r="I629" s="13">
        <v>10500</v>
      </c>
      <c r="J629" s="13">
        <v>4500</v>
      </c>
      <c r="K629" s="13">
        <v>7500</v>
      </c>
    </row>
    <row r="630" spans="1:11" ht="17.45" customHeight="1" x14ac:dyDescent="0.25">
      <c r="A630" s="234"/>
      <c r="B630" s="187"/>
      <c r="C630" s="173"/>
      <c r="D630" s="20" t="s">
        <v>99</v>
      </c>
      <c r="E630" s="170"/>
      <c r="F630" s="167"/>
      <c r="G630" s="14">
        <f t="shared" si="27"/>
        <v>620</v>
      </c>
      <c r="H630" s="13">
        <v>620</v>
      </c>
      <c r="I630" s="13"/>
      <c r="J630" s="13"/>
      <c r="K630" s="13"/>
    </row>
    <row r="631" spans="1:11" ht="15.75" customHeight="1" x14ac:dyDescent="0.25">
      <c r="A631" s="234"/>
      <c r="B631" s="188"/>
      <c r="C631" s="174"/>
      <c r="D631" s="175" t="s">
        <v>105</v>
      </c>
      <c r="E631" s="176"/>
      <c r="F631" s="177"/>
      <c r="G631" s="135">
        <f>SUM(H631:K631)</f>
        <v>3904575</v>
      </c>
      <c r="H631" s="135">
        <f>SUM(H623:H630)</f>
        <v>1070198</v>
      </c>
      <c r="I631" s="135">
        <f>SUM(I623:I630)</f>
        <v>1630748</v>
      </c>
      <c r="J631" s="135">
        <f>SUM(J623:J630)</f>
        <v>379773</v>
      </c>
      <c r="K631" s="135">
        <f>SUM(K623:K630)</f>
        <v>823856</v>
      </c>
    </row>
    <row r="632" spans="1:11" ht="23.1" customHeight="1" x14ac:dyDescent="0.25">
      <c r="A632" s="234"/>
      <c r="B632" s="186" t="s">
        <v>108</v>
      </c>
      <c r="C632" s="178" t="s">
        <v>121</v>
      </c>
      <c r="D632" s="20">
        <v>142</v>
      </c>
      <c r="E632" s="37" t="s">
        <v>169</v>
      </c>
      <c r="F632" s="151" t="s">
        <v>174</v>
      </c>
      <c r="G632" s="14">
        <f t="shared" si="27"/>
        <v>268502</v>
      </c>
      <c r="H632" s="13">
        <v>68871</v>
      </c>
      <c r="I632" s="13">
        <v>88055</v>
      </c>
      <c r="J632" s="13">
        <v>44451</v>
      </c>
      <c r="K632" s="13">
        <v>67125</v>
      </c>
    </row>
    <row r="633" spans="1:11" ht="21.4" customHeight="1" thickBot="1" x14ac:dyDescent="0.3">
      <c r="A633" s="234"/>
      <c r="B633" s="187"/>
      <c r="C633" s="173"/>
      <c r="D633" s="179" t="s">
        <v>120</v>
      </c>
      <c r="E633" s="180"/>
      <c r="F633" s="181"/>
      <c r="G633" s="138">
        <f>SUM(H633:K633)</f>
        <v>268502</v>
      </c>
      <c r="H633" s="138">
        <f>SUM(H632:H632)</f>
        <v>68871</v>
      </c>
      <c r="I633" s="138">
        <f>SUM(I632:I632)</f>
        <v>88055</v>
      </c>
      <c r="J633" s="138">
        <f>SUM(J632:J632)</f>
        <v>44451</v>
      </c>
      <c r="K633" s="138">
        <f>SUM(K632:K632)</f>
        <v>67125</v>
      </c>
    </row>
    <row r="634" spans="1:11" ht="15.75" customHeight="1" thickBot="1" x14ac:dyDescent="0.3">
      <c r="A634" s="141" t="s">
        <v>221</v>
      </c>
      <c r="B634" s="182" t="s">
        <v>227</v>
      </c>
      <c r="C634" s="182"/>
      <c r="D634" s="182"/>
      <c r="E634" s="182"/>
      <c r="F634" s="183"/>
      <c r="G634" s="143">
        <f>SUM(G646,G636,G648)</f>
        <v>1598878</v>
      </c>
      <c r="H634" s="143">
        <f>SUM(H646,H636,H648)</f>
        <v>520070</v>
      </c>
      <c r="I634" s="143">
        <f>SUM(I646,I636,I648)</f>
        <v>632595</v>
      </c>
      <c r="J634" s="143">
        <f>SUM(J646,J636,J648)</f>
        <v>182492</v>
      </c>
      <c r="K634" s="143">
        <f>SUM(K646,K636,K648)</f>
        <v>263721</v>
      </c>
    </row>
    <row r="635" spans="1:11" ht="42.4" hidden="1" customHeight="1" x14ac:dyDescent="0.25">
      <c r="A635" s="128"/>
      <c r="B635" s="124" t="s">
        <v>85</v>
      </c>
      <c r="C635" s="103" t="s">
        <v>86</v>
      </c>
      <c r="D635" s="102" t="s">
        <v>256</v>
      </c>
      <c r="E635" s="52" t="s">
        <v>176</v>
      </c>
      <c r="F635" s="41" t="s">
        <v>177</v>
      </c>
      <c r="G635" s="27">
        <f t="shared" ref="G635" si="74">SUM(H635:K635)</f>
        <v>0</v>
      </c>
      <c r="H635" s="107"/>
      <c r="I635" s="107"/>
      <c r="J635" s="107"/>
      <c r="K635" s="107"/>
    </row>
    <row r="636" spans="1:11" ht="16.350000000000001" hidden="1" customHeight="1" x14ac:dyDescent="0.25">
      <c r="A636" s="128"/>
      <c r="B636" s="125"/>
      <c r="C636" s="108"/>
      <c r="D636" s="231" t="s">
        <v>89</v>
      </c>
      <c r="E636" s="232"/>
      <c r="F636" s="233"/>
      <c r="G636" s="113">
        <f>SUM(H636:K636)</f>
        <v>0</v>
      </c>
      <c r="H636" s="113">
        <f>SUM(H635)</f>
        <v>0</v>
      </c>
      <c r="I636" s="113">
        <f t="shared" ref="I636:K636" si="75">SUM(I635)</f>
        <v>0</v>
      </c>
      <c r="J636" s="113">
        <f t="shared" si="75"/>
        <v>0</v>
      </c>
      <c r="K636" s="113">
        <f t="shared" si="75"/>
        <v>0</v>
      </c>
    </row>
    <row r="637" spans="1:11" ht="31.7" customHeight="1" x14ac:dyDescent="0.25">
      <c r="A637" s="234"/>
      <c r="B637" s="187" t="s">
        <v>107</v>
      </c>
      <c r="C637" s="173" t="s">
        <v>104</v>
      </c>
      <c r="D637" s="201" t="s">
        <v>258</v>
      </c>
      <c r="E637" s="24" t="s">
        <v>140</v>
      </c>
      <c r="F637" s="41" t="s">
        <v>163</v>
      </c>
      <c r="G637" s="60">
        <f t="shared" si="27"/>
        <v>36800</v>
      </c>
      <c r="H637" s="28">
        <v>9350</v>
      </c>
      <c r="I637" s="28">
        <v>15300</v>
      </c>
      <c r="J637" s="28">
        <v>3350</v>
      </c>
      <c r="K637" s="28">
        <v>8800</v>
      </c>
    </row>
    <row r="638" spans="1:11" ht="27.4" customHeight="1" x14ac:dyDescent="0.25">
      <c r="A638" s="234"/>
      <c r="B638" s="187"/>
      <c r="C638" s="173"/>
      <c r="D638" s="202"/>
      <c r="E638" s="20" t="s">
        <v>176</v>
      </c>
      <c r="F638" s="6" t="s">
        <v>177</v>
      </c>
      <c r="G638" s="22">
        <f t="shared" si="27"/>
        <v>743611</v>
      </c>
      <c r="H638" s="13">
        <v>206500</v>
      </c>
      <c r="I638" s="13">
        <v>308900</v>
      </c>
      <c r="J638" s="13">
        <v>62400</v>
      </c>
      <c r="K638" s="13">
        <v>165811</v>
      </c>
    </row>
    <row r="639" spans="1:11" ht="28.9" customHeight="1" x14ac:dyDescent="0.25">
      <c r="A639" s="234"/>
      <c r="B639" s="187"/>
      <c r="C639" s="173"/>
      <c r="D639" s="56" t="s">
        <v>259</v>
      </c>
      <c r="E639" s="20" t="s">
        <v>176</v>
      </c>
      <c r="F639" s="6" t="s">
        <v>177</v>
      </c>
      <c r="G639" s="22">
        <f t="shared" si="27"/>
        <v>119703</v>
      </c>
      <c r="H639" s="13">
        <v>67100</v>
      </c>
      <c r="I639" s="13">
        <v>50303</v>
      </c>
      <c r="J639" s="13">
        <v>2000</v>
      </c>
      <c r="K639" s="13">
        <v>300</v>
      </c>
    </row>
    <row r="640" spans="1:11" ht="23.1" customHeight="1" x14ac:dyDescent="0.25">
      <c r="A640" s="234"/>
      <c r="B640" s="187"/>
      <c r="C640" s="173"/>
      <c r="D640" s="67">
        <v>144</v>
      </c>
      <c r="E640" s="20" t="s">
        <v>176</v>
      </c>
      <c r="F640" s="6" t="s">
        <v>177</v>
      </c>
      <c r="G640" s="22">
        <f t="shared" si="27"/>
        <v>2392</v>
      </c>
      <c r="H640" s="13"/>
      <c r="I640" s="13">
        <v>2392</v>
      </c>
      <c r="J640" s="13"/>
      <c r="K640" s="13"/>
    </row>
    <row r="641" spans="1:11" ht="29.85" customHeight="1" x14ac:dyDescent="0.25">
      <c r="A641" s="234"/>
      <c r="B641" s="187"/>
      <c r="C641" s="173"/>
      <c r="D641" s="171">
        <v>151</v>
      </c>
      <c r="E641" s="20" t="s">
        <v>140</v>
      </c>
      <c r="F641" s="6" t="s">
        <v>163</v>
      </c>
      <c r="G641" s="22">
        <f t="shared" si="27"/>
        <v>30656</v>
      </c>
      <c r="H641" s="13">
        <v>9020</v>
      </c>
      <c r="I641" s="13">
        <v>11650</v>
      </c>
      <c r="J641" s="13">
        <v>5392</v>
      </c>
      <c r="K641" s="13">
        <v>4594</v>
      </c>
    </row>
    <row r="642" spans="1:11" ht="22.5" customHeight="1" x14ac:dyDescent="0.25">
      <c r="A642" s="234"/>
      <c r="B642" s="187"/>
      <c r="C642" s="173"/>
      <c r="D642" s="172"/>
      <c r="E642" s="20" t="s">
        <v>176</v>
      </c>
      <c r="F642" s="6" t="s">
        <v>177</v>
      </c>
      <c r="G642" s="22">
        <f t="shared" si="27"/>
        <v>551487</v>
      </c>
      <c r="H642" s="13">
        <v>192500</v>
      </c>
      <c r="I642" s="13">
        <v>210650</v>
      </c>
      <c r="J642" s="13">
        <v>98750</v>
      </c>
      <c r="K642" s="13">
        <v>49587</v>
      </c>
    </row>
    <row r="643" spans="1:11" ht="14.25" customHeight="1" x14ac:dyDescent="0.25">
      <c r="A643" s="234"/>
      <c r="B643" s="187"/>
      <c r="C643" s="173"/>
      <c r="D643" s="20" t="s">
        <v>98</v>
      </c>
      <c r="E643" s="171" t="s">
        <v>176</v>
      </c>
      <c r="F643" s="238" t="s">
        <v>177</v>
      </c>
      <c r="G643" s="22">
        <f t="shared" si="27"/>
        <v>400</v>
      </c>
      <c r="H643" s="13">
        <v>100</v>
      </c>
      <c r="I643" s="13">
        <v>100</v>
      </c>
      <c r="J643" s="13">
        <v>100</v>
      </c>
      <c r="K643" s="13">
        <v>100</v>
      </c>
    </row>
    <row r="644" spans="1:11" ht="15.75" customHeight="1" x14ac:dyDescent="0.25">
      <c r="A644" s="234"/>
      <c r="B644" s="187"/>
      <c r="C644" s="173"/>
      <c r="D644" s="20" t="s">
        <v>187</v>
      </c>
      <c r="E644" s="172"/>
      <c r="F644" s="167"/>
      <c r="G644" s="22">
        <f t="shared" si="27"/>
        <v>26000</v>
      </c>
      <c r="H644" s="13">
        <v>8300</v>
      </c>
      <c r="I644" s="13">
        <v>8000</v>
      </c>
      <c r="J644" s="13">
        <v>2200</v>
      </c>
      <c r="K644" s="13">
        <v>7500</v>
      </c>
    </row>
    <row r="645" spans="1:11" ht="26.1" customHeight="1" x14ac:dyDescent="0.25">
      <c r="A645" s="234"/>
      <c r="B645" s="187"/>
      <c r="C645" s="173"/>
      <c r="D645" s="20" t="s">
        <v>223</v>
      </c>
      <c r="E645" s="20" t="s">
        <v>140</v>
      </c>
      <c r="F645" s="6" t="s">
        <v>163</v>
      </c>
      <c r="G645" s="22">
        <f t="shared" si="27"/>
        <v>15540</v>
      </c>
      <c r="H645" s="13">
        <v>5300</v>
      </c>
      <c r="I645" s="13">
        <v>4400</v>
      </c>
      <c r="J645" s="13">
        <v>1100</v>
      </c>
      <c r="K645" s="13">
        <v>4740</v>
      </c>
    </row>
    <row r="646" spans="1:11" ht="15.75" customHeight="1" x14ac:dyDescent="0.25">
      <c r="A646" s="234"/>
      <c r="B646" s="188"/>
      <c r="C646" s="174"/>
      <c r="D646" s="175" t="s">
        <v>105</v>
      </c>
      <c r="E646" s="176"/>
      <c r="F646" s="177"/>
      <c r="G646" s="135">
        <f>SUM(H646:K646)</f>
        <v>1526589</v>
      </c>
      <c r="H646" s="135">
        <f>SUM(H637:H645)</f>
        <v>498170</v>
      </c>
      <c r="I646" s="135">
        <f>SUM(I637:I645)</f>
        <v>611695</v>
      </c>
      <c r="J646" s="135">
        <f>SUM(J637:J645)</f>
        <v>175292</v>
      </c>
      <c r="K646" s="135">
        <f>SUM(K637:K645)</f>
        <v>241432</v>
      </c>
    </row>
    <row r="647" spans="1:11" ht="15.75" customHeight="1" x14ac:dyDescent="0.25">
      <c r="A647" s="234"/>
      <c r="B647" s="186" t="s">
        <v>108</v>
      </c>
      <c r="C647" s="178" t="s">
        <v>121</v>
      </c>
      <c r="D647" s="20">
        <v>142</v>
      </c>
      <c r="E647" s="20" t="s">
        <v>169</v>
      </c>
      <c r="F647" s="6" t="s">
        <v>174</v>
      </c>
      <c r="G647" s="14">
        <f t="shared" si="27"/>
        <v>72289</v>
      </c>
      <c r="H647" s="13">
        <v>21900</v>
      </c>
      <c r="I647" s="13">
        <v>20900</v>
      </c>
      <c r="J647" s="13">
        <v>7200</v>
      </c>
      <c r="K647" s="13">
        <v>22289</v>
      </c>
    </row>
    <row r="648" spans="1:11" ht="26.85" customHeight="1" thickBot="1" x14ac:dyDescent="0.3">
      <c r="A648" s="234"/>
      <c r="B648" s="187"/>
      <c r="C648" s="173"/>
      <c r="D648" s="179" t="s">
        <v>120</v>
      </c>
      <c r="E648" s="180"/>
      <c r="F648" s="181"/>
      <c r="G648" s="138">
        <f>SUM(H648:K648)</f>
        <v>72289</v>
      </c>
      <c r="H648" s="138">
        <f t="shared" ref="H648:K648" si="76">SUM(H647)</f>
        <v>21900</v>
      </c>
      <c r="I648" s="138">
        <f t="shared" si="76"/>
        <v>20900</v>
      </c>
      <c r="J648" s="138">
        <f t="shared" si="76"/>
        <v>7200</v>
      </c>
      <c r="K648" s="138">
        <f t="shared" si="76"/>
        <v>22289</v>
      </c>
    </row>
    <row r="649" spans="1:11" ht="15.75" customHeight="1" thickBot="1" x14ac:dyDescent="0.3">
      <c r="A649" s="141" t="s">
        <v>224</v>
      </c>
      <c r="B649" s="182" t="s">
        <v>229</v>
      </c>
      <c r="C649" s="182"/>
      <c r="D649" s="182"/>
      <c r="E649" s="182"/>
      <c r="F649" s="183"/>
      <c r="G649" s="143">
        <f>SUM(H649:K649)</f>
        <v>1924092</v>
      </c>
      <c r="H649" s="143">
        <f t="shared" ref="H649:K649" si="77">SUM(H659,H661)</f>
        <v>552935</v>
      </c>
      <c r="I649" s="143">
        <f t="shared" si="77"/>
        <v>702327</v>
      </c>
      <c r="J649" s="143">
        <f t="shared" si="77"/>
        <v>279088</v>
      </c>
      <c r="K649" s="146">
        <f t="shared" si="77"/>
        <v>389742</v>
      </c>
    </row>
    <row r="650" spans="1:11" ht="25.5" hidden="1" customHeight="1" x14ac:dyDescent="0.25">
      <c r="A650" s="237"/>
      <c r="B650" s="187" t="s">
        <v>107</v>
      </c>
      <c r="C650" s="173" t="s">
        <v>104</v>
      </c>
      <c r="D650" s="24">
        <v>144</v>
      </c>
      <c r="E650" s="52" t="s">
        <v>176</v>
      </c>
      <c r="F650" s="41" t="s">
        <v>177</v>
      </c>
      <c r="G650" s="60">
        <f t="shared" si="27"/>
        <v>0</v>
      </c>
      <c r="H650" s="43"/>
      <c r="I650" s="43"/>
      <c r="J650" s="43"/>
      <c r="K650" s="43"/>
    </row>
    <row r="651" spans="1:11" ht="30.6" customHeight="1" x14ac:dyDescent="0.25">
      <c r="A651" s="237"/>
      <c r="B651" s="187"/>
      <c r="C651" s="173"/>
      <c r="D651" s="200" t="s">
        <v>258</v>
      </c>
      <c r="E651" s="20" t="s">
        <v>140</v>
      </c>
      <c r="F651" s="35" t="s">
        <v>163</v>
      </c>
      <c r="G651" s="60">
        <f t="shared" si="27"/>
        <v>56589</v>
      </c>
      <c r="H651" s="43">
        <v>14148</v>
      </c>
      <c r="I651" s="43">
        <v>14147</v>
      </c>
      <c r="J651" s="43">
        <v>14147</v>
      </c>
      <c r="K651" s="43">
        <v>14147</v>
      </c>
    </row>
    <row r="652" spans="1:11" ht="28.9" customHeight="1" x14ac:dyDescent="0.25">
      <c r="A652" s="237"/>
      <c r="B652" s="187"/>
      <c r="C652" s="173"/>
      <c r="D652" s="202"/>
      <c r="E652" s="20" t="s">
        <v>176</v>
      </c>
      <c r="F652" s="74" t="s">
        <v>177</v>
      </c>
      <c r="G652" s="60">
        <f t="shared" si="27"/>
        <v>1009701</v>
      </c>
      <c r="H652" s="43">
        <v>252601</v>
      </c>
      <c r="I652" s="43">
        <v>360700</v>
      </c>
      <c r="J652" s="43">
        <v>144025</v>
      </c>
      <c r="K652" s="43">
        <v>252375</v>
      </c>
    </row>
    <row r="653" spans="1:11" ht="28.9" customHeight="1" x14ac:dyDescent="0.25">
      <c r="A653" s="237"/>
      <c r="B653" s="187"/>
      <c r="C653" s="173"/>
      <c r="D653" s="200" t="s">
        <v>259</v>
      </c>
      <c r="E653" s="20" t="s">
        <v>140</v>
      </c>
      <c r="F653" s="35" t="s">
        <v>163</v>
      </c>
      <c r="G653" s="22">
        <f t="shared" si="27"/>
        <v>5200</v>
      </c>
      <c r="H653" s="21">
        <v>1300</v>
      </c>
      <c r="I653" s="21">
        <v>1300</v>
      </c>
      <c r="J653" s="21">
        <v>1300</v>
      </c>
      <c r="K653" s="21">
        <v>1300</v>
      </c>
    </row>
    <row r="654" spans="1:11" ht="28.9" customHeight="1" x14ac:dyDescent="0.25">
      <c r="A654" s="237"/>
      <c r="B654" s="187"/>
      <c r="C654" s="173"/>
      <c r="D654" s="202"/>
      <c r="E654" s="20" t="s">
        <v>176</v>
      </c>
      <c r="F654" s="74" t="s">
        <v>177</v>
      </c>
      <c r="G654" s="22">
        <f t="shared" si="27"/>
        <v>182112</v>
      </c>
      <c r="H654" s="21">
        <v>70850</v>
      </c>
      <c r="I654" s="21">
        <v>111262</v>
      </c>
      <c r="J654" s="21"/>
      <c r="K654" s="21"/>
    </row>
    <row r="655" spans="1:11" ht="37.5" customHeight="1" x14ac:dyDescent="0.25">
      <c r="A655" s="237"/>
      <c r="B655" s="187"/>
      <c r="C655" s="173"/>
      <c r="D655" s="171">
        <v>151</v>
      </c>
      <c r="E655" s="20" t="s">
        <v>140</v>
      </c>
      <c r="F655" s="35" t="s">
        <v>163</v>
      </c>
      <c r="G655" s="22">
        <f t="shared" si="27"/>
        <v>66699</v>
      </c>
      <c r="H655" s="21">
        <v>19616</v>
      </c>
      <c r="I655" s="21">
        <v>18816</v>
      </c>
      <c r="J655" s="21">
        <v>13566</v>
      </c>
      <c r="K655" s="21">
        <v>14701</v>
      </c>
    </row>
    <row r="656" spans="1:11" ht="27.6" customHeight="1" x14ac:dyDescent="0.25">
      <c r="A656" s="237"/>
      <c r="B656" s="187"/>
      <c r="C656" s="173"/>
      <c r="D656" s="172"/>
      <c r="E656" s="20" t="s">
        <v>176</v>
      </c>
      <c r="F656" s="74" t="s">
        <v>177</v>
      </c>
      <c r="G656" s="22">
        <f t="shared" si="27"/>
        <v>499444</v>
      </c>
      <c r="H656" s="21">
        <v>155371</v>
      </c>
      <c r="I656" s="21">
        <v>169211</v>
      </c>
      <c r="J656" s="21">
        <v>89434</v>
      </c>
      <c r="K656" s="21">
        <v>85428</v>
      </c>
    </row>
    <row r="657" spans="1:11" ht="23.1" customHeight="1" x14ac:dyDescent="0.25">
      <c r="A657" s="237"/>
      <c r="B657" s="187"/>
      <c r="C657" s="173"/>
      <c r="D657" s="20" t="s">
        <v>187</v>
      </c>
      <c r="E657" s="20" t="s">
        <v>176</v>
      </c>
      <c r="F657" s="74" t="s">
        <v>177</v>
      </c>
      <c r="G657" s="22">
        <f t="shared" si="27"/>
        <v>23500</v>
      </c>
      <c r="H657" s="21">
        <v>6300</v>
      </c>
      <c r="I657" s="21">
        <v>6300</v>
      </c>
      <c r="J657" s="21">
        <v>4700</v>
      </c>
      <c r="K657" s="21">
        <v>6200</v>
      </c>
    </row>
    <row r="658" spans="1:11" ht="23.1" customHeight="1" x14ac:dyDescent="0.25">
      <c r="A658" s="237"/>
      <c r="B658" s="187"/>
      <c r="C658" s="173"/>
      <c r="D658" s="20" t="s">
        <v>99</v>
      </c>
      <c r="E658" s="20" t="s">
        <v>176</v>
      </c>
      <c r="F658" s="74" t="s">
        <v>177</v>
      </c>
      <c r="G658" s="22">
        <f t="shared" si="27"/>
        <v>8558</v>
      </c>
      <c r="H658" s="21">
        <v>8558</v>
      </c>
      <c r="I658" s="21"/>
      <c r="J658" s="21"/>
      <c r="K658" s="21"/>
    </row>
    <row r="659" spans="1:11" ht="18.399999999999999" customHeight="1" x14ac:dyDescent="0.25">
      <c r="A659" s="237"/>
      <c r="B659" s="188"/>
      <c r="C659" s="174"/>
      <c r="D659" s="175" t="s">
        <v>105</v>
      </c>
      <c r="E659" s="176"/>
      <c r="F659" s="177"/>
      <c r="G659" s="135">
        <f>SUM(H659:K659)</f>
        <v>1851803</v>
      </c>
      <c r="H659" s="135">
        <f>SUM(H650:H658)</f>
        <v>528744</v>
      </c>
      <c r="I659" s="135">
        <f>SUM(I650:I657)</f>
        <v>681736</v>
      </c>
      <c r="J659" s="135">
        <f>SUM(J650:J657)</f>
        <v>267172</v>
      </c>
      <c r="K659" s="135">
        <f>SUM(K650:K657)</f>
        <v>374151</v>
      </c>
    </row>
    <row r="660" spans="1:11" ht="15.75" customHeight="1" x14ac:dyDescent="0.25">
      <c r="A660" s="237"/>
      <c r="B660" s="186" t="s">
        <v>108</v>
      </c>
      <c r="C660" s="178" t="s">
        <v>121</v>
      </c>
      <c r="D660" s="20">
        <v>142</v>
      </c>
      <c r="E660" s="4" t="s">
        <v>169</v>
      </c>
      <c r="F660" s="6" t="s">
        <v>174</v>
      </c>
      <c r="G660" s="14">
        <f t="shared" si="27"/>
        <v>72289</v>
      </c>
      <c r="H660" s="13">
        <v>24191</v>
      </c>
      <c r="I660" s="13">
        <v>20591</v>
      </c>
      <c r="J660" s="13">
        <v>11916</v>
      </c>
      <c r="K660" s="13">
        <v>15591</v>
      </c>
    </row>
    <row r="661" spans="1:11" ht="24" customHeight="1" thickBot="1" x14ac:dyDescent="0.3">
      <c r="A661" s="237"/>
      <c r="B661" s="187"/>
      <c r="C661" s="173"/>
      <c r="D661" s="179" t="s">
        <v>120</v>
      </c>
      <c r="E661" s="180"/>
      <c r="F661" s="181"/>
      <c r="G661" s="138">
        <f>SUM(H661:K661)</f>
        <v>72289</v>
      </c>
      <c r="H661" s="138">
        <f t="shared" ref="H661:K661" si="78">SUM(H660)</f>
        <v>24191</v>
      </c>
      <c r="I661" s="138">
        <f t="shared" si="78"/>
        <v>20591</v>
      </c>
      <c r="J661" s="138">
        <f t="shared" si="78"/>
        <v>11916</v>
      </c>
      <c r="K661" s="138">
        <f t="shared" si="78"/>
        <v>15591</v>
      </c>
    </row>
    <row r="662" spans="1:11" ht="15.75" customHeight="1" thickBot="1" x14ac:dyDescent="0.3">
      <c r="A662" s="141" t="s">
        <v>226</v>
      </c>
      <c r="B662" s="182" t="s">
        <v>230</v>
      </c>
      <c r="C662" s="182"/>
      <c r="D662" s="182"/>
      <c r="E662" s="182"/>
      <c r="F662" s="183"/>
      <c r="G662" s="143">
        <f>SUM(H662:K662)</f>
        <v>1835280</v>
      </c>
      <c r="H662" s="143">
        <f t="shared" ref="H662:K662" si="79">SUM(H670,H672)</f>
        <v>642016</v>
      </c>
      <c r="I662" s="143">
        <f t="shared" si="79"/>
        <v>589385</v>
      </c>
      <c r="J662" s="143">
        <f t="shared" si="79"/>
        <v>298475</v>
      </c>
      <c r="K662" s="146">
        <f t="shared" si="79"/>
        <v>305404</v>
      </c>
    </row>
    <row r="663" spans="1:11" ht="31.9" customHeight="1" x14ac:dyDescent="0.25">
      <c r="A663" s="237"/>
      <c r="B663" s="187" t="s">
        <v>107</v>
      </c>
      <c r="C663" s="173" t="s">
        <v>104</v>
      </c>
      <c r="D663" s="201" t="s">
        <v>258</v>
      </c>
      <c r="E663" s="53" t="s">
        <v>140</v>
      </c>
      <c r="F663" s="40" t="s">
        <v>163</v>
      </c>
      <c r="G663" s="27">
        <f t="shared" si="27"/>
        <v>139500</v>
      </c>
      <c r="H663" s="28">
        <v>47950</v>
      </c>
      <c r="I663" s="28">
        <v>51600</v>
      </c>
      <c r="J663" s="28">
        <v>14500</v>
      </c>
      <c r="K663" s="28">
        <v>25450</v>
      </c>
    </row>
    <row r="664" spans="1:11" ht="24.75" customHeight="1" x14ac:dyDescent="0.25">
      <c r="A664" s="237"/>
      <c r="B664" s="187"/>
      <c r="C664" s="173"/>
      <c r="D664" s="202"/>
      <c r="E664" s="4" t="s">
        <v>176</v>
      </c>
      <c r="F664" s="6" t="s">
        <v>177</v>
      </c>
      <c r="G664" s="14">
        <f t="shared" si="27"/>
        <v>772678</v>
      </c>
      <c r="H664" s="13">
        <v>197300</v>
      </c>
      <c r="I664" s="13">
        <v>259700</v>
      </c>
      <c r="J664" s="13">
        <v>103550</v>
      </c>
      <c r="K664" s="13">
        <v>212128</v>
      </c>
    </row>
    <row r="665" spans="1:11" ht="24.75" customHeight="1" x14ac:dyDescent="0.25">
      <c r="A665" s="237"/>
      <c r="B665" s="187"/>
      <c r="C665" s="173"/>
      <c r="D665" s="56" t="s">
        <v>261</v>
      </c>
      <c r="E665" s="4" t="s">
        <v>176</v>
      </c>
      <c r="F665" s="6" t="s">
        <v>177</v>
      </c>
      <c r="G665" s="14">
        <f t="shared" si="27"/>
        <v>132285</v>
      </c>
      <c r="H665" s="13">
        <v>45900</v>
      </c>
      <c r="I665" s="13">
        <v>35585</v>
      </c>
      <c r="J665" s="13">
        <v>30400</v>
      </c>
      <c r="K665" s="13">
        <v>20400</v>
      </c>
    </row>
    <row r="666" spans="1:11" ht="24.75" customHeight="1" x14ac:dyDescent="0.25">
      <c r="A666" s="237"/>
      <c r="B666" s="187"/>
      <c r="C666" s="173"/>
      <c r="D666" s="56">
        <v>144</v>
      </c>
      <c r="E666" s="4" t="s">
        <v>176</v>
      </c>
      <c r="F666" s="6" t="s">
        <v>177</v>
      </c>
      <c r="G666" s="14">
        <f t="shared" si="27"/>
        <v>11407</v>
      </c>
      <c r="H666" s="13">
        <v>5707</v>
      </c>
      <c r="I666" s="13">
        <v>5700</v>
      </c>
      <c r="J666" s="13"/>
      <c r="K666" s="13"/>
    </row>
    <row r="667" spans="1:11" ht="18.75" customHeight="1" x14ac:dyDescent="0.25">
      <c r="A667" s="237"/>
      <c r="B667" s="187"/>
      <c r="C667" s="173"/>
      <c r="D667" s="24">
        <v>151</v>
      </c>
      <c r="E667" s="168" t="s">
        <v>176</v>
      </c>
      <c r="F667" s="238" t="s">
        <v>177</v>
      </c>
      <c r="G667" s="14">
        <f t="shared" si="27"/>
        <v>637121</v>
      </c>
      <c r="H667" s="13">
        <v>297359</v>
      </c>
      <c r="I667" s="13">
        <v>190000</v>
      </c>
      <c r="J667" s="13">
        <v>131425</v>
      </c>
      <c r="K667" s="13">
        <v>18337</v>
      </c>
    </row>
    <row r="668" spans="1:11" ht="15.75" customHeight="1" x14ac:dyDescent="0.25">
      <c r="A668" s="237"/>
      <c r="B668" s="187"/>
      <c r="C668" s="173"/>
      <c r="D668" s="20" t="s">
        <v>187</v>
      </c>
      <c r="E668" s="170"/>
      <c r="F668" s="167"/>
      <c r="G668" s="14">
        <f t="shared" si="27"/>
        <v>44000</v>
      </c>
      <c r="H668" s="13">
        <v>15600</v>
      </c>
      <c r="I668" s="13">
        <v>15600</v>
      </c>
      <c r="J668" s="13">
        <v>3500</v>
      </c>
      <c r="K668" s="13">
        <v>9300</v>
      </c>
    </row>
    <row r="669" spans="1:11" ht="28.9" customHeight="1" x14ac:dyDescent="0.25">
      <c r="A669" s="237"/>
      <c r="B669" s="187"/>
      <c r="C669" s="173"/>
      <c r="D669" s="20" t="s">
        <v>223</v>
      </c>
      <c r="E669" s="4" t="s">
        <v>140</v>
      </c>
      <c r="F669" s="6" t="s">
        <v>163</v>
      </c>
      <c r="G669" s="14">
        <f t="shared" si="27"/>
        <v>26000</v>
      </c>
      <c r="H669" s="13">
        <v>8500</v>
      </c>
      <c r="I669" s="13">
        <v>8500</v>
      </c>
      <c r="J669" s="13">
        <v>4500</v>
      </c>
      <c r="K669" s="13">
        <v>4500</v>
      </c>
    </row>
    <row r="670" spans="1:11" ht="15.75" customHeight="1" x14ac:dyDescent="0.25">
      <c r="A670" s="237"/>
      <c r="B670" s="188"/>
      <c r="C670" s="174"/>
      <c r="D670" s="175" t="s">
        <v>105</v>
      </c>
      <c r="E670" s="176"/>
      <c r="F670" s="177"/>
      <c r="G670" s="135">
        <f>SUM(H670:K670)</f>
        <v>1762991</v>
      </c>
      <c r="H670" s="135">
        <f>SUM(H663:H669)</f>
        <v>618316</v>
      </c>
      <c r="I670" s="135">
        <f>SUM(I663:I669)</f>
        <v>566685</v>
      </c>
      <c r="J670" s="135">
        <f>SUM(J663:J669)</f>
        <v>287875</v>
      </c>
      <c r="K670" s="135">
        <f>SUM(K663:K669)</f>
        <v>290115</v>
      </c>
    </row>
    <row r="671" spans="1:11" ht="15.75" customHeight="1" x14ac:dyDescent="0.25">
      <c r="A671" s="237"/>
      <c r="B671" s="186" t="s">
        <v>108</v>
      </c>
      <c r="C671" s="178" t="s">
        <v>121</v>
      </c>
      <c r="D671" s="20">
        <v>142</v>
      </c>
      <c r="E671" s="4" t="s">
        <v>169</v>
      </c>
      <c r="F671" s="6" t="s">
        <v>174</v>
      </c>
      <c r="G671" s="14">
        <f t="shared" si="27"/>
        <v>72289</v>
      </c>
      <c r="H671" s="13">
        <v>23700</v>
      </c>
      <c r="I671" s="13">
        <v>22700</v>
      </c>
      <c r="J671" s="13">
        <v>10600</v>
      </c>
      <c r="K671" s="13">
        <v>15289</v>
      </c>
    </row>
    <row r="672" spans="1:11" ht="23.45" customHeight="1" thickBot="1" x14ac:dyDescent="0.3">
      <c r="A672" s="237"/>
      <c r="B672" s="188"/>
      <c r="C672" s="174"/>
      <c r="D672" s="175" t="s">
        <v>120</v>
      </c>
      <c r="E672" s="176"/>
      <c r="F672" s="177"/>
      <c r="G672" s="135">
        <f>SUM(H672:K672)</f>
        <v>72289</v>
      </c>
      <c r="H672" s="135">
        <f t="shared" ref="H672:K672" si="80">SUM(H671)</f>
        <v>23700</v>
      </c>
      <c r="I672" s="135">
        <f t="shared" si="80"/>
        <v>22700</v>
      </c>
      <c r="J672" s="135">
        <f t="shared" si="80"/>
        <v>10600</v>
      </c>
      <c r="K672" s="135">
        <f t="shared" si="80"/>
        <v>15289</v>
      </c>
    </row>
    <row r="673" spans="1:11" ht="15.75" customHeight="1" thickBot="1" x14ac:dyDescent="0.3">
      <c r="A673" s="141" t="s">
        <v>228</v>
      </c>
      <c r="B673" s="182" t="s">
        <v>232</v>
      </c>
      <c r="C673" s="182"/>
      <c r="D673" s="182"/>
      <c r="E673" s="182"/>
      <c r="F673" s="183"/>
      <c r="G673" s="143">
        <f>SUM(G679,G681,G683)</f>
        <v>850178</v>
      </c>
      <c r="H673" s="143">
        <f t="shared" ref="H673:K673" si="81">SUM(H679,H681,H683)</f>
        <v>242251</v>
      </c>
      <c r="I673" s="143">
        <f t="shared" si="81"/>
        <v>338378</v>
      </c>
      <c r="J673" s="143">
        <f t="shared" si="81"/>
        <v>97702</v>
      </c>
      <c r="K673" s="143">
        <f t="shared" si="81"/>
        <v>171847</v>
      </c>
    </row>
    <row r="674" spans="1:11" ht="28.15" customHeight="1" x14ac:dyDescent="0.25">
      <c r="A674" s="194"/>
      <c r="B674" s="187" t="s">
        <v>107</v>
      </c>
      <c r="C674" s="173" t="s">
        <v>104</v>
      </c>
      <c r="D674" s="87" t="s">
        <v>258</v>
      </c>
      <c r="E674" s="52" t="s">
        <v>176</v>
      </c>
      <c r="F674" s="41" t="s">
        <v>177</v>
      </c>
      <c r="G674" s="27">
        <f t="shared" si="27"/>
        <v>625928</v>
      </c>
      <c r="H674" s="28">
        <v>154780</v>
      </c>
      <c r="I674" s="28">
        <v>255861</v>
      </c>
      <c r="J674" s="28">
        <v>61570</v>
      </c>
      <c r="K674" s="28">
        <v>153717</v>
      </c>
    </row>
    <row r="675" spans="1:11" ht="24.95" customHeight="1" x14ac:dyDescent="0.25">
      <c r="A675" s="194"/>
      <c r="B675" s="187"/>
      <c r="C675" s="173"/>
      <c r="D675" s="84" t="s">
        <v>259</v>
      </c>
      <c r="E675" s="4" t="s">
        <v>176</v>
      </c>
      <c r="F675" s="6" t="s">
        <v>177</v>
      </c>
      <c r="G675" s="14">
        <f t="shared" si="27"/>
        <v>89181</v>
      </c>
      <c r="H675" s="13">
        <v>44155</v>
      </c>
      <c r="I675" s="13">
        <v>43701</v>
      </c>
      <c r="J675" s="13">
        <v>500</v>
      </c>
      <c r="K675" s="13">
        <v>825</v>
      </c>
    </row>
    <row r="676" spans="1:11" ht="24.95" customHeight="1" x14ac:dyDescent="0.25">
      <c r="A676" s="194"/>
      <c r="B676" s="187"/>
      <c r="C676" s="173"/>
      <c r="D676" s="84" t="s">
        <v>187</v>
      </c>
      <c r="E676" s="4" t="s">
        <v>176</v>
      </c>
      <c r="F676" s="6" t="s">
        <v>177</v>
      </c>
      <c r="G676" s="14">
        <f t="shared" si="27"/>
        <v>1500</v>
      </c>
      <c r="H676" s="13">
        <v>400</v>
      </c>
      <c r="I676" s="13">
        <v>400</v>
      </c>
      <c r="J676" s="13">
        <v>200</v>
      </c>
      <c r="K676" s="13">
        <v>500</v>
      </c>
    </row>
    <row r="677" spans="1:11" ht="24.95" hidden="1" customHeight="1" x14ac:dyDescent="0.25">
      <c r="A677" s="194"/>
      <c r="B677" s="187"/>
      <c r="C677" s="173"/>
      <c r="D677" s="84">
        <v>144</v>
      </c>
      <c r="E677" s="4" t="s">
        <v>176</v>
      </c>
      <c r="F677" s="6" t="s">
        <v>177</v>
      </c>
      <c r="G677" s="14">
        <f t="shared" si="27"/>
        <v>0</v>
      </c>
      <c r="H677" s="13"/>
      <c r="I677" s="13"/>
      <c r="J677" s="13"/>
      <c r="K677" s="13"/>
    </row>
    <row r="678" spans="1:11" ht="23.1" customHeight="1" x14ac:dyDescent="0.25">
      <c r="A678" s="194"/>
      <c r="B678" s="187"/>
      <c r="C678" s="173"/>
      <c r="D678" s="20">
        <v>151</v>
      </c>
      <c r="E678" s="37" t="s">
        <v>176</v>
      </c>
      <c r="F678" s="17" t="s">
        <v>177</v>
      </c>
      <c r="G678" s="14">
        <f t="shared" si="27"/>
        <v>123242</v>
      </c>
      <c r="H678" s="13">
        <v>39116</v>
      </c>
      <c r="I678" s="13">
        <v>35416</v>
      </c>
      <c r="J678" s="13">
        <v>34432</v>
      </c>
      <c r="K678" s="13">
        <v>14278</v>
      </c>
    </row>
    <row r="679" spans="1:11" ht="15.75" customHeight="1" x14ac:dyDescent="0.25">
      <c r="A679" s="194"/>
      <c r="B679" s="188"/>
      <c r="C679" s="174"/>
      <c r="D679" s="175" t="s">
        <v>105</v>
      </c>
      <c r="E679" s="176"/>
      <c r="F679" s="177"/>
      <c r="G679" s="135">
        <f>SUM(H679:K679)</f>
        <v>839851</v>
      </c>
      <c r="H679" s="135">
        <f>SUM(H674:H678)</f>
        <v>238451</v>
      </c>
      <c r="I679" s="135">
        <f>SUM(I674:I678)</f>
        <v>335378</v>
      </c>
      <c r="J679" s="135">
        <f>SUM(J674:J678)</f>
        <v>96702</v>
      </c>
      <c r="K679" s="135">
        <f>SUM(K674:K678)</f>
        <v>169320</v>
      </c>
    </row>
    <row r="680" spans="1:11" ht="15.75" customHeight="1" x14ac:dyDescent="0.25">
      <c r="A680" s="194"/>
      <c r="B680" s="186" t="s">
        <v>108</v>
      </c>
      <c r="C680" s="178" t="s">
        <v>121</v>
      </c>
      <c r="D680" s="20">
        <v>142</v>
      </c>
      <c r="E680" s="4" t="s">
        <v>169</v>
      </c>
      <c r="F680" s="6" t="s">
        <v>174</v>
      </c>
      <c r="G680" s="14">
        <f t="shared" si="27"/>
        <v>10327</v>
      </c>
      <c r="H680" s="13">
        <v>3800</v>
      </c>
      <c r="I680" s="13">
        <v>3000</v>
      </c>
      <c r="J680" s="13">
        <v>1000</v>
      </c>
      <c r="K680" s="13">
        <v>2527</v>
      </c>
    </row>
    <row r="681" spans="1:11" ht="22.9" customHeight="1" thickBot="1" x14ac:dyDescent="0.3">
      <c r="A681" s="194"/>
      <c r="B681" s="187"/>
      <c r="C681" s="173"/>
      <c r="D681" s="175" t="s">
        <v>120</v>
      </c>
      <c r="E681" s="176"/>
      <c r="F681" s="177"/>
      <c r="G681" s="135">
        <f>SUM(H681:K681)</f>
        <v>10327</v>
      </c>
      <c r="H681" s="135">
        <f t="shared" ref="H681:K681" si="82">SUM(H680)</f>
        <v>3800</v>
      </c>
      <c r="I681" s="135">
        <f t="shared" si="82"/>
        <v>3000</v>
      </c>
      <c r="J681" s="135">
        <f t="shared" si="82"/>
        <v>1000</v>
      </c>
      <c r="K681" s="135">
        <f t="shared" si="82"/>
        <v>2527</v>
      </c>
    </row>
    <row r="682" spans="1:11" ht="24.75" hidden="1" customHeight="1" x14ac:dyDescent="0.25">
      <c r="A682" s="194"/>
      <c r="B682" s="214" t="s">
        <v>127</v>
      </c>
      <c r="C682" s="251" t="s">
        <v>126</v>
      </c>
      <c r="D682" s="20">
        <v>144</v>
      </c>
      <c r="E682" s="4" t="s">
        <v>176</v>
      </c>
      <c r="F682" s="6" t="s">
        <v>177</v>
      </c>
      <c r="G682" s="22">
        <f>SUM(H682:K682)</f>
        <v>0</v>
      </c>
      <c r="H682" s="21"/>
      <c r="I682" s="21"/>
      <c r="J682" s="21"/>
      <c r="K682" s="21"/>
    </row>
    <row r="683" spans="1:11" ht="24" hidden="1" customHeight="1" thickBot="1" x14ac:dyDescent="0.3">
      <c r="A683" s="194"/>
      <c r="B683" s="186"/>
      <c r="C683" s="178"/>
      <c r="D683" s="258" t="s">
        <v>124</v>
      </c>
      <c r="E683" s="258"/>
      <c r="F683" s="258"/>
      <c r="G683" s="97">
        <f>SUM(G682)</f>
        <v>0</v>
      </c>
      <c r="H683" s="97">
        <f t="shared" ref="H683:K683" si="83">SUM(H682)</f>
        <v>0</v>
      </c>
      <c r="I683" s="97">
        <f t="shared" si="83"/>
        <v>0</v>
      </c>
      <c r="J683" s="97">
        <f t="shared" si="83"/>
        <v>0</v>
      </c>
      <c r="K683" s="97">
        <f t="shared" si="83"/>
        <v>0</v>
      </c>
    </row>
    <row r="684" spans="1:11" ht="15.75" customHeight="1" thickBot="1" x14ac:dyDescent="0.3">
      <c r="A684" s="130" t="s">
        <v>285</v>
      </c>
      <c r="B684" s="182" t="s">
        <v>265</v>
      </c>
      <c r="C684" s="182"/>
      <c r="D684" s="182"/>
      <c r="E684" s="182"/>
      <c r="F684" s="183"/>
      <c r="G684" s="143">
        <f>SUM(H684:K684)</f>
        <v>803368</v>
      </c>
      <c r="H684" s="143">
        <f t="shared" ref="H684:K684" si="84">SUM(H693,H695)</f>
        <v>234803</v>
      </c>
      <c r="I684" s="143">
        <f t="shared" si="84"/>
        <v>300598</v>
      </c>
      <c r="J684" s="143">
        <f t="shared" si="84"/>
        <v>208401</v>
      </c>
      <c r="K684" s="146">
        <f t="shared" si="84"/>
        <v>59566</v>
      </c>
    </row>
    <row r="685" spans="1:11" ht="26.25" customHeight="1" x14ac:dyDescent="0.25">
      <c r="A685" s="260"/>
      <c r="B685" s="187" t="s">
        <v>107</v>
      </c>
      <c r="C685" s="173" t="s">
        <v>104</v>
      </c>
      <c r="D685" s="87" t="s">
        <v>258</v>
      </c>
      <c r="E685" s="235" t="s">
        <v>140</v>
      </c>
      <c r="F685" s="192" t="s">
        <v>163</v>
      </c>
      <c r="G685" s="27">
        <f t="shared" si="27"/>
        <v>258085</v>
      </c>
      <c r="H685" s="28">
        <v>86265</v>
      </c>
      <c r="I685" s="28">
        <v>144243</v>
      </c>
      <c r="J685" s="28">
        <v>27439</v>
      </c>
      <c r="K685" s="28">
        <v>138</v>
      </c>
    </row>
    <row r="686" spans="1:11" ht="25.5" customHeight="1" x14ac:dyDescent="0.25">
      <c r="A686" s="260"/>
      <c r="B686" s="187"/>
      <c r="C686" s="173"/>
      <c r="D686" s="84" t="s">
        <v>259</v>
      </c>
      <c r="E686" s="169"/>
      <c r="F686" s="173"/>
      <c r="G686" s="14">
        <f t="shared" si="27"/>
        <v>23748</v>
      </c>
      <c r="H686" s="13">
        <v>9130</v>
      </c>
      <c r="I686" s="13">
        <v>14618</v>
      </c>
      <c r="J686" s="13"/>
      <c r="K686" s="13"/>
    </row>
    <row r="687" spans="1:11" ht="15.6" customHeight="1" x14ac:dyDescent="0.25">
      <c r="A687" s="260"/>
      <c r="B687" s="187"/>
      <c r="C687" s="173"/>
      <c r="D687" s="84">
        <v>144</v>
      </c>
      <c r="E687" s="169"/>
      <c r="F687" s="173"/>
      <c r="G687" s="14">
        <f t="shared" si="27"/>
        <v>4231</v>
      </c>
      <c r="H687" s="13">
        <v>4231</v>
      </c>
      <c r="I687" s="13"/>
      <c r="J687" s="13"/>
      <c r="K687" s="13"/>
    </row>
    <row r="688" spans="1:11" ht="12.95" customHeight="1" x14ac:dyDescent="0.25">
      <c r="A688" s="260"/>
      <c r="B688" s="187"/>
      <c r="C688" s="173"/>
      <c r="D688" s="26">
        <v>151</v>
      </c>
      <c r="E688" s="169"/>
      <c r="F688" s="173"/>
      <c r="G688" s="14">
        <f t="shared" si="27"/>
        <v>456530</v>
      </c>
      <c r="H688" s="13">
        <v>113310</v>
      </c>
      <c r="I688" s="13">
        <v>125193</v>
      </c>
      <c r="J688" s="13">
        <v>171230</v>
      </c>
      <c r="K688" s="13">
        <v>46797</v>
      </c>
    </row>
    <row r="689" spans="1:11" ht="12.95" customHeight="1" x14ac:dyDescent="0.25">
      <c r="A689" s="260"/>
      <c r="B689" s="187"/>
      <c r="C689" s="173"/>
      <c r="D689" s="26" t="s">
        <v>98</v>
      </c>
      <c r="E689" s="169"/>
      <c r="F689" s="173"/>
      <c r="G689" s="14">
        <f t="shared" si="27"/>
        <v>300</v>
      </c>
      <c r="H689" s="13">
        <v>100</v>
      </c>
      <c r="I689" s="13">
        <v>100</v>
      </c>
      <c r="J689" s="13"/>
      <c r="K689" s="13">
        <v>100</v>
      </c>
    </row>
    <row r="690" spans="1:11" ht="12.95" customHeight="1" x14ac:dyDescent="0.25">
      <c r="A690" s="260"/>
      <c r="B690" s="187"/>
      <c r="C690" s="173"/>
      <c r="D690" s="26" t="s">
        <v>187</v>
      </c>
      <c r="E690" s="169"/>
      <c r="F690" s="173"/>
      <c r="G690" s="14">
        <f t="shared" si="27"/>
        <v>8000</v>
      </c>
      <c r="H690" s="13">
        <v>2250</v>
      </c>
      <c r="I690" s="13">
        <v>2250</v>
      </c>
      <c r="J690" s="13">
        <v>1750</v>
      </c>
      <c r="K690" s="13">
        <v>1750</v>
      </c>
    </row>
    <row r="691" spans="1:11" ht="18.399999999999999" customHeight="1" x14ac:dyDescent="0.25">
      <c r="A691" s="260"/>
      <c r="B691" s="187"/>
      <c r="C691" s="173"/>
      <c r="D691" s="26" t="s">
        <v>223</v>
      </c>
      <c r="E691" s="169"/>
      <c r="F691" s="173"/>
      <c r="G691" s="14">
        <f t="shared" si="27"/>
        <v>33500</v>
      </c>
      <c r="H691" s="13">
        <v>9600</v>
      </c>
      <c r="I691" s="13">
        <v>10300</v>
      </c>
      <c r="J691" s="13">
        <v>5400</v>
      </c>
      <c r="K691" s="13">
        <v>8200</v>
      </c>
    </row>
    <row r="692" spans="1:11" ht="18.399999999999999" customHeight="1" x14ac:dyDescent="0.25">
      <c r="A692" s="260"/>
      <c r="B692" s="187"/>
      <c r="C692" s="173"/>
      <c r="D692" s="26" t="s">
        <v>99</v>
      </c>
      <c r="E692" s="170"/>
      <c r="F692" s="174"/>
      <c r="G692" s="14">
        <f t="shared" si="27"/>
        <v>8647</v>
      </c>
      <c r="H692" s="13">
        <v>7335</v>
      </c>
      <c r="I692" s="13">
        <v>1312</v>
      </c>
      <c r="J692" s="13"/>
      <c r="K692" s="13"/>
    </row>
    <row r="693" spans="1:11" ht="15" customHeight="1" x14ac:dyDescent="0.25">
      <c r="A693" s="260"/>
      <c r="B693" s="188"/>
      <c r="C693" s="174"/>
      <c r="D693" s="175" t="s">
        <v>105</v>
      </c>
      <c r="E693" s="176"/>
      <c r="F693" s="177"/>
      <c r="G693" s="135">
        <f t="shared" ref="G693:G699" si="85">SUM(H693:K693)</f>
        <v>793041</v>
      </c>
      <c r="H693" s="135">
        <f>SUM(H685:H692)</f>
        <v>232221</v>
      </c>
      <c r="I693" s="135">
        <f>SUM(I685:I692)</f>
        <v>298016</v>
      </c>
      <c r="J693" s="135">
        <f>SUM(J685:J691)</f>
        <v>205819</v>
      </c>
      <c r="K693" s="135">
        <f>SUM(K685:K691)</f>
        <v>56985</v>
      </c>
    </row>
    <row r="694" spans="1:11" ht="17.45" customHeight="1" x14ac:dyDescent="0.25">
      <c r="A694" s="260"/>
      <c r="B694" s="186" t="s">
        <v>108</v>
      </c>
      <c r="C694" s="178" t="s">
        <v>121</v>
      </c>
      <c r="D694" s="20">
        <v>142</v>
      </c>
      <c r="E694" s="4" t="s">
        <v>169</v>
      </c>
      <c r="F694" s="6" t="s">
        <v>174</v>
      </c>
      <c r="G694" s="14">
        <f t="shared" si="85"/>
        <v>10327</v>
      </c>
      <c r="H694" s="13">
        <v>2582</v>
      </c>
      <c r="I694" s="13">
        <v>2582</v>
      </c>
      <c r="J694" s="13">
        <v>2582</v>
      </c>
      <c r="K694" s="13">
        <v>2581</v>
      </c>
    </row>
    <row r="695" spans="1:11" ht="22.9" customHeight="1" thickBot="1" x14ac:dyDescent="0.3">
      <c r="A695" s="260"/>
      <c r="B695" s="187"/>
      <c r="C695" s="173"/>
      <c r="D695" s="179" t="s">
        <v>120</v>
      </c>
      <c r="E695" s="180"/>
      <c r="F695" s="181"/>
      <c r="G695" s="138">
        <f t="shared" si="85"/>
        <v>10327</v>
      </c>
      <c r="H695" s="138">
        <f t="shared" ref="H695:K695" si="86">SUM(H694)</f>
        <v>2582</v>
      </c>
      <c r="I695" s="138">
        <f t="shared" si="86"/>
        <v>2582</v>
      </c>
      <c r="J695" s="138">
        <f t="shared" si="86"/>
        <v>2582</v>
      </c>
      <c r="K695" s="138">
        <f t="shared" si="86"/>
        <v>2581</v>
      </c>
    </row>
    <row r="696" spans="1:11" ht="15" customHeight="1" thickBot="1" x14ac:dyDescent="0.3">
      <c r="A696" s="141" t="s">
        <v>274</v>
      </c>
      <c r="B696" s="182" t="s">
        <v>251</v>
      </c>
      <c r="C696" s="182"/>
      <c r="D696" s="182"/>
      <c r="E696" s="261"/>
      <c r="F696" s="183"/>
      <c r="G696" s="143">
        <f t="shared" si="85"/>
        <v>2080545</v>
      </c>
      <c r="H696" s="143">
        <f t="shared" ref="H696:K696" si="87">SUM(H703)</f>
        <v>574063</v>
      </c>
      <c r="I696" s="143">
        <f t="shared" si="87"/>
        <v>887600</v>
      </c>
      <c r="J696" s="143">
        <f t="shared" si="87"/>
        <v>289869</v>
      </c>
      <c r="K696" s="146">
        <f t="shared" si="87"/>
        <v>329013</v>
      </c>
    </row>
    <row r="697" spans="1:11" ht="24.75" customHeight="1" x14ac:dyDescent="0.25">
      <c r="A697" s="194"/>
      <c r="B697" s="187" t="s">
        <v>107</v>
      </c>
      <c r="C697" s="173" t="s">
        <v>104</v>
      </c>
      <c r="D697" s="56" t="s">
        <v>258</v>
      </c>
      <c r="E697" s="189" t="s">
        <v>140</v>
      </c>
      <c r="F697" s="190" t="s">
        <v>163</v>
      </c>
      <c r="G697" s="27">
        <f t="shared" si="85"/>
        <v>763674</v>
      </c>
      <c r="H697" s="28">
        <v>157474</v>
      </c>
      <c r="I697" s="28">
        <v>380300</v>
      </c>
      <c r="J697" s="28">
        <v>75700</v>
      </c>
      <c r="K697" s="28">
        <v>150200</v>
      </c>
    </row>
    <row r="698" spans="1:11" ht="24.75" customHeight="1" x14ac:dyDescent="0.25">
      <c r="A698" s="194"/>
      <c r="B698" s="187"/>
      <c r="C698" s="173"/>
      <c r="D698" s="56" t="s">
        <v>259</v>
      </c>
      <c r="E698" s="189"/>
      <c r="F698" s="191"/>
      <c r="G698" s="14">
        <f t="shared" si="85"/>
        <v>75039</v>
      </c>
      <c r="H698" s="13">
        <v>15039</v>
      </c>
      <c r="I698" s="13">
        <v>37500</v>
      </c>
      <c r="J698" s="13">
        <v>7500</v>
      </c>
      <c r="K698" s="13">
        <v>15000</v>
      </c>
    </row>
    <row r="699" spans="1:11" ht="19.149999999999999" customHeight="1" x14ac:dyDescent="0.25">
      <c r="A699" s="194"/>
      <c r="B699" s="187"/>
      <c r="C699" s="173"/>
      <c r="D699" s="56">
        <v>144</v>
      </c>
      <c r="E699" s="189"/>
      <c r="F699" s="191"/>
      <c r="G699" s="14">
        <f t="shared" si="85"/>
        <v>44710</v>
      </c>
      <c r="H699" s="13">
        <v>15280</v>
      </c>
      <c r="I699" s="13">
        <v>15781</v>
      </c>
      <c r="J699" s="13">
        <v>13649</v>
      </c>
      <c r="K699" s="13"/>
    </row>
    <row r="700" spans="1:11" ht="16.5" customHeight="1" x14ac:dyDescent="0.25">
      <c r="A700" s="194"/>
      <c r="B700" s="187"/>
      <c r="C700" s="173"/>
      <c r="D700" s="24">
        <v>151</v>
      </c>
      <c r="E700" s="189"/>
      <c r="F700" s="191"/>
      <c r="G700" s="14">
        <f t="shared" ref="G700:G702" si="88">SUM(H700:K700)</f>
        <v>1017022</v>
      </c>
      <c r="H700" s="13">
        <v>336070</v>
      </c>
      <c r="I700" s="13">
        <v>406719</v>
      </c>
      <c r="J700" s="13">
        <v>146720</v>
      </c>
      <c r="K700" s="13">
        <v>127513</v>
      </c>
    </row>
    <row r="701" spans="1:11" ht="15" customHeight="1" x14ac:dyDescent="0.25">
      <c r="A701" s="194"/>
      <c r="B701" s="187"/>
      <c r="C701" s="173"/>
      <c r="D701" s="24" t="s">
        <v>98</v>
      </c>
      <c r="E701" s="189"/>
      <c r="F701" s="191"/>
      <c r="G701" s="14">
        <f t="shared" si="88"/>
        <v>1200</v>
      </c>
      <c r="H701" s="13">
        <v>300</v>
      </c>
      <c r="I701" s="13">
        <v>300</v>
      </c>
      <c r="J701" s="13">
        <v>300</v>
      </c>
      <c r="K701" s="13">
        <v>300</v>
      </c>
    </row>
    <row r="702" spans="1:11" ht="13.7" customHeight="1" x14ac:dyDescent="0.25">
      <c r="A702" s="194"/>
      <c r="B702" s="187"/>
      <c r="C702" s="173"/>
      <c r="D702" s="24" t="s">
        <v>223</v>
      </c>
      <c r="E702" s="189"/>
      <c r="F702" s="191"/>
      <c r="G702" s="14">
        <f t="shared" si="88"/>
        <v>178900</v>
      </c>
      <c r="H702" s="13">
        <v>49900</v>
      </c>
      <c r="I702" s="13">
        <v>47000</v>
      </c>
      <c r="J702" s="13">
        <v>46000</v>
      </c>
      <c r="K702" s="13">
        <v>36000</v>
      </c>
    </row>
    <row r="703" spans="1:11" ht="17.45" customHeight="1" thickBot="1" x14ac:dyDescent="0.3">
      <c r="A703" s="194"/>
      <c r="B703" s="187"/>
      <c r="C703" s="173"/>
      <c r="D703" s="179" t="s">
        <v>105</v>
      </c>
      <c r="E703" s="180"/>
      <c r="F703" s="181"/>
      <c r="G703" s="138">
        <f>SUM(H703:K703)</f>
        <v>2080545</v>
      </c>
      <c r="H703" s="138">
        <f>SUM(H697:H702)</f>
        <v>574063</v>
      </c>
      <c r="I703" s="138">
        <f>SUM(I697:I702)</f>
        <v>887600</v>
      </c>
      <c r="J703" s="138">
        <f>SUM(J697:J702)</f>
        <v>289869</v>
      </c>
      <c r="K703" s="138">
        <f>SUM(K697:K702)</f>
        <v>329013</v>
      </c>
    </row>
    <row r="704" spans="1:11" ht="14.25" customHeight="1" thickBot="1" x14ac:dyDescent="0.3">
      <c r="A704" s="141" t="s">
        <v>231</v>
      </c>
      <c r="B704" s="184" t="s">
        <v>237</v>
      </c>
      <c r="C704" s="185"/>
      <c r="D704" s="185"/>
      <c r="E704" s="185"/>
      <c r="F704" s="185"/>
      <c r="G704" s="143">
        <f>SUM(H704:K704)</f>
        <v>1103810</v>
      </c>
      <c r="H704" s="143">
        <f>SUM(H706,H714)</f>
        <v>428905</v>
      </c>
      <c r="I704" s="143">
        <f>SUM(I706,I714)</f>
        <v>336805</v>
      </c>
      <c r="J704" s="143">
        <f>SUM(J706,J714)</f>
        <v>118055</v>
      </c>
      <c r="K704" s="143">
        <f>SUM(K706,K714)</f>
        <v>220045</v>
      </c>
    </row>
    <row r="705" spans="1:11" ht="40.9" hidden="1" customHeight="1" x14ac:dyDescent="0.25">
      <c r="A705" s="128"/>
      <c r="B705" s="124" t="s">
        <v>85</v>
      </c>
      <c r="C705" s="103" t="s">
        <v>86</v>
      </c>
      <c r="D705" s="102" t="s">
        <v>256</v>
      </c>
      <c r="E705" s="4" t="s">
        <v>103</v>
      </c>
      <c r="F705" s="6" t="s">
        <v>106</v>
      </c>
      <c r="G705" s="27">
        <f t="shared" ref="G705" si="89">SUM(H705:K705)</f>
        <v>0</v>
      </c>
      <c r="H705" s="107"/>
      <c r="I705" s="107"/>
      <c r="J705" s="107"/>
      <c r="K705" s="107"/>
    </row>
    <row r="706" spans="1:11" ht="15.6" hidden="1" customHeight="1" x14ac:dyDescent="0.25">
      <c r="A706" s="128"/>
      <c r="B706" s="125"/>
      <c r="C706" s="108"/>
      <c r="D706" s="231" t="s">
        <v>89</v>
      </c>
      <c r="E706" s="232"/>
      <c r="F706" s="233"/>
      <c r="G706" s="114">
        <f>SUM(H706:K706)</f>
        <v>0</v>
      </c>
      <c r="H706" s="114">
        <f t="shared" ref="H706:K706" si="90">SUM(H705)</f>
        <v>0</v>
      </c>
      <c r="I706" s="114">
        <f t="shared" si="90"/>
        <v>0</v>
      </c>
      <c r="J706" s="114">
        <f t="shared" si="90"/>
        <v>0</v>
      </c>
      <c r="K706" s="114">
        <f t="shared" si="90"/>
        <v>0</v>
      </c>
    </row>
    <row r="707" spans="1:11" ht="23.1" customHeight="1" x14ac:dyDescent="0.25">
      <c r="A707" s="128"/>
      <c r="B707" s="122"/>
      <c r="C707" s="173" t="s">
        <v>104</v>
      </c>
      <c r="D707" s="56" t="s">
        <v>259</v>
      </c>
      <c r="E707" s="52" t="s">
        <v>103</v>
      </c>
      <c r="F707" s="41" t="s">
        <v>106</v>
      </c>
      <c r="G707" s="92">
        <f>SUM(H707:K707)</f>
        <v>31610</v>
      </c>
      <c r="H707" s="78">
        <v>7900</v>
      </c>
      <c r="I707" s="78">
        <v>13280</v>
      </c>
      <c r="J707" s="78">
        <v>2530</v>
      </c>
      <c r="K707" s="78">
        <v>7900</v>
      </c>
    </row>
    <row r="708" spans="1:11" ht="17.45" customHeight="1" x14ac:dyDescent="0.25">
      <c r="A708" s="128"/>
      <c r="B708" s="122"/>
      <c r="C708" s="173"/>
      <c r="D708" s="171">
        <v>151</v>
      </c>
      <c r="E708" s="4" t="s">
        <v>103</v>
      </c>
      <c r="F708" s="6" t="s">
        <v>106</v>
      </c>
      <c r="G708" s="14">
        <f t="shared" ref="G708:G763" si="91">SUM(H708:K708)</f>
        <v>952909</v>
      </c>
      <c r="H708" s="13">
        <v>369864</v>
      </c>
      <c r="I708" s="13">
        <v>286800</v>
      </c>
      <c r="J708" s="13">
        <v>93500</v>
      </c>
      <c r="K708" s="13">
        <v>202745</v>
      </c>
    </row>
    <row r="709" spans="1:11" ht="17.45" customHeight="1" x14ac:dyDescent="0.25">
      <c r="A709" s="128"/>
      <c r="B709" s="122"/>
      <c r="C709" s="173"/>
      <c r="D709" s="172"/>
      <c r="E709" s="37" t="s">
        <v>145</v>
      </c>
      <c r="F709" s="6" t="s">
        <v>165</v>
      </c>
      <c r="G709" s="14">
        <f t="shared" si="91"/>
        <v>200</v>
      </c>
      <c r="H709" s="13">
        <v>200</v>
      </c>
      <c r="I709" s="13"/>
      <c r="J709" s="13"/>
      <c r="K709" s="13"/>
    </row>
    <row r="710" spans="1:11" ht="17.45" customHeight="1" x14ac:dyDescent="0.25">
      <c r="A710" s="128"/>
      <c r="B710" s="122" t="s">
        <v>107</v>
      </c>
      <c r="C710" s="173"/>
      <c r="D710" s="20" t="s">
        <v>98</v>
      </c>
      <c r="E710" s="37" t="s">
        <v>103</v>
      </c>
      <c r="F710" s="6" t="s">
        <v>106</v>
      </c>
      <c r="G710" s="14">
        <f t="shared" si="91"/>
        <v>1500</v>
      </c>
      <c r="H710" s="13">
        <v>500</v>
      </c>
      <c r="I710" s="13">
        <v>500</v>
      </c>
      <c r="J710" s="13">
        <v>500</v>
      </c>
      <c r="K710" s="13"/>
    </row>
    <row r="711" spans="1:11" ht="17.45" customHeight="1" x14ac:dyDescent="0.25">
      <c r="A711" s="128"/>
      <c r="B711" s="122"/>
      <c r="C711" s="173"/>
      <c r="D711" s="171" t="s">
        <v>223</v>
      </c>
      <c r="E711" s="4" t="s">
        <v>103</v>
      </c>
      <c r="F711" s="6" t="s">
        <v>106</v>
      </c>
      <c r="G711" s="14">
        <f t="shared" si="91"/>
        <v>99700</v>
      </c>
      <c r="H711" s="13">
        <v>38500</v>
      </c>
      <c r="I711" s="13">
        <v>33200</v>
      </c>
      <c r="J711" s="13">
        <v>19500</v>
      </c>
      <c r="K711" s="13">
        <v>8500</v>
      </c>
    </row>
    <row r="712" spans="1:11" ht="17.45" customHeight="1" x14ac:dyDescent="0.25">
      <c r="A712" s="128"/>
      <c r="B712" s="122"/>
      <c r="C712" s="173"/>
      <c r="D712" s="172"/>
      <c r="E712" s="4" t="s">
        <v>240</v>
      </c>
      <c r="F712" s="6" t="s">
        <v>241</v>
      </c>
      <c r="G712" s="14">
        <f t="shared" si="91"/>
        <v>10600</v>
      </c>
      <c r="H712" s="13">
        <v>4650</v>
      </c>
      <c r="I712" s="13">
        <v>3025</v>
      </c>
      <c r="J712" s="13">
        <v>2025</v>
      </c>
      <c r="K712" s="13">
        <v>900</v>
      </c>
    </row>
    <row r="713" spans="1:11" ht="17.45" customHeight="1" x14ac:dyDescent="0.25">
      <c r="A713" s="128"/>
      <c r="B713" s="122"/>
      <c r="C713" s="173"/>
      <c r="D713" s="20" t="s">
        <v>99</v>
      </c>
      <c r="E713" s="4" t="s">
        <v>103</v>
      </c>
      <c r="F713" s="6" t="s">
        <v>106</v>
      </c>
      <c r="G713" s="14">
        <f t="shared" si="91"/>
        <v>7291</v>
      </c>
      <c r="H713" s="13">
        <v>7291</v>
      </c>
      <c r="I713" s="13"/>
      <c r="J713" s="13"/>
      <c r="K713" s="13"/>
    </row>
    <row r="714" spans="1:11" ht="17.45" customHeight="1" thickBot="1" x14ac:dyDescent="0.3">
      <c r="A714" s="128"/>
      <c r="B714" s="122"/>
      <c r="C714" s="230"/>
      <c r="D714" s="179" t="s">
        <v>105</v>
      </c>
      <c r="E714" s="180"/>
      <c r="F714" s="181"/>
      <c r="G714" s="138">
        <f>SUM(G707:G713)</f>
        <v>1103810</v>
      </c>
      <c r="H714" s="138">
        <f>SUM(H707:H713)</f>
        <v>428905</v>
      </c>
      <c r="I714" s="138">
        <f>SUM(I707:I713)</f>
        <v>336805</v>
      </c>
      <c r="J714" s="138">
        <f>SUM(J707:J713)</f>
        <v>118055</v>
      </c>
      <c r="K714" s="138">
        <f>SUM(K707:K713)</f>
        <v>220045</v>
      </c>
    </row>
    <row r="715" spans="1:11" ht="17.45" customHeight="1" thickBot="1" x14ac:dyDescent="0.3">
      <c r="A715" s="130" t="s">
        <v>275</v>
      </c>
      <c r="B715" s="182" t="s">
        <v>238</v>
      </c>
      <c r="C715" s="182"/>
      <c r="D715" s="182"/>
      <c r="E715" s="182"/>
      <c r="F715" s="183"/>
      <c r="G715" s="146">
        <f>SUM(G717,G724,G726)</f>
        <v>1130724</v>
      </c>
      <c r="H715" s="146">
        <f>SUM(H717,H724,H726)</f>
        <v>417281</v>
      </c>
      <c r="I715" s="146">
        <f>SUM(I717,I724,I726)</f>
        <v>465980</v>
      </c>
      <c r="J715" s="146">
        <f>SUM(J717,J724,J726)</f>
        <v>212207</v>
      </c>
      <c r="K715" s="146">
        <f>SUM(K717,K724,K726)</f>
        <v>35256</v>
      </c>
    </row>
    <row r="716" spans="1:11" ht="17.45" customHeight="1" x14ac:dyDescent="0.25">
      <c r="A716" s="194"/>
      <c r="B716" s="187" t="s">
        <v>100</v>
      </c>
      <c r="C716" s="173" t="s">
        <v>101</v>
      </c>
      <c r="D716" s="85" t="s">
        <v>256</v>
      </c>
      <c r="E716" s="79" t="s">
        <v>103</v>
      </c>
      <c r="F716" s="79" t="s">
        <v>106</v>
      </c>
      <c r="G716" s="54">
        <f>SUM(H716:K716)</f>
        <v>14000</v>
      </c>
      <c r="H716" s="55">
        <v>4000</v>
      </c>
      <c r="I716" s="55">
        <v>3500</v>
      </c>
      <c r="J716" s="55">
        <v>3500</v>
      </c>
      <c r="K716" s="55">
        <v>3000</v>
      </c>
    </row>
    <row r="717" spans="1:11" ht="17.45" customHeight="1" x14ac:dyDescent="0.25">
      <c r="A717" s="194"/>
      <c r="B717" s="188"/>
      <c r="C717" s="174"/>
      <c r="D717" s="175" t="s">
        <v>102</v>
      </c>
      <c r="E717" s="176"/>
      <c r="F717" s="177"/>
      <c r="G717" s="155">
        <f>SUM(H717:K717)</f>
        <v>14000</v>
      </c>
      <c r="H717" s="155">
        <f t="shared" ref="H717:K717" si="92">SUM(H716)</f>
        <v>4000</v>
      </c>
      <c r="I717" s="155">
        <f t="shared" si="92"/>
        <v>3500</v>
      </c>
      <c r="J717" s="155">
        <f t="shared" si="92"/>
        <v>3500</v>
      </c>
      <c r="K717" s="155">
        <f t="shared" si="92"/>
        <v>3000</v>
      </c>
    </row>
    <row r="718" spans="1:11" ht="25.5" customHeight="1" x14ac:dyDescent="0.25">
      <c r="A718" s="194"/>
      <c r="B718" s="186" t="s">
        <v>107</v>
      </c>
      <c r="C718" s="178" t="s">
        <v>104</v>
      </c>
      <c r="D718" s="56" t="s">
        <v>259</v>
      </c>
      <c r="E718" s="168" t="s">
        <v>103</v>
      </c>
      <c r="F718" s="238" t="s">
        <v>106</v>
      </c>
      <c r="G718" s="14">
        <f t="shared" si="91"/>
        <v>31609</v>
      </c>
      <c r="H718" s="13">
        <v>8100</v>
      </c>
      <c r="I718" s="13">
        <v>13500</v>
      </c>
      <c r="J718" s="13">
        <v>5400</v>
      </c>
      <c r="K718" s="13">
        <v>4609</v>
      </c>
    </row>
    <row r="719" spans="1:11" ht="17.45" customHeight="1" x14ac:dyDescent="0.25">
      <c r="A719" s="194"/>
      <c r="B719" s="187"/>
      <c r="C719" s="173"/>
      <c r="D719" s="24">
        <v>151</v>
      </c>
      <c r="E719" s="169"/>
      <c r="F719" s="166"/>
      <c r="G719" s="14">
        <f t="shared" si="91"/>
        <v>676336</v>
      </c>
      <c r="H719" s="13">
        <v>223930</v>
      </c>
      <c r="I719" s="13">
        <v>274150</v>
      </c>
      <c r="J719" s="13">
        <v>172806</v>
      </c>
      <c r="K719" s="13">
        <v>5450</v>
      </c>
    </row>
    <row r="720" spans="1:11" ht="17.45" customHeight="1" x14ac:dyDescent="0.25">
      <c r="A720" s="194"/>
      <c r="B720" s="187"/>
      <c r="C720" s="173"/>
      <c r="D720" s="24" t="s">
        <v>98</v>
      </c>
      <c r="E720" s="169"/>
      <c r="F720" s="166"/>
      <c r="G720" s="14">
        <f t="shared" si="91"/>
        <v>600</v>
      </c>
      <c r="H720" s="13">
        <v>200</v>
      </c>
      <c r="I720" s="13">
        <v>100</v>
      </c>
      <c r="J720" s="13">
        <v>100</v>
      </c>
      <c r="K720" s="13">
        <v>200</v>
      </c>
    </row>
    <row r="721" spans="1:11" ht="17.45" customHeight="1" x14ac:dyDescent="0.25">
      <c r="A721" s="194"/>
      <c r="B721" s="187"/>
      <c r="C721" s="173"/>
      <c r="D721" s="24" t="s">
        <v>187</v>
      </c>
      <c r="E721" s="169"/>
      <c r="F721" s="166"/>
      <c r="G721" s="14">
        <f t="shared" si="91"/>
        <v>339600</v>
      </c>
      <c r="H721" s="13">
        <v>154450</v>
      </c>
      <c r="I721" s="13">
        <v>155750</v>
      </c>
      <c r="J721" s="13">
        <v>20300</v>
      </c>
      <c r="K721" s="13">
        <v>9100</v>
      </c>
    </row>
    <row r="722" spans="1:11" ht="17.45" customHeight="1" x14ac:dyDescent="0.25">
      <c r="A722" s="194"/>
      <c r="B722" s="187"/>
      <c r="C722" s="173"/>
      <c r="D722" s="24" t="s">
        <v>223</v>
      </c>
      <c r="E722" s="169"/>
      <c r="F722" s="166"/>
      <c r="G722" s="14">
        <f t="shared" si="91"/>
        <v>30200</v>
      </c>
      <c r="H722" s="13">
        <v>2101</v>
      </c>
      <c r="I722" s="13">
        <v>5101</v>
      </c>
      <c r="J722" s="13">
        <v>10101</v>
      </c>
      <c r="K722" s="13">
        <v>12897</v>
      </c>
    </row>
    <row r="723" spans="1:11" ht="17.45" customHeight="1" x14ac:dyDescent="0.25">
      <c r="A723" s="194"/>
      <c r="B723" s="187"/>
      <c r="C723" s="173"/>
      <c r="D723" s="24" t="s">
        <v>99</v>
      </c>
      <c r="E723" s="170"/>
      <c r="F723" s="167"/>
      <c r="G723" s="14">
        <f t="shared" si="91"/>
        <v>38379</v>
      </c>
      <c r="H723" s="13">
        <v>24500</v>
      </c>
      <c r="I723" s="13">
        <v>13879</v>
      </c>
      <c r="J723" s="13"/>
      <c r="K723" s="13"/>
    </row>
    <row r="724" spans="1:11" ht="17.45" customHeight="1" thickBot="1" x14ac:dyDescent="0.3">
      <c r="A724" s="194"/>
      <c r="B724" s="187"/>
      <c r="C724" s="173"/>
      <c r="D724" s="263" t="s">
        <v>105</v>
      </c>
      <c r="E724" s="263"/>
      <c r="F724" s="263"/>
      <c r="G724" s="135">
        <f>SUM(H724:K724)</f>
        <v>1116724</v>
      </c>
      <c r="H724" s="135">
        <f>SUM(H718:H723)</f>
        <v>413281</v>
      </c>
      <c r="I724" s="135">
        <f>SUM(I718:I723)</f>
        <v>462480</v>
      </c>
      <c r="J724" s="135">
        <f>SUM(J718:J723)</f>
        <v>208707</v>
      </c>
      <c r="K724" s="135">
        <f>SUM(K718:K723)</f>
        <v>32256</v>
      </c>
    </row>
    <row r="725" spans="1:11" ht="33.950000000000003" hidden="1" customHeight="1" thickBot="1" x14ac:dyDescent="0.3">
      <c r="A725" s="194"/>
      <c r="B725" s="186" t="s">
        <v>137</v>
      </c>
      <c r="C725" s="178" t="s">
        <v>301</v>
      </c>
      <c r="D725" s="93">
        <v>153</v>
      </c>
      <c r="E725" s="20" t="s">
        <v>28</v>
      </c>
      <c r="F725" s="99" t="s">
        <v>29</v>
      </c>
      <c r="G725" s="97">
        <f>SUM(H725:K725)</f>
        <v>0</v>
      </c>
      <c r="H725" s="73"/>
      <c r="I725" s="73"/>
      <c r="J725" s="73"/>
      <c r="K725" s="73"/>
    </row>
    <row r="726" spans="1:11" ht="17.45" hidden="1" customHeight="1" thickBot="1" x14ac:dyDescent="0.3">
      <c r="A726" s="194"/>
      <c r="B726" s="187"/>
      <c r="C726" s="173"/>
      <c r="D726" s="258" t="s">
        <v>136</v>
      </c>
      <c r="E726" s="258"/>
      <c r="F726" s="258"/>
      <c r="G726" s="97">
        <f>SUM(G725)</f>
        <v>0</v>
      </c>
      <c r="H726" s="97">
        <f t="shared" ref="H726:K726" si="93">SUM(H725)</f>
        <v>0</v>
      </c>
      <c r="I726" s="97">
        <f t="shared" si="93"/>
        <v>0</v>
      </c>
      <c r="J726" s="97">
        <f t="shared" si="93"/>
        <v>0</v>
      </c>
      <c r="K726" s="97">
        <f t="shared" si="93"/>
        <v>0</v>
      </c>
    </row>
    <row r="727" spans="1:11" ht="17.45" customHeight="1" thickBot="1" x14ac:dyDescent="0.3">
      <c r="A727" s="130" t="s">
        <v>233</v>
      </c>
      <c r="B727" s="182" t="s">
        <v>239</v>
      </c>
      <c r="C727" s="182"/>
      <c r="D727" s="182"/>
      <c r="E727" s="182"/>
      <c r="F727" s="183"/>
      <c r="G727" s="146">
        <f>SUM(H727:K727)</f>
        <v>335791</v>
      </c>
      <c r="H727" s="146">
        <f t="shared" ref="H727:J727" si="94">SUM(H734)</f>
        <v>129310</v>
      </c>
      <c r="I727" s="146">
        <f t="shared" si="94"/>
        <v>117850</v>
      </c>
      <c r="J727" s="146">
        <f t="shared" si="94"/>
        <v>72964</v>
      </c>
      <c r="K727" s="146">
        <f>SUM(K734)</f>
        <v>15667</v>
      </c>
    </row>
    <row r="728" spans="1:11" ht="24.75" customHeight="1" x14ac:dyDescent="0.25">
      <c r="A728" s="194"/>
      <c r="B728" s="186" t="s">
        <v>107</v>
      </c>
      <c r="C728" s="178" t="s">
        <v>104</v>
      </c>
      <c r="D728" s="56" t="s">
        <v>259</v>
      </c>
      <c r="E728" s="4" t="s">
        <v>92</v>
      </c>
      <c r="F728" s="6" t="s">
        <v>97</v>
      </c>
      <c r="G728" s="14">
        <f t="shared" si="91"/>
        <v>121101</v>
      </c>
      <c r="H728" s="13">
        <v>50600</v>
      </c>
      <c r="I728" s="13">
        <v>50600</v>
      </c>
      <c r="J728" s="13">
        <v>19901</v>
      </c>
      <c r="K728" s="13"/>
    </row>
    <row r="729" spans="1:11" ht="15.6" customHeight="1" x14ac:dyDescent="0.25">
      <c r="A729" s="194"/>
      <c r="B729" s="187"/>
      <c r="C729" s="173"/>
      <c r="D729" s="171">
        <v>151</v>
      </c>
      <c r="E729" s="4" t="s">
        <v>240</v>
      </c>
      <c r="F729" s="6" t="s">
        <v>241</v>
      </c>
      <c r="G729" s="14">
        <f t="shared" si="91"/>
        <v>26000</v>
      </c>
      <c r="H729" s="13">
        <v>12000</v>
      </c>
      <c r="I729" s="13">
        <v>12000</v>
      </c>
      <c r="J729" s="13">
        <v>2000</v>
      </c>
      <c r="K729" s="13"/>
    </row>
    <row r="730" spans="1:11" ht="17.45" customHeight="1" x14ac:dyDescent="0.25">
      <c r="A730" s="194"/>
      <c r="B730" s="187"/>
      <c r="C730" s="173"/>
      <c r="D730" s="172"/>
      <c r="E730" s="4" t="s">
        <v>92</v>
      </c>
      <c r="F730" s="6" t="s">
        <v>97</v>
      </c>
      <c r="G730" s="14">
        <f t="shared" si="91"/>
        <v>166230</v>
      </c>
      <c r="H730" s="13">
        <v>53650</v>
      </c>
      <c r="I730" s="13">
        <v>51250</v>
      </c>
      <c r="J730" s="13">
        <v>47063</v>
      </c>
      <c r="K730" s="13">
        <v>14267</v>
      </c>
    </row>
    <row r="731" spans="1:11" ht="17.45" customHeight="1" x14ac:dyDescent="0.25">
      <c r="A731" s="194"/>
      <c r="B731" s="187"/>
      <c r="C731" s="173"/>
      <c r="D731" s="20" t="s">
        <v>99</v>
      </c>
      <c r="E731" s="4" t="s">
        <v>92</v>
      </c>
      <c r="F731" s="6" t="s">
        <v>97</v>
      </c>
      <c r="G731" s="14">
        <f t="shared" si="91"/>
        <v>2560</v>
      </c>
      <c r="H731" s="13">
        <v>2560</v>
      </c>
      <c r="I731" s="13"/>
      <c r="J731" s="13"/>
      <c r="K731" s="13"/>
    </row>
    <row r="732" spans="1:11" ht="14.25" customHeight="1" x14ac:dyDescent="0.25">
      <c r="A732" s="194"/>
      <c r="B732" s="187"/>
      <c r="C732" s="173"/>
      <c r="D732" s="171" t="s">
        <v>187</v>
      </c>
      <c r="E732" s="4" t="s">
        <v>240</v>
      </c>
      <c r="F732" s="6" t="s">
        <v>241</v>
      </c>
      <c r="G732" s="14">
        <f t="shared" si="91"/>
        <v>4900</v>
      </c>
      <c r="H732" s="13">
        <v>4900</v>
      </c>
      <c r="I732" s="13"/>
      <c r="J732" s="13"/>
      <c r="K732" s="13"/>
    </row>
    <row r="733" spans="1:11" ht="17.45" customHeight="1" x14ac:dyDescent="0.25">
      <c r="A733" s="194"/>
      <c r="B733" s="187"/>
      <c r="C733" s="173"/>
      <c r="D733" s="172"/>
      <c r="E733" s="4" t="s">
        <v>92</v>
      </c>
      <c r="F733" s="6" t="s">
        <v>97</v>
      </c>
      <c r="G733" s="14">
        <f t="shared" si="91"/>
        <v>15000</v>
      </c>
      <c r="H733" s="13">
        <v>5600</v>
      </c>
      <c r="I733" s="13">
        <v>4000</v>
      </c>
      <c r="J733" s="13">
        <v>4000</v>
      </c>
      <c r="K733" s="13">
        <v>1400</v>
      </c>
    </row>
    <row r="734" spans="1:11" ht="17.45" customHeight="1" thickBot="1" x14ac:dyDescent="0.3">
      <c r="A734" s="194"/>
      <c r="B734" s="187"/>
      <c r="C734" s="173"/>
      <c r="D734" s="179" t="s">
        <v>105</v>
      </c>
      <c r="E734" s="180"/>
      <c r="F734" s="181"/>
      <c r="G734" s="138">
        <f>SUM(H734:K734)</f>
        <v>335791</v>
      </c>
      <c r="H734" s="138">
        <f>SUM(H728:H733)</f>
        <v>129310</v>
      </c>
      <c r="I734" s="138">
        <f>SUM(I728:I733)</f>
        <v>117850</v>
      </c>
      <c r="J734" s="138">
        <f>SUM(J728:J733)</f>
        <v>72964</v>
      </c>
      <c r="K734" s="138">
        <f>SUM(K728:K733)</f>
        <v>15667</v>
      </c>
    </row>
    <row r="735" spans="1:11" ht="17.45" customHeight="1" thickBot="1" x14ac:dyDescent="0.3">
      <c r="A735" s="130" t="s">
        <v>260</v>
      </c>
      <c r="B735" s="182" t="s">
        <v>242</v>
      </c>
      <c r="C735" s="182"/>
      <c r="D735" s="182"/>
      <c r="E735" s="182"/>
      <c r="F735" s="183"/>
      <c r="G735" s="143">
        <f>SUM(G741,G743)</f>
        <v>307518</v>
      </c>
      <c r="H735" s="143">
        <f t="shared" ref="H735:K735" si="95">SUM(H741,H743)</f>
        <v>82632</v>
      </c>
      <c r="I735" s="143">
        <f t="shared" si="95"/>
        <v>117570</v>
      </c>
      <c r="J735" s="143">
        <f t="shared" si="95"/>
        <v>73830</v>
      </c>
      <c r="K735" s="143">
        <f t="shared" si="95"/>
        <v>33486</v>
      </c>
    </row>
    <row r="736" spans="1:11" ht="23.1" customHeight="1" x14ac:dyDescent="0.25">
      <c r="A736" s="194"/>
      <c r="B736" s="187" t="s">
        <v>85</v>
      </c>
      <c r="C736" s="173" t="s">
        <v>86</v>
      </c>
      <c r="D736" s="208">
        <v>151</v>
      </c>
      <c r="E736" s="52" t="s">
        <v>139</v>
      </c>
      <c r="F736" s="41" t="s">
        <v>277</v>
      </c>
      <c r="G736" s="27">
        <f t="shared" si="91"/>
        <v>5800</v>
      </c>
      <c r="H736" s="28">
        <v>700</v>
      </c>
      <c r="I736" s="28">
        <v>5100</v>
      </c>
      <c r="J736" s="28"/>
      <c r="K736" s="28"/>
    </row>
    <row r="737" spans="1:11" ht="17.45" customHeight="1" x14ac:dyDescent="0.25">
      <c r="A737" s="194"/>
      <c r="B737" s="187"/>
      <c r="C737" s="173"/>
      <c r="D737" s="172"/>
      <c r="E737" s="4" t="s">
        <v>88</v>
      </c>
      <c r="F737" s="6" t="s">
        <v>94</v>
      </c>
      <c r="G737" s="27">
        <f t="shared" si="91"/>
        <v>279011</v>
      </c>
      <c r="H737" s="28">
        <v>75725</v>
      </c>
      <c r="I737" s="28">
        <v>101370</v>
      </c>
      <c r="J737" s="28">
        <v>70330</v>
      </c>
      <c r="K737" s="28">
        <v>31586</v>
      </c>
    </row>
    <row r="738" spans="1:11" ht="17.45" customHeight="1" x14ac:dyDescent="0.25">
      <c r="A738" s="194"/>
      <c r="B738" s="187"/>
      <c r="C738" s="173"/>
      <c r="D738" s="24" t="s">
        <v>98</v>
      </c>
      <c r="E738" s="4" t="s">
        <v>88</v>
      </c>
      <c r="F738" s="6" t="s">
        <v>94</v>
      </c>
      <c r="G738" s="14">
        <f t="shared" si="91"/>
        <v>3000</v>
      </c>
      <c r="H738" s="13">
        <v>200</v>
      </c>
      <c r="I738" s="13">
        <v>1500</v>
      </c>
      <c r="J738" s="13">
        <v>1000</v>
      </c>
      <c r="K738" s="13">
        <v>300</v>
      </c>
    </row>
    <row r="739" spans="1:11" ht="17.45" customHeight="1" x14ac:dyDescent="0.25">
      <c r="A739" s="194"/>
      <c r="B739" s="187"/>
      <c r="C739" s="173"/>
      <c r="D739" s="24" t="s">
        <v>187</v>
      </c>
      <c r="E739" s="4" t="s">
        <v>88</v>
      </c>
      <c r="F739" s="6" t="s">
        <v>94</v>
      </c>
      <c r="G739" s="14">
        <f t="shared" si="91"/>
        <v>15000</v>
      </c>
      <c r="H739" s="13">
        <v>1300</v>
      </c>
      <c r="I739" s="13">
        <v>9600</v>
      </c>
      <c r="J739" s="13">
        <v>2500</v>
      </c>
      <c r="K739" s="13">
        <v>1600</v>
      </c>
    </row>
    <row r="740" spans="1:11" ht="17.45" customHeight="1" x14ac:dyDescent="0.25">
      <c r="A740" s="194"/>
      <c r="B740" s="187"/>
      <c r="C740" s="173"/>
      <c r="D740" s="24" t="s">
        <v>99</v>
      </c>
      <c r="E740" s="4" t="s">
        <v>88</v>
      </c>
      <c r="F740" s="6" t="s">
        <v>94</v>
      </c>
      <c r="G740" s="14">
        <f t="shared" si="91"/>
        <v>4707</v>
      </c>
      <c r="H740" s="13">
        <v>4707</v>
      </c>
      <c r="I740" s="13"/>
      <c r="J740" s="13"/>
      <c r="K740" s="13"/>
    </row>
    <row r="741" spans="1:11" ht="17.45" customHeight="1" x14ac:dyDescent="0.25">
      <c r="A741" s="194"/>
      <c r="B741" s="187"/>
      <c r="C741" s="173"/>
      <c r="D741" s="179" t="s">
        <v>89</v>
      </c>
      <c r="E741" s="180"/>
      <c r="F741" s="181"/>
      <c r="G741" s="138">
        <f>SUM(H741:K741)</f>
        <v>307518</v>
      </c>
      <c r="H741" s="138">
        <f>SUM(H736:H740)</f>
        <v>82632</v>
      </c>
      <c r="I741" s="138">
        <f>SUM(I736:I740)</f>
        <v>117570</v>
      </c>
      <c r="J741" s="138">
        <f>SUM(J736:J740)</f>
        <v>73830</v>
      </c>
      <c r="K741" s="138">
        <f>SUM(K736:K740)</f>
        <v>33486</v>
      </c>
    </row>
    <row r="742" spans="1:11" ht="25.5" hidden="1" customHeight="1" x14ac:dyDescent="0.25">
      <c r="A742" s="194"/>
      <c r="B742" s="214" t="s">
        <v>108</v>
      </c>
      <c r="C742" s="178" t="s">
        <v>121</v>
      </c>
      <c r="D742" s="20">
        <v>142</v>
      </c>
      <c r="E742" s="20" t="s">
        <v>178</v>
      </c>
      <c r="F742" s="6" t="s">
        <v>179</v>
      </c>
      <c r="G742" s="96">
        <f t="shared" ref="G742:G743" si="96">SUM(H742:K742)</f>
        <v>0</v>
      </c>
      <c r="H742" s="73"/>
      <c r="I742" s="73"/>
      <c r="J742" s="73"/>
      <c r="K742" s="73"/>
    </row>
    <row r="743" spans="1:11" ht="17.100000000000001" hidden="1" customHeight="1" x14ac:dyDescent="0.25">
      <c r="A743" s="194"/>
      <c r="B743" s="214"/>
      <c r="C743" s="173"/>
      <c r="D743" s="179" t="s">
        <v>120</v>
      </c>
      <c r="E743" s="180"/>
      <c r="F743" s="181"/>
      <c r="G743" s="138">
        <f t="shared" si="96"/>
        <v>0</v>
      </c>
      <c r="H743" s="138">
        <f>SUM(H742)</f>
        <v>0</v>
      </c>
      <c r="I743" s="138">
        <f t="shared" ref="I743:K743" si="97">SUM(I742)</f>
        <v>0</v>
      </c>
      <c r="J743" s="138">
        <f t="shared" si="97"/>
        <v>0</v>
      </c>
      <c r="K743" s="138">
        <f t="shared" si="97"/>
        <v>0</v>
      </c>
    </row>
    <row r="744" spans="1:11" ht="17.45" customHeight="1" x14ac:dyDescent="0.25">
      <c r="A744" s="130" t="s">
        <v>234</v>
      </c>
      <c r="B744" s="246" t="s">
        <v>243</v>
      </c>
      <c r="C744" s="247"/>
      <c r="D744" s="247"/>
      <c r="E744" s="247"/>
      <c r="F744" s="247"/>
      <c r="G744" s="155">
        <f>SUM(H744:K744)</f>
        <v>350624</v>
      </c>
      <c r="H744" s="155">
        <f t="shared" ref="H744:K744" si="98">SUM(H748,H751)</f>
        <v>91098</v>
      </c>
      <c r="I744" s="155">
        <f t="shared" si="98"/>
        <v>89489</v>
      </c>
      <c r="J744" s="155">
        <f t="shared" si="98"/>
        <v>85533</v>
      </c>
      <c r="K744" s="155">
        <f t="shared" si="98"/>
        <v>84504</v>
      </c>
    </row>
    <row r="745" spans="1:11" ht="17.45" customHeight="1" x14ac:dyDescent="0.25">
      <c r="A745" s="260"/>
      <c r="B745" s="187" t="s">
        <v>71</v>
      </c>
      <c r="C745" s="173" t="s">
        <v>72</v>
      </c>
      <c r="D745" s="24">
        <v>151</v>
      </c>
      <c r="E745" s="4" t="s">
        <v>74</v>
      </c>
      <c r="F745" s="6" t="s">
        <v>82</v>
      </c>
      <c r="G745" s="27">
        <f t="shared" si="91"/>
        <v>84485</v>
      </c>
      <c r="H745" s="28">
        <v>22498</v>
      </c>
      <c r="I745" s="28">
        <v>23170</v>
      </c>
      <c r="J745" s="28">
        <v>19923</v>
      </c>
      <c r="K745" s="28">
        <v>18894</v>
      </c>
    </row>
    <row r="746" spans="1:11" ht="17.100000000000001" customHeight="1" x14ac:dyDescent="0.25">
      <c r="A746" s="260"/>
      <c r="B746" s="187"/>
      <c r="C746" s="173"/>
      <c r="D746" s="44" t="s">
        <v>99</v>
      </c>
      <c r="E746" s="4" t="s">
        <v>74</v>
      </c>
      <c r="F746" s="6" t="s">
        <v>82</v>
      </c>
      <c r="G746" s="27">
        <f t="shared" si="91"/>
        <v>3519</v>
      </c>
      <c r="H746" s="28">
        <v>2900</v>
      </c>
      <c r="I746" s="28">
        <v>619</v>
      </c>
      <c r="J746" s="28"/>
      <c r="K746" s="28"/>
    </row>
    <row r="747" spans="1:11" ht="17.45" customHeight="1" x14ac:dyDescent="0.25">
      <c r="A747" s="260"/>
      <c r="B747" s="187"/>
      <c r="C747" s="173"/>
      <c r="D747" s="24" t="s">
        <v>187</v>
      </c>
      <c r="E747" s="4" t="s">
        <v>74</v>
      </c>
      <c r="F747" s="6" t="s">
        <v>82</v>
      </c>
      <c r="G747" s="14">
        <f t="shared" si="91"/>
        <v>7200</v>
      </c>
      <c r="H747" s="13">
        <v>1800</v>
      </c>
      <c r="I747" s="13">
        <v>1800</v>
      </c>
      <c r="J747" s="13">
        <v>1800</v>
      </c>
      <c r="K747" s="13">
        <v>1800</v>
      </c>
    </row>
    <row r="748" spans="1:11" ht="17.45" customHeight="1" x14ac:dyDescent="0.25">
      <c r="A748" s="260"/>
      <c r="B748" s="188"/>
      <c r="C748" s="174"/>
      <c r="D748" s="175" t="s">
        <v>84</v>
      </c>
      <c r="E748" s="176"/>
      <c r="F748" s="177"/>
      <c r="G748" s="135">
        <f>SUM(H748:K748)</f>
        <v>95204</v>
      </c>
      <c r="H748" s="135">
        <f>SUM(H745:H747)</f>
        <v>27198</v>
      </c>
      <c r="I748" s="135">
        <f>SUM(I745:I747)</f>
        <v>25589</v>
      </c>
      <c r="J748" s="135">
        <f>SUM(J745:J747)</f>
        <v>21723</v>
      </c>
      <c r="K748" s="135">
        <f>SUM(K745:K747)</f>
        <v>20694</v>
      </c>
    </row>
    <row r="749" spans="1:11" ht="17.45" customHeight="1" thickBot="1" x14ac:dyDescent="0.3">
      <c r="A749" s="260"/>
      <c r="B749" s="186" t="s">
        <v>108</v>
      </c>
      <c r="C749" s="178" t="s">
        <v>121</v>
      </c>
      <c r="D749" s="171">
        <v>142</v>
      </c>
      <c r="E749" s="4" t="s">
        <v>73</v>
      </c>
      <c r="F749" s="6" t="s">
        <v>81</v>
      </c>
      <c r="G749" s="14">
        <f t="shared" si="91"/>
        <v>196340</v>
      </c>
      <c r="H749" s="13">
        <v>44500</v>
      </c>
      <c r="I749" s="42">
        <v>49497</v>
      </c>
      <c r="J749" s="13">
        <v>52220</v>
      </c>
      <c r="K749" s="13">
        <v>50123</v>
      </c>
    </row>
    <row r="750" spans="1:11" ht="17.45" customHeight="1" thickBot="1" x14ac:dyDescent="0.3">
      <c r="A750" s="260"/>
      <c r="B750" s="187"/>
      <c r="C750" s="173"/>
      <c r="D750" s="172"/>
      <c r="E750" s="4" t="s">
        <v>74</v>
      </c>
      <c r="F750" s="6" t="s">
        <v>82</v>
      </c>
      <c r="G750" s="14">
        <f t="shared" si="91"/>
        <v>59080</v>
      </c>
      <c r="H750" s="57">
        <v>19400</v>
      </c>
      <c r="I750" s="59">
        <v>14403</v>
      </c>
      <c r="J750" s="58">
        <v>11590</v>
      </c>
      <c r="K750" s="13">
        <v>13687</v>
      </c>
    </row>
    <row r="751" spans="1:11" ht="17.45" customHeight="1" thickBot="1" x14ac:dyDescent="0.3">
      <c r="A751" s="260"/>
      <c r="B751" s="187"/>
      <c r="C751" s="173"/>
      <c r="D751" s="179" t="s">
        <v>120</v>
      </c>
      <c r="E751" s="180"/>
      <c r="F751" s="181"/>
      <c r="G751" s="138">
        <f>SUM(H751:K751)</f>
        <v>255420</v>
      </c>
      <c r="H751" s="138">
        <f t="shared" ref="H751:K751" si="99">SUM(H749:H750)</f>
        <v>63900</v>
      </c>
      <c r="I751" s="159">
        <f t="shared" si="99"/>
        <v>63900</v>
      </c>
      <c r="J751" s="138">
        <f t="shared" si="99"/>
        <v>63810</v>
      </c>
      <c r="K751" s="138">
        <f t="shared" si="99"/>
        <v>63810</v>
      </c>
    </row>
    <row r="752" spans="1:11" ht="17.45" customHeight="1" thickBot="1" x14ac:dyDescent="0.3">
      <c r="A752" s="130" t="s">
        <v>235</v>
      </c>
      <c r="B752" s="182" t="s">
        <v>244</v>
      </c>
      <c r="C752" s="182"/>
      <c r="D752" s="261"/>
      <c r="E752" s="261"/>
      <c r="F752" s="183"/>
      <c r="G752" s="148">
        <f>SUM(H752:K752)</f>
        <v>3584820</v>
      </c>
      <c r="H752" s="148">
        <f>SUM(H756,H764,H767)</f>
        <v>1088169</v>
      </c>
      <c r="I752" s="148">
        <f t="shared" ref="I752:K752" si="100">SUM(I756,I764,I767)</f>
        <v>1087202</v>
      </c>
      <c r="J752" s="148">
        <f t="shared" si="100"/>
        <v>929290</v>
      </c>
      <c r="K752" s="148">
        <f t="shared" si="100"/>
        <v>480159</v>
      </c>
    </row>
    <row r="753" spans="1:11" ht="25.5" customHeight="1" x14ac:dyDescent="0.25">
      <c r="A753" s="253"/>
      <c r="B753" s="187" t="s">
        <v>108</v>
      </c>
      <c r="C753" s="173" t="s">
        <v>121</v>
      </c>
      <c r="D753" s="216">
        <v>142</v>
      </c>
      <c r="E753" s="4" t="s">
        <v>166</v>
      </c>
      <c r="F753" s="109" t="s">
        <v>167</v>
      </c>
      <c r="G753" s="27">
        <f t="shared" si="91"/>
        <v>250000</v>
      </c>
      <c r="H753" s="28">
        <v>104500</v>
      </c>
      <c r="I753" s="28">
        <v>70900</v>
      </c>
      <c r="J753" s="28">
        <v>33200</v>
      </c>
      <c r="K753" s="28">
        <v>41400</v>
      </c>
    </row>
    <row r="754" spans="1:11" ht="15" customHeight="1" x14ac:dyDescent="0.25">
      <c r="A754" s="253"/>
      <c r="B754" s="187"/>
      <c r="C754" s="173"/>
      <c r="D754" s="216"/>
      <c r="E754" s="4" t="s">
        <v>45</v>
      </c>
      <c r="F754" s="23" t="s">
        <v>56</v>
      </c>
      <c r="G754" s="14">
        <f t="shared" si="91"/>
        <v>534700</v>
      </c>
      <c r="H754" s="13">
        <v>160400</v>
      </c>
      <c r="I754" s="13">
        <v>144400</v>
      </c>
      <c r="J754" s="13">
        <v>144400</v>
      </c>
      <c r="K754" s="13">
        <v>85500</v>
      </c>
    </row>
    <row r="755" spans="1:11" ht="24.75" customHeight="1" x14ac:dyDescent="0.25">
      <c r="A755" s="253"/>
      <c r="B755" s="187"/>
      <c r="C755" s="173"/>
      <c r="D755" s="216"/>
      <c r="E755" s="3" t="s">
        <v>34</v>
      </c>
      <c r="F755" s="6" t="s">
        <v>245</v>
      </c>
      <c r="G755" s="14">
        <f t="shared" si="91"/>
        <v>35500</v>
      </c>
      <c r="H755" s="13">
        <v>8900</v>
      </c>
      <c r="I755" s="13">
        <v>8900</v>
      </c>
      <c r="J755" s="13">
        <v>8900</v>
      </c>
      <c r="K755" s="13">
        <v>8800</v>
      </c>
    </row>
    <row r="756" spans="1:11" ht="15" customHeight="1" x14ac:dyDescent="0.25">
      <c r="A756" s="253"/>
      <c r="B756" s="188"/>
      <c r="C756" s="174"/>
      <c r="D756" s="175" t="s">
        <v>120</v>
      </c>
      <c r="E756" s="176"/>
      <c r="F756" s="177"/>
      <c r="G756" s="135">
        <f>SUM(H756:K756)</f>
        <v>820200</v>
      </c>
      <c r="H756" s="135">
        <f>SUM(H753:H755)</f>
        <v>273800</v>
      </c>
      <c r="I756" s="135">
        <f>SUM(I753:I755)</f>
        <v>224200</v>
      </c>
      <c r="J756" s="135">
        <f>SUM(J753:J755)</f>
        <v>186500</v>
      </c>
      <c r="K756" s="135">
        <f>SUM(K753:K755)</f>
        <v>135700</v>
      </c>
    </row>
    <row r="757" spans="1:11" ht="24" customHeight="1" x14ac:dyDescent="0.25">
      <c r="A757" s="253"/>
      <c r="B757" s="187" t="s">
        <v>127</v>
      </c>
      <c r="C757" s="173" t="s">
        <v>126</v>
      </c>
      <c r="D757" s="171">
        <v>151</v>
      </c>
      <c r="E757" s="3" t="s">
        <v>34</v>
      </c>
      <c r="F757" s="6" t="s">
        <v>245</v>
      </c>
      <c r="G757" s="14">
        <f t="shared" si="91"/>
        <v>2297310</v>
      </c>
      <c r="H757" s="13">
        <v>666950</v>
      </c>
      <c r="I757" s="13">
        <v>743005</v>
      </c>
      <c r="J757" s="13">
        <v>625093</v>
      </c>
      <c r="K757" s="13">
        <v>262262</v>
      </c>
    </row>
    <row r="758" spans="1:11" ht="23.1" customHeight="1" x14ac:dyDescent="0.25">
      <c r="A758" s="253"/>
      <c r="B758" s="187"/>
      <c r="C758" s="173"/>
      <c r="D758" s="172"/>
      <c r="E758" s="3" t="s">
        <v>47</v>
      </c>
      <c r="F758" s="6" t="s">
        <v>58</v>
      </c>
      <c r="G758" s="14">
        <f t="shared" si="91"/>
        <v>25000</v>
      </c>
      <c r="H758" s="13">
        <v>5000</v>
      </c>
      <c r="I758" s="13">
        <v>10000</v>
      </c>
      <c r="J758" s="13">
        <v>10000</v>
      </c>
      <c r="K758" s="13"/>
    </row>
    <row r="759" spans="1:11" ht="24" customHeight="1" x14ac:dyDescent="0.25">
      <c r="A759" s="253"/>
      <c r="B759" s="187"/>
      <c r="C759" s="173"/>
      <c r="D759" s="171">
        <v>144</v>
      </c>
      <c r="E759" s="3" t="s">
        <v>34</v>
      </c>
      <c r="F759" s="6" t="s">
        <v>245</v>
      </c>
      <c r="G759" s="14">
        <f t="shared" si="91"/>
        <v>129688</v>
      </c>
      <c r="H759" s="13">
        <v>32472</v>
      </c>
      <c r="I759" s="13">
        <v>32472</v>
      </c>
      <c r="J759" s="13">
        <v>32472</v>
      </c>
      <c r="K759" s="13">
        <v>32272</v>
      </c>
    </row>
    <row r="760" spans="1:11" ht="18" customHeight="1" x14ac:dyDescent="0.25">
      <c r="A760" s="253"/>
      <c r="B760" s="187"/>
      <c r="C760" s="173"/>
      <c r="D760" s="172"/>
      <c r="E760" s="3" t="s">
        <v>47</v>
      </c>
      <c r="F760" s="6" t="s">
        <v>58</v>
      </c>
      <c r="G760" s="14">
        <f t="shared" si="91"/>
        <v>114650</v>
      </c>
      <c r="H760" s="13">
        <v>32000</v>
      </c>
      <c r="I760" s="13">
        <v>30000</v>
      </c>
      <c r="J760" s="13">
        <v>30000</v>
      </c>
      <c r="K760" s="13">
        <v>22650</v>
      </c>
    </row>
    <row r="761" spans="1:11" ht="26.85" customHeight="1" x14ac:dyDescent="0.25">
      <c r="A761" s="253"/>
      <c r="B761" s="187"/>
      <c r="C761" s="173"/>
      <c r="D761" s="20">
        <v>1425</v>
      </c>
      <c r="E761" s="178" t="s">
        <v>34</v>
      </c>
      <c r="F761" s="178" t="s">
        <v>245</v>
      </c>
      <c r="G761" s="14">
        <f t="shared" si="91"/>
        <v>48000</v>
      </c>
      <c r="H761" s="13">
        <v>13425</v>
      </c>
      <c r="I761" s="13">
        <v>13425</v>
      </c>
      <c r="J761" s="13">
        <v>11925</v>
      </c>
      <c r="K761" s="13">
        <v>9225</v>
      </c>
    </row>
    <row r="762" spans="1:11" ht="15" customHeight="1" x14ac:dyDescent="0.25">
      <c r="A762" s="253"/>
      <c r="B762" s="187"/>
      <c r="C762" s="173"/>
      <c r="D762" s="24" t="s">
        <v>223</v>
      </c>
      <c r="E762" s="173"/>
      <c r="F762" s="173"/>
      <c r="G762" s="14">
        <f t="shared" si="91"/>
        <v>115200</v>
      </c>
      <c r="H762" s="13">
        <v>29750</v>
      </c>
      <c r="I762" s="13">
        <v>34100</v>
      </c>
      <c r="J762" s="13">
        <v>33300</v>
      </c>
      <c r="K762" s="13">
        <v>18050</v>
      </c>
    </row>
    <row r="763" spans="1:11" ht="14.25" customHeight="1" x14ac:dyDescent="0.25">
      <c r="A763" s="253"/>
      <c r="B763" s="187"/>
      <c r="C763" s="173"/>
      <c r="D763" s="24" t="s">
        <v>99</v>
      </c>
      <c r="E763" s="174"/>
      <c r="F763" s="174"/>
      <c r="G763" s="14">
        <f t="shared" si="91"/>
        <v>34772</v>
      </c>
      <c r="H763" s="13">
        <v>34772</v>
      </c>
      <c r="I763" s="13"/>
      <c r="J763" s="13"/>
      <c r="K763" s="13"/>
    </row>
    <row r="764" spans="1:11" ht="17.45" customHeight="1" x14ac:dyDescent="0.25">
      <c r="A764" s="253"/>
      <c r="B764" s="187"/>
      <c r="C764" s="173"/>
      <c r="D764" s="179" t="s">
        <v>124</v>
      </c>
      <c r="E764" s="180"/>
      <c r="F764" s="181"/>
      <c r="G764" s="138">
        <f>SUM(H764:K764)</f>
        <v>2764620</v>
      </c>
      <c r="H764" s="138">
        <f>SUM(H757:H763)</f>
        <v>814369</v>
      </c>
      <c r="I764" s="138">
        <f>SUM(I757:I763)</f>
        <v>863002</v>
      </c>
      <c r="J764" s="138">
        <f>SUM(J757:J763)</f>
        <v>742790</v>
      </c>
      <c r="K764" s="138">
        <f>SUM(K757:K763)</f>
        <v>344459</v>
      </c>
    </row>
    <row r="765" spans="1:11" ht="26.1" hidden="1" customHeight="1" x14ac:dyDescent="0.25">
      <c r="A765" s="253"/>
      <c r="B765" s="186" t="s">
        <v>143</v>
      </c>
      <c r="C765" s="178" t="s">
        <v>144</v>
      </c>
      <c r="D765" s="20">
        <v>151</v>
      </c>
      <c r="E765" s="20" t="s">
        <v>34</v>
      </c>
      <c r="F765" s="6" t="s">
        <v>245</v>
      </c>
      <c r="G765" s="22">
        <f>SUM(H765:K765)</f>
        <v>0</v>
      </c>
      <c r="H765" s="21"/>
      <c r="I765" s="21"/>
      <c r="J765" s="21"/>
      <c r="K765" s="21"/>
    </row>
    <row r="766" spans="1:11" ht="22.5" hidden="1" customHeight="1" x14ac:dyDescent="0.25">
      <c r="A766" s="253"/>
      <c r="B766" s="187"/>
      <c r="C766" s="173"/>
      <c r="D766" s="20">
        <v>155</v>
      </c>
      <c r="E766" s="20" t="s">
        <v>34</v>
      </c>
      <c r="F766" s="6" t="s">
        <v>245</v>
      </c>
      <c r="G766" s="22">
        <f>SUM(H766:K766)</f>
        <v>0</v>
      </c>
      <c r="H766" s="21"/>
      <c r="I766" s="21"/>
      <c r="J766" s="21"/>
      <c r="K766" s="21"/>
    </row>
    <row r="767" spans="1:11" ht="17.45" hidden="1" customHeight="1" x14ac:dyDescent="0.25">
      <c r="A767" s="253"/>
      <c r="B767" s="188"/>
      <c r="C767" s="174"/>
      <c r="D767" s="175" t="s">
        <v>142</v>
      </c>
      <c r="E767" s="176"/>
      <c r="F767" s="177"/>
      <c r="G767" s="135">
        <f>SUM(H767:K767)</f>
        <v>0</v>
      </c>
      <c r="H767" s="135">
        <f>SUM(H765:H766)</f>
        <v>0</v>
      </c>
      <c r="I767" s="135">
        <f t="shared" ref="I767:K767" si="101">SUM(I765:I766)</f>
        <v>0</v>
      </c>
      <c r="J767" s="135">
        <f t="shared" si="101"/>
        <v>0</v>
      </c>
      <c r="K767" s="135">
        <f t="shared" si="101"/>
        <v>0</v>
      </c>
    </row>
    <row r="768" spans="1:11" ht="17.45" customHeight="1" x14ac:dyDescent="0.25">
      <c r="A768" s="160" t="s">
        <v>236</v>
      </c>
      <c r="B768" s="256" t="s">
        <v>262</v>
      </c>
      <c r="C768" s="256"/>
      <c r="D768" s="256"/>
      <c r="E768" s="256"/>
      <c r="F768" s="257"/>
      <c r="G768" s="161">
        <f>SUM(H768:K768)</f>
        <v>73930</v>
      </c>
      <c r="H768" s="161">
        <f t="shared" ref="H768:K768" si="102">SUM(H770)</f>
        <v>21705</v>
      </c>
      <c r="I768" s="161">
        <f t="shared" si="102"/>
        <v>21890</v>
      </c>
      <c r="J768" s="161">
        <f t="shared" si="102"/>
        <v>19478</v>
      </c>
      <c r="K768" s="162">
        <f t="shared" si="102"/>
        <v>10857</v>
      </c>
    </row>
    <row r="769" spans="1:14" ht="26.25" customHeight="1" x14ac:dyDescent="0.25">
      <c r="A769" s="262"/>
      <c r="B769" s="204" t="s">
        <v>59</v>
      </c>
      <c r="C769" s="173" t="s">
        <v>15</v>
      </c>
      <c r="D769" s="24">
        <v>151</v>
      </c>
      <c r="E769" s="24" t="s">
        <v>263</v>
      </c>
      <c r="F769" s="68" t="s">
        <v>264</v>
      </c>
      <c r="G769" s="60">
        <f t="shared" ref="G769" si="103">SUM(H769:K769)</f>
        <v>73930</v>
      </c>
      <c r="H769" s="61">
        <v>21705</v>
      </c>
      <c r="I769" s="61">
        <v>21890</v>
      </c>
      <c r="J769" s="61">
        <v>19478</v>
      </c>
      <c r="K769" s="61">
        <v>10857</v>
      </c>
    </row>
    <row r="770" spans="1:14" ht="17.45" customHeight="1" thickBot="1" x14ac:dyDescent="0.3">
      <c r="A770" s="262"/>
      <c r="B770" s="254"/>
      <c r="C770" s="255"/>
      <c r="D770" s="252" t="s">
        <v>35</v>
      </c>
      <c r="E770" s="252"/>
      <c r="F770" s="252"/>
      <c r="G770" s="163">
        <f>SUM(G769:G769)</f>
        <v>73930</v>
      </c>
      <c r="H770" s="163">
        <f>SUM(H769:H769)</f>
        <v>21705</v>
      </c>
      <c r="I770" s="163">
        <f>SUM(I769:I769)</f>
        <v>21890</v>
      </c>
      <c r="J770" s="163">
        <f>SUM(J769:J769)</f>
        <v>19478</v>
      </c>
      <c r="K770" s="163">
        <f>SUM(K769:K769)</f>
        <v>10857</v>
      </c>
    </row>
    <row r="771" spans="1:14" ht="17.45" customHeight="1" thickTop="1" thickBot="1" x14ac:dyDescent="0.3">
      <c r="A771" s="129"/>
      <c r="B771" s="300" t="s">
        <v>246</v>
      </c>
      <c r="C771" s="300"/>
      <c r="D771" s="300"/>
      <c r="E771" s="300"/>
      <c r="F771" s="301"/>
      <c r="G771" s="164">
        <f>SUM(H771:K771)</f>
        <v>48773189</v>
      </c>
      <c r="H771" s="165">
        <f>SUM(H12,H230,H265,H290,H311+H331+H356+H380+H404+H427+H447+H471+H490+H514+H533+H556+H576+H583+H589+H593+H604+H620+H634+H649+H662+H673+H684+H696+H704+H715+H727+H735+H744+H752+H768)</f>
        <v>15102291</v>
      </c>
      <c r="I771" s="165">
        <f>SUM(I12,I230,I265,I290,I311+I331+I356+I380+I404+I427+I447+I471+I490+I514+I533+I556+I576+I583+I589+I593+I604+I620+I634+I649+I662+I673+I684+I696+I704+I715+I727+I735+I744+I752+I768)</f>
        <v>16689675</v>
      </c>
      <c r="J771" s="165">
        <f>SUM(J12,J230,J265,J290,J311+J331+J356+J380+J404+J427+J447+J471+J490+J514+J533+J556+J576+J583+J589+J593+J604+J620+J634+J649+J662+J673+J684+J696+J704+J715+J727+J735+J744+J752+J768)</f>
        <v>9625044</v>
      </c>
      <c r="K771" s="165">
        <f>SUM(K12,K230,K265,K290,K311+K331+K356+K380+K404+K427+K447+K471+K490+K514+K533+K556+K576+K583+K589+K593+K604+K620+K634+K649+K662+K673+K684+K696+K704+K715+K727+K735+K744+K752+K768)</f>
        <v>7356179</v>
      </c>
      <c r="L771" s="39"/>
      <c r="N771" s="39"/>
    </row>
    <row r="772" spans="1:14" ht="42.95" customHeight="1" thickTop="1" x14ac:dyDescent="0.25">
      <c r="A772" s="259" t="s">
        <v>247</v>
      </c>
      <c r="B772" s="121" t="s">
        <v>59</v>
      </c>
      <c r="C772" s="11" t="s">
        <v>15</v>
      </c>
      <c r="D772" s="12"/>
      <c r="E772" s="12"/>
      <c r="F772" s="15"/>
      <c r="G772" s="90">
        <f>SUM(G35,G235,G269,G293+G315+G335+G360+G385+G406+G431+G450+G474+G493+G518+G537+G560+G770)</f>
        <v>6208103</v>
      </c>
      <c r="H772" s="83">
        <f>SUM(H35,H235,H269,H293+H315+H335+H360+H385+H406+H431+H450+H474+H493+H518+H537+H560+H770)</f>
        <v>2022615</v>
      </c>
      <c r="I772" s="83">
        <f>SUM(I35,I235,I269,I293+I315+I335+I360+I385+I406+I431+I450+I474+I493+I518+I537+I560+I770)</f>
        <v>2151716</v>
      </c>
      <c r="J772" s="83">
        <f>SUM(J35,J235,J269,J293+J315+J335+J360+J385+J406+J431+J450+J474+J493+J518+J537+J560+J770)</f>
        <v>1403946</v>
      </c>
      <c r="K772" s="83">
        <f>SUM(K35,K235,K269,K293+K315+K335+K360+K385+K406+K431+K450+K474+K493+K518+K537+K560+K770)</f>
        <v>629826</v>
      </c>
    </row>
    <row r="773" spans="1:14" ht="62.25" customHeight="1" x14ac:dyDescent="0.25">
      <c r="A773" s="259"/>
      <c r="B773" s="121" t="s">
        <v>60</v>
      </c>
      <c r="C773" s="11" t="s">
        <v>61</v>
      </c>
      <c r="D773" s="12"/>
      <c r="E773" s="2"/>
      <c r="F773" s="9"/>
      <c r="G773" s="8">
        <f t="shared" ref="G773" si="104">SUM(H773:K773)</f>
        <v>230671</v>
      </c>
      <c r="H773" s="10">
        <f>SUM(H40)</f>
        <v>6500</v>
      </c>
      <c r="I773" s="10">
        <f>SUM(I40)</f>
        <v>143543</v>
      </c>
      <c r="J773" s="10">
        <f>SUM(J40)</f>
        <v>75900</v>
      </c>
      <c r="K773" s="10">
        <f>SUM(K40)</f>
        <v>4728</v>
      </c>
    </row>
    <row r="774" spans="1:14" ht="50.25" customHeight="1" x14ac:dyDescent="0.25">
      <c r="A774" s="259"/>
      <c r="B774" s="121" t="s">
        <v>69</v>
      </c>
      <c r="C774" s="11" t="s">
        <v>70</v>
      </c>
      <c r="D774" s="12"/>
      <c r="E774" s="2"/>
      <c r="F774" s="9"/>
      <c r="G774" s="8">
        <f>SUM(H774:K774)</f>
        <v>59776</v>
      </c>
      <c r="H774" s="10">
        <f>SUM(H47,H237)</f>
        <v>0</v>
      </c>
      <c r="I774" s="10">
        <f>SUM(I47,I237)</f>
        <v>29150</v>
      </c>
      <c r="J774" s="10">
        <f>SUM(J47,J237)</f>
        <v>20000</v>
      </c>
      <c r="K774" s="10">
        <f>SUM(K47,K237)</f>
        <v>10626</v>
      </c>
    </row>
    <row r="775" spans="1:14" ht="27.6" customHeight="1" x14ac:dyDescent="0.25">
      <c r="A775" s="259"/>
      <c r="B775" s="121" t="s">
        <v>71</v>
      </c>
      <c r="C775" s="11" t="s">
        <v>72</v>
      </c>
      <c r="D775" s="12"/>
      <c r="E775" s="2"/>
      <c r="F775" s="9"/>
      <c r="G775" s="8">
        <f t="shared" ref="G775:G785" si="105">SUM(H775:K775)</f>
        <v>270160</v>
      </c>
      <c r="H775" s="10">
        <f>SUM(H50,H240,H748)</f>
        <v>63198</v>
      </c>
      <c r="I775" s="10">
        <f>SUM(I50,I240,I748)</f>
        <v>105589</v>
      </c>
      <c r="J775" s="10">
        <f>SUM(J50,J240,J748)</f>
        <v>76679</v>
      </c>
      <c r="K775" s="10">
        <f>SUM(K50,K240,K748)</f>
        <v>24694</v>
      </c>
    </row>
    <row r="776" spans="1:14" ht="39.4" customHeight="1" x14ac:dyDescent="0.25">
      <c r="A776" s="259"/>
      <c r="B776" s="121" t="s">
        <v>85</v>
      </c>
      <c r="C776" s="11" t="s">
        <v>86</v>
      </c>
      <c r="D776" s="12"/>
      <c r="E776" s="2"/>
      <c r="F776" s="9"/>
      <c r="G776" s="112">
        <f>SUM(G59,G243,G272,G295,G317,G338+G364+G388+G409+G433+G453+G476+G496+G520+G540+G562+G582+G588+G606+G622+G636+G706+G741)</f>
        <v>3398448</v>
      </c>
      <c r="H776" s="106">
        <f>SUM(H59,H243,H272,H295,H317,H338+H364+H388+H409+H433+H453+H476+H496+H520+H540+H562+H582+H588+H606+H622+H636+H706+H741)</f>
        <v>1234238</v>
      </c>
      <c r="I776" s="106">
        <f>SUM(I59,I243,I272,I295,I317,I338+I364+I388+I409+I433+I453+I476+I496+I520+I540+I562+I582+I588+I606+I622+I636+I706+I741)</f>
        <v>1168390</v>
      </c>
      <c r="J776" s="106">
        <f>SUM(J59,J243,J272,J295,J317,J338+J364+J388+J409+J433+J453+J476+J496+J520+J540+J562+J582+J588+J606+J622+J636+J706+J741)</f>
        <v>766561</v>
      </c>
      <c r="K776" s="106">
        <f>SUM(K59,K243,K272,K295,K317,K338+K364+K388+K409+K433+K453+K476+K496+K520+K540+K562+K582+K588+K606+K622+K636+K706+K741)</f>
        <v>229259</v>
      </c>
    </row>
    <row r="777" spans="1:14" ht="30.75" customHeight="1" x14ac:dyDescent="0.25">
      <c r="A777" s="259"/>
      <c r="B777" s="123" t="s">
        <v>100</v>
      </c>
      <c r="C777" s="56" t="s">
        <v>101</v>
      </c>
      <c r="D777" s="62"/>
      <c r="E777" s="63"/>
      <c r="F777" s="64"/>
      <c r="G777" s="65">
        <f t="shared" si="105"/>
        <v>128900</v>
      </c>
      <c r="H777" s="66">
        <f>SUM(H61,H274,H297,H319,H340+H366+H390+H411+H435+H455+H478+H498+H522+H542+H564+H717)</f>
        <v>115350</v>
      </c>
      <c r="I777" s="66">
        <f>SUM(I61,I274,I297,I319,I340+I366+I390+I411+I435+I455+I478+I498+I522+I542+I564+I717)</f>
        <v>6550</v>
      </c>
      <c r="J777" s="66">
        <f>SUM(J61,J274,J297,J319,J340+J366+J390+J411+J435+J455+J478+J498+J522+J542+J564+J717)</f>
        <v>4000</v>
      </c>
      <c r="K777" s="66">
        <f>SUM(K61,K274,K297,K319,K340+K366+K390+K411+K435+K455+K478+K498+K522+K542+K564+K717)</f>
        <v>3000</v>
      </c>
      <c r="L777" s="31"/>
    </row>
    <row r="778" spans="1:14" ht="42" customHeight="1" x14ac:dyDescent="0.25">
      <c r="A778" s="259"/>
      <c r="B778" s="121" t="s">
        <v>107</v>
      </c>
      <c r="C778" s="11" t="s">
        <v>104</v>
      </c>
      <c r="D778" s="12"/>
      <c r="E778" s="2"/>
      <c r="F778" s="9"/>
      <c r="G778" s="89">
        <f>SUM(H778:K778)</f>
        <v>20256692</v>
      </c>
      <c r="H778" s="10">
        <f>SUM(H70,H253,H601,H617,H631+H646+H659+H670+H679+H693+H703+H714+H724+H734)</f>
        <v>6101735</v>
      </c>
      <c r="I778" s="10">
        <f>SUM(I70,I253,I601,I617,I631+I646+I659+I670+I679+I693+I703+I714+I724+I734)</f>
        <v>7808998</v>
      </c>
      <c r="J778" s="10">
        <f>SUM(J70,J253,J601,J617,J631+J646+J659+J670+J679+J693+J703+J714+J724+J734)</f>
        <v>2755341</v>
      </c>
      <c r="K778" s="10">
        <f>SUM(K70,K253,K601,K617,K631+K646+K659+K670+K679+K693+K703+K714+K724+K734)</f>
        <v>3590618</v>
      </c>
    </row>
    <row r="779" spans="1:14" ht="39.4" customHeight="1" x14ac:dyDescent="0.25">
      <c r="A779" s="259"/>
      <c r="B779" s="123" t="s">
        <v>108</v>
      </c>
      <c r="C779" s="67" t="s">
        <v>121</v>
      </c>
      <c r="D779" s="62"/>
      <c r="E779" s="63"/>
      <c r="F779" s="64"/>
      <c r="G779" s="110">
        <f>SUM(G105,G255,G281,G302+G324+G347+G372+G396+G417+G440+G461+G482+G504+G527+G548+G569+G592+G603+G619+G633+G648+G743+G661+G672+G681+G695+G751+G756)</f>
        <v>4647052</v>
      </c>
      <c r="H779" s="111">
        <f>SUM(H105,H255,H281,H302+H324+H347+H372+H396+H417+H440+H461+H482+H504+H527+H548+H569+H592+H603+H619+H633+H648+H743+H661+H672+H681+H695+H751+H756)</f>
        <v>1328564</v>
      </c>
      <c r="I779" s="111">
        <f>SUM(I105,I255,I281,I302+I324+I347+I372+I396+I417+I440+I461+I482+I504+I527+I548+I569+I592+I603+I619+I633+I648+I743+I661+I672+I681+I695+I751+I756)</f>
        <v>1271588</v>
      </c>
      <c r="J779" s="111">
        <f>SUM(J105,J255,J281,J302+J324+J347+J372+J396+J417+J440+J461+J482+J504+J527+J548+J569+J592+J603+J619+J633+J648+J743+J661+J672+J681+J695+J751+J756)</f>
        <v>1166637</v>
      </c>
      <c r="K779" s="111">
        <f>SUM(K105,K255,K281,K302+K324+K347+K372+K396+K417+K440+K461+K482+K504+K527+K548+K569+K592+K603+K619+K633+K648+K743+K661+K672+K681+K695+K751+K756)</f>
        <v>880263</v>
      </c>
    </row>
    <row r="780" spans="1:14" ht="40.9" customHeight="1" x14ac:dyDescent="0.25">
      <c r="A780" s="259"/>
      <c r="B780" s="121" t="s">
        <v>127</v>
      </c>
      <c r="C780" s="3" t="s">
        <v>126</v>
      </c>
      <c r="D780" s="12"/>
      <c r="E780" s="2"/>
      <c r="F780" s="9"/>
      <c r="G780" s="65">
        <f>SUM(G134,,G284,G304,G326,G442,G529,G571,G350+G375+G399+G420+G464+G507+G551+G683+G764)</f>
        <v>6411698</v>
      </c>
      <c r="H780" s="66">
        <f>SUM(H134,,H284,H304,H326,H442,H529,H571,H350+H375+H399+H420+H464+H507+H551+H683+H764)</f>
        <v>1971231</v>
      </c>
      <c r="I780" s="66">
        <f>SUM(I134,,I284,I304,I326,I442,I529,I571,I350+I375+I399+I420+I464+I507+I551+I683+I764)</f>
        <v>1619941</v>
      </c>
      <c r="J780" s="66">
        <f>SUM(J134,,J284,J304,J326,J442,J529,J571,J350+J375+J399+J420+J464+J507+J551+J683+J764)</f>
        <v>1534466</v>
      </c>
      <c r="K780" s="66">
        <f>SUM(K134,,K284,K304,K326,K442,K529,K571,K350+K375+K399+K420+K464+K507+K551+K683+K764)</f>
        <v>1286060</v>
      </c>
    </row>
    <row r="781" spans="1:14" ht="33.75" customHeight="1" x14ac:dyDescent="0.25">
      <c r="A781" s="259"/>
      <c r="B781" s="121" t="s">
        <v>128</v>
      </c>
      <c r="C781" s="11" t="s">
        <v>129</v>
      </c>
      <c r="D781" s="12"/>
      <c r="E781" s="2"/>
      <c r="F781" s="9"/>
      <c r="G781" s="8">
        <f t="shared" si="105"/>
        <v>153000</v>
      </c>
      <c r="H781" s="10">
        <f>SUM(H141)</f>
        <v>1200</v>
      </c>
      <c r="I781" s="10">
        <f>SUM(I141)</f>
        <v>25000</v>
      </c>
      <c r="J781" s="10">
        <f>SUM(J141)</f>
        <v>111800</v>
      </c>
      <c r="K781" s="10">
        <f>SUM(K141)</f>
        <v>15000</v>
      </c>
    </row>
    <row r="782" spans="1:14" ht="30.75" customHeight="1" x14ac:dyDescent="0.25">
      <c r="A782" s="259"/>
      <c r="B782" s="121" t="s">
        <v>134</v>
      </c>
      <c r="C782" s="11" t="s">
        <v>135</v>
      </c>
      <c r="D782" s="12"/>
      <c r="E782" s="2"/>
      <c r="F782" s="9"/>
      <c r="G782" s="8">
        <f t="shared" si="105"/>
        <v>3545345</v>
      </c>
      <c r="H782" s="10">
        <f>SUM(H161,H259,H289,H310,H330+H355+H379+H403+H426+H446+H470+H489+H513+H532+H555+H575)</f>
        <v>1508456</v>
      </c>
      <c r="I782" s="10">
        <f>SUM(I161,I259,I289,I310,I330+I355+I379+I403+I426+I446+I470+I489+I513+I532+I555+I575)</f>
        <v>1079403</v>
      </c>
      <c r="J782" s="10">
        <f>SUM(J161,J259,J289,J310,J330+J355+J379+J403+J426+J446+J470+J489+J513+J532+J555+J575)</f>
        <v>718787</v>
      </c>
      <c r="K782" s="10">
        <f>SUM(K161,K259,K289,K310,K330+K355+K379+K403+K426+K446+K470+K489+K513+K532+K555+K575)</f>
        <v>238699</v>
      </c>
    </row>
    <row r="783" spans="1:14" ht="36.75" customHeight="1" x14ac:dyDescent="0.25">
      <c r="A783" s="259"/>
      <c r="B783" s="121" t="s">
        <v>137</v>
      </c>
      <c r="C783" s="11" t="s">
        <v>315</v>
      </c>
      <c r="D783" s="12"/>
      <c r="E783" s="2"/>
      <c r="F783" s="9"/>
      <c r="G783" s="8">
        <f>SUM(G164,G726)</f>
        <v>0</v>
      </c>
      <c r="H783" s="10">
        <f>SUM(H164,H726)</f>
        <v>0</v>
      </c>
      <c r="I783" s="10">
        <f>SUM(I164,I726)</f>
        <v>0</v>
      </c>
      <c r="J783" s="10">
        <f>SUM(J164,J726)</f>
        <v>0</v>
      </c>
      <c r="K783" s="10">
        <f>SUM(K164,K726)</f>
        <v>0</v>
      </c>
    </row>
    <row r="784" spans="1:14" ht="48.75" customHeight="1" x14ac:dyDescent="0.25">
      <c r="A784" s="259"/>
      <c r="B784" s="121" t="s">
        <v>143</v>
      </c>
      <c r="C784" s="11" t="s">
        <v>144</v>
      </c>
      <c r="D784" s="12"/>
      <c r="E784" s="2"/>
      <c r="F784" s="9"/>
      <c r="G784" s="65">
        <f>SUM(H784:K784)</f>
        <v>3429844</v>
      </c>
      <c r="H784" s="66">
        <f>SUM(H226,H767,H264,)</f>
        <v>740914</v>
      </c>
      <c r="I784" s="66">
        <f>SUM(I226,I767,I264,)</f>
        <v>1268857</v>
      </c>
      <c r="J784" s="66">
        <f>SUM(J226,J767,J264,)</f>
        <v>985297</v>
      </c>
      <c r="K784" s="66">
        <f>SUM(K226,K767,K264,)</f>
        <v>434776</v>
      </c>
    </row>
    <row r="785" spans="1:12" ht="32.25" customHeight="1" x14ac:dyDescent="0.25">
      <c r="A785" s="259"/>
      <c r="B785" s="126">
        <v>14</v>
      </c>
      <c r="C785" s="3" t="s">
        <v>147</v>
      </c>
      <c r="D785" s="1"/>
      <c r="E785" s="2"/>
      <c r="F785" s="9"/>
      <c r="G785" s="8">
        <f t="shared" si="105"/>
        <v>33500</v>
      </c>
      <c r="H785" s="10">
        <f>SUM(H229)</f>
        <v>8290</v>
      </c>
      <c r="I785" s="10">
        <f>SUM(I229)</f>
        <v>10950</v>
      </c>
      <c r="J785" s="10">
        <f>SUM(J229)</f>
        <v>5630</v>
      </c>
      <c r="K785" s="10">
        <f>SUM(K229)</f>
        <v>8630</v>
      </c>
    </row>
    <row r="786" spans="1:12" ht="32.25" customHeight="1" x14ac:dyDescent="0.25">
      <c r="A786" s="116"/>
      <c r="B786" s="117"/>
      <c r="C786" s="118"/>
      <c r="D786" s="119"/>
      <c r="E786" s="299" t="s">
        <v>316</v>
      </c>
      <c r="F786" s="299"/>
      <c r="G786" s="299"/>
      <c r="H786" s="299"/>
      <c r="I786" s="299"/>
      <c r="J786" s="31"/>
      <c r="K786" s="31"/>
    </row>
    <row r="787" spans="1:12" ht="14.85" x14ac:dyDescent="0.25">
      <c r="G787" s="39"/>
      <c r="H787" s="39"/>
      <c r="I787" s="39"/>
      <c r="J787" s="39"/>
      <c r="K787" s="39"/>
    </row>
    <row r="788" spans="1:12" ht="14.85" x14ac:dyDescent="0.25">
      <c r="G788" s="88"/>
      <c r="H788" s="88"/>
      <c r="I788" s="88"/>
      <c r="J788" s="88"/>
      <c r="K788" s="88"/>
    </row>
    <row r="789" spans="1:12" ht="14.85" x14ac:dyDescent="0.25">
      <c r="G789" s="94"/>
      <c r="H789" s="94"/>
      <c r="I789" s="94"/>
      <c r="J789" s="94"/>
      <c r="K789" s="94"/>
      <c r="L789" s="39"/>
    </row>
    <row r="790" spans="1:12" ht="14.85" x14ac:dyDescent="0.25">
      <c r="G790" s="30"/>
      <c r="H790" s="30"/>
      <c r="I790" s="30"/>
      <c r="J790" s="30"/>
      <c r="K790" s="30"/>
    </row>
    <row r="791" spans="1:12" ht="14.85" x14ac:dyDescent="0.25">
      <c r="G791" s="39"/>
    </row>
    <row r="798" spans="1:12" ht="37.5" customHeight="1" x14ac:dyDescent="0.25">
      <c r="G798" s="32"/>
      <c r="H798" s="33"/>
      <c r="I798" s="33"/>
      <c r="J798" s="33"/>
      <c r="K798" s="33"/>
    </row>
  </sheetData>
  <mergeCells count="649">
    <mergeCell ref="H3:K3"/>
    <mergeCell ref="D453:F453"/>
    <mergeCell ref="D461:F461"/>
    <mergeCell ref="C451:C453"/>
    <mergeCell ref="D498:F498"/>
    <mergeCell ref="D493:F493"/>
    <mergeCell ref="C483:C489"/>
    <mergeCell ref="D482:F482"/>
    <mergeCell ref="C479:C482"/>
    <mergeCell ref="D494:D495"/>
    <mergeCell ref="D478:F478"/>
    <mergeCell ref="D479:D481"/>
    <mergeCell ref="D462:D463"/>
    <mergeCell ref="D489:F489"/>
    <mergeCell ref="D464:F464"/>
    <mergeCell ref="C454:C455"/>
    <mergeCell ref="C336:C338"/>
    <mergeCell ref="D465:D467"/>
    <mergeCell ref="C448:C450"/>
    <mergeCell ref="H418:H419"/>
    <mergeCell ref="I418:I419"/>
    <mergeCell ref="J418:J419"/>
    <mergeCell ref="K418:K419"/>
    <mergeCell ref="G418:G419"/>
    <mergeCell ref="E786:I786"/>
    <mergeCell ref="B771:F771"/>
    <mergeCell ref="C477:C478"/>
    <mergeCell ref="A605:A619"/>
    <mergeCell ref="A621:A633"/>
    <mergeCell ref="D622:F622"/>
    <mergeCell ref="D606:F606"/>
    <mergeCell ref="B570:B571"/>
    <mergeCell ref="D572:D574"/>
    <mergeCell ref="C572:C575"/>
    <mergeCell ref="B561:B562"/>
    <mergeCell ref="D527:F527"/>
    <mergeCell ref="A534:A555"/>
    <mergeCell ref="D518:F518"/>
    <mergeCell ref="B514:F514"/>
    <mergeCell ref="D538:D539"/>
    <mergeCell ref="A674:A683"/>
    <mergeCell ref="B682:B683"/>
    <mergeCell ref="C682:C683"/>
    <mergeCell ref="D683:F683"/>
    <mergeCell ref="C716:C717"/>
    <mergeCell ref="A697:A703"/>
    <mergeCell ref="D711:D712"/>
    <mergeCell ref="D693:F693"/>
    <mergeCell ref="B451:B453"/>
    <mergeCell ref="B465:B470"/>
    <mergeCell ref="C549:C551"/>
    <mergeCell ref="B533:F533"/>
    <mergeCell ref="D532:F532"/>
    <mergeCell ref="B456:B461"/>
    <mergeCell ref="D455:F455"/>
    <mergeCell ref="C543:C548"/>
    <mergeCell ref="B483:B489"/>
    <mergeCell ref="B472:B474"/>
    <mergeCell ref="B475:B476"/>
    <mergeCell ref="C456:C461"/>
    <mergeCell ref="D486:D488"/>
    <mergeCell ref="D474:F474"/>
    <mergeCell ref="D476:F476"/>
    <mergeCell ref="D470:F470"/>
    <mergeCell ref="B471:F471"/>
    <mergeCell ref="D499:D503"/>
    <mergeCell ref="B477:B478"/>
    <mergeCell ref="D549:D550"/>
    <mergeCell ref="D496:F496"/>
    <mergeCell ref="B499:B504"/>
    <mergeCell ref="B530:B532"/>
    <mergeCell ref="D504:F504"/>
    <mergeCell ref="B696:F696"/>
    <mergeCell ref="E685:E692"/>
    <mergeCell ref="D724:F724"/>
    <mergeCell ref="C697:C703"/>
    <mergeCell ref="B684:F684"/>
    <mergeCell ref="D706:F706"/>
    <mergeCell ref="D420:F420"/>
    <mergeCell ref="B432:B433"/>
    <mergeCell ref="B412:B417"/>
    <mergeCell ref="C462:C464"/>
    <mergeCell ref="B447:F447"/>
    <mergeCell ref="B418:B420"/>
    <mergeCell ref="B454:B455"/>
    <mergeCell ref="D560:F560"/>
    <mergeCell ref="B552:B555"/>
    <mergeCell ref="B541:B542"/>
    <mergeCell ref="D542:F542"/>
    <mergeCell ref="D555:F555"/>
    <mergeCell ref="D562:F562"/>
    <mergeCell ref="D520:F520"/>
    <mergeCell ref="D551:F551"/>
    <mergeCell ref="B543:B548"/>
    <mergeCell ref="C538:C540"/>
    <mergeCell ref="D508:D510"/>
    <mergeCell ref="D411:F411"/>
    <mergeCell ref="C412:C417"/>
    <mergeCell ref="D442:F442"/>
    <mergeCell ref="D436:D439"/>
    <mergeCell ref="B427:F427"/>
    <mergeCell ref="E448:E449"/>
    <mergeCell ref="D450:F450"/>
    <mergeCell ref="D426:F426"/>
    <mergeCell ref="B428:B431"/>
    <mergeCell ref="B448:B450"/>
    <mergeCell ref="B441:B442"/>
    <mergeCell ref="C441:C442"/>
    <mergeCell ref="B436:B440"/>
    <mergeCell ref="C436:C440"/>
    <mergeCell ref="D421:D423"/>
    <mergeCell ref="D440:F440"/>
    <mergeCell ref="C418:C420"/>
    <mergeCell ref="C348:C350"/>
    <mergeCell ref="D391:D395"/>
    <mergeCell ref="D390:F390"/>
    <mergeCell ref="D348:D349"/>
    <mergeCell ref="D360:F360"/>
    <mergeCell ref="D361:D363"/>
    <mergeCell ref="C376:C379"/>
    <mergeCell ref="D350:F350"/>
    <mergeCell ref="D385:F385"/>
    <mergeCell ref="C381:C385"/>
    <mergeCell ref="E357:E359"/>
    <mergeCell ref="D386:D387"/>
    <mergeCell ref="C386:C388"/>
    <mergeCell ref="D381:D382"/>
    <mergeCell ref="C391:C396"/>
    <mergeCell ref="B373:B375"/>
    <mergeCell ref="B339:B340"/>
    <mergeCell ref="D372:F372"/>
    <mergeCell ref="D319:F319"/>
    <mergeCell ref="B367:B372"/>
    <mergeCell ref="B365:B366"/>
    <mergeCell ref="C365:C366"/>
    <mergeCell ref="A357:A379"/>
    <mergeCell ref="C357:C360"/>
    <mergeCell ref="D364:F364"/>
    <mergeCell ref="B357:B360"/>
    <mergeCell ref="F357:F359"/>
    <mergeCell ref="B356:F356"/>
    <mergeCell ref="B348:B350"/>
    <mergeCell ref="D355:F355"/>
    <mergeCell ref="C351:C355"/>
    <mergeCell ref="D351:D354"/>
    <mergeCell ref="D373:D374"/>
    <mergeCell ref="B331:F331"/>
    <mergeCell ref="B332:B335"/>
    <mergeCell ref="D330:F330"/>
    <mergeCell ref="D338:F338"/>
    <mergeCell ref="B336:B338"/>
    <mergeCell ref="D335:F335"/>
    <mergeCell ref="B361:B364"/>
    <mergeCell ref="D298:D301"/>
    <mergeCell ref="B351:B355"/>
    <mergeCell ref="C332:C335"/>
    <mergeCell ref="B325:B326"/>
    <mergeCell ref="C325:C326"/>
    <mergeCell ref="D379:F379"/>
    <mergeCell ref="C373:C375"/>
    <mergeCell ref="B318:B319"/>
    <mergeCell ref="D366:F366"/>
    <mergeCell ref="C367:C372"/>
    <mergeCell ref="D341:D345"/>
    <mergeCell ref="D336:D337"/>
    <mergeCell ref="C339:C340"/>
    <mergeCell ref="C341:C347"/>
    <mergeCell ref="C361:C364"/>
    <mergeCell ref="D340:F340"/>
    <mergeCell ref="D347:F347"/>
    <mergeCell ref="D320:D323"/>
    <mergeCell ref="C298:C302"/>
    <mergeCell ref="B311:F311"/>
    <mergeCell ref="D324:F324"/>
    <mergeCell ref="D326:F326"/>
    <mergeCell ref="D375:F375"/>
    <mergeCell ref="A266:A289"/>
    <mergeCell ref="A291:A310"/>
    <mergeCell ref="C327:C330"/>
    <mergeCell ref="B290:F290"/>
    <mergeCell ref="D289:F289"/>
    <mergeCell ref="B285:B289"/>
    <mergeCell ref="C285:C289"/>
    <mergeCell ref="D305:D307"/>
    <mergeCell ref="C303:C304"/>
    <mergeCell ref="C294:C295"/>
    <mergeCell ref="B266:B269"/>
    <mergeCell ref="A312:A330"/>
    <mergeCell ref="D308:D309"/>
    <mergeCell ref="B316:B317"/>
    <mergeCell ref="C318:C319"/>
    <mergeCell ref="D327:D329"/>
    <mergeCell ref="D293:F293"/>
    <mergeCell ref="B298:B302"/>
    <mergeCell ref="D302:F302"/>
    <mergeCell ref="D317:F317"/>
    <mergeCell ref="D304:F304"/>
    <mergeCell ref="D269:F269"/>
    <mergeCell ref="B291:B293"/>
    <mergeCell ref="C291:C293"/>
    <mergeCell ref="D52:D57"/>
    <mergeCell ref="D64:D67"/>
    <mergeCell ref="A590:A592"/>
    <mergeCell ref="A577:A582"/>
    <mergeCell ref="F584:F587"/>
    <mergeCell ref="B590:B592"/>
    <mergeCell ref="D592:F592"/>
    <mergeCell ref="C584:C588"/>
    <mergeCell ref="B584:B588"/>
    <mergeCell ref="B577:B582"/>
    <mergeCell ref="A584:A588"/>
    <mergeCell ref="D577:D578"/>
    <mergeCell ref="E584:E587"/>
    <mergeCell ref="D582:F582"/>
    <mergeCell ref="D588:F588"/>
    <mergeCell ref="B583:F583"/>
    <mergeCell ref="D259:F259"/>
    <mergeCell ref="C256:C259"/>
    <mergeCell ref="D297:F297"/>
    <mergeCell ref="B305:B310"/>
    <mergeCell ref="D285:D287"/>
    <mergeCell ref="F313:F314"/>
    <mergeCell ref="D275:D279"/>
    <mergeCell ref="B273:B274"/>
    <mergeCell ref="H1:K1"/>
    <mergeCell ref="H2:K2"/>
    <mergeCell ref="D141:F141"/>
    <mergeCell ref="D116:D127"/>
    <mergeCell ref="D151:D160"/>
    <mergeCell ref="D138:D140"/>
    <mergeCell ref="D93:D103"/>
    <mergeCell ref="A6:K7"/>
    <mergeCell ref="B142:B161"/>
    <mergeCell ref="C142:C161"/>
    <mergeCell ref="J8:K8"/>
    <mergeCell ref="G9:G10"/>
    <mergeCell ref="H9:K9"/>
    <mergeCell ref="B9:B10"/>
    <mergeCell ref="D9:D10"/>
    <mergeCell ref="D108:D112"/>
    <mergeCell ref="B62:B70"/>
    <mergeCell ref="A13:A229"/>
    <mergeCell ref="G5:K5"/>
    <mergeCell ref="A9:A10"/>
    <mergeCell ref="C106:C134"/>
    <mergeCell ref="D106:D107"/>
    <mergeCell ref="B135:B141"/>
    <mergeCell ref="B60:B61"/>
    <mergeCell ref="D272:F272"/>
    <mergeCell ref="D274:F274"/>
    <mergeCell ref="C275:C281"/>
    <mergeCell ref="D270:D271"/>
    <mergeCell ref="D295:F295"/>
    <mergeCell ref="B282:B284"/>
    <mergeCell ref="D282:D283"/>
    <mergeCell ref="C316:C317"/>
    <mergeCell ref="C254:C255"/>
    <mergeCell ref="B254:B255"/>
    <mergeCell ref="B256:B259"/>
    <mergeCell ref="C260:C264"/>
    <mergeCell ref="B260:B264"/>
    <mergeCell ref="C282:C284"/>
    <mergeCell ref="C266:C269"/>
    <mergeCell ref="B303:B304"/>
    <mergeCell ref="D310:F310"/>
    <mergeCell ref="B275:B281"/>
    <mergeCell ref="B12:F12"/>
    <mergeCell ref="C48:C50"/>
    <mergeCell ref="D50:F50"/>
    <mergeCell ref="D40:F40"/>
    <mergeCell ref="B36:B40"/>
    <mergeCell ref="C36:C40"/>
    <mergeCell ref="D13:D28"/>
    <mergeCell ref="D37:D39"/>
    <mergeCell ref="D47:F47"/>
    <mergeCell ref="D29:F29"/>
    <mergeCell ref="D35:F35"/>
    <mergeCell ref="D30:D31"/>
    <mergeCell ref="C135:C141"/>
    <mergeCell ref="D400:D402"/>
    <mergeCell ref="D388:F388"/>
    <mergeCell ref="D396:F396"/>
    <mergeCell ref="D255:F255"/>
    <mergeCell ref="B294:B295"/>
    <mergeCell ref="B320:B324"/>
    <mergeCell ref="B312:B315"/>
    <mergeCell ref="E313:E314"/>
    <mergeCell ref="C270:C272"/>
    <mergeCell ref="C273:C274"/>
    <mergeCell ref="D315:F315"/>
    <mergeCell ref="C241:C243"/>
    <mergeCell ref="B227:B229"/>
    <mergeCell ref="D235:F235"/>
    <mergeCell ref="D212:D216"/>
    <mergeCell ref="C162:C164"/>
    <mergeCell ref="C244:C253"/>
    <mergeCell ref="B238:B240"/>
    <mergeCell ref="D229:F229"/>
    <mergeCell ref="D226:F226"/>
    <mergeCell ref="B231:B235"/>
    <mergeCell ref="C231:C235"/>
    <mergeCell ref="D231:D232"/>
    <mergeCell ref="B106:B134"/>
    <mergeCell ref="B490:F490"/>
    <mergeCell ref="B515:B518"/>
    <mergeCell ref="D507:F507"/>
    <mergeCell ref="B405:B406"/>
    <mergeCell ref="B404:F404"/>
    <mergeCell ref="D409:F409"/>
    <mergeCell ref="C421:C426"/>
    <mergeCell ref="D446:F446"/>
    <mergeCell ref="D443:D445"/>
    <mergeCell ref="C472:C474"/>
    <mergeCell ref="D483:D485"/>
    <mergeCell ref="C443:C446"/>
    <mergeCell ref="C475:C476"/>
    <mergeCell ref="C407:C409"/>
    <mergeCell ref="D407:D408"/>
    <mergeCell ref="C465:C470"/>
    <mergeCell ref="F428:F430"/>
    <mergeCell ref="B491:B493"/>
    <mergeCell ref="C491:C493"/>
    <mergeCell ref="C505:C507"/>
    <mergeCell ref="D264:F264"/>
    <mergeCell ref="C305:C310"/>
    <mergeCell ref="D505:D506"/>
    <mergeCell ref="B716:B717"/>
    <mergeCell ref="D68:D69"/>
    <mergeCell ref="C165:C226"/>
    <mergeCell ref="B48:B50"/>
    <mergeCell ref="B41:B47"/>
    <mergeCell ref="C41:C47"/>
    <mergeCell ref="C60:C61"/>
    <mergeCell ref="D59:F59"/>
    <mergeCell ref="B51:B59"/>
    <mergeCell ref="C51:C59"/>
    <mergeCell ref="D105:F105"/>
    <mergeCell ref="D134:F134"/>
    <mergeCell ref="D113:D114"/>
    <mergeCell ref="D128:D129"/>
    <mergeCell ref="D180:D183"/>
    <mergeCell ref="D217:D222"/>
    <mergeCell ref="D174:D178"/>
    <mergeCell ref="F135:F137"/>
    <mergeCell ref="E135:E137"/>
    <mergeCell ref="B162:B164"/>
    <mergeCell ref="D161:F161"/>
    <mergeCell ref="B71:B105"/>
    <mergeCell ref="D142:D143"/>
    <mergeCell ref="D61:F61"/>
    <mergeCell ref="A716:A726"/>
    <mergeCell ref="A772:A785"/>
    <mergeCell ref="A685:A695"/>
    <mergeCell ref="A728:A734"/>
    <mergeCell ref="B752:F752"/>
    <mergeCell ref="D756:F756"/>
    <mergeCell ref="C753:C756"/>
    <mergeCell ref="B753:B756"/>
    <mergeCell ref="A745:A751"/>
    <mergeCell ref="B749:B751"/>
    <mergeCell ref="B735:F735"/>
    <mergeCell ref="D741:F741"/>
    <mergeCell ref="C736:C741"/>
    <mergeCell ref="B736:B741"/>
    <mergeCell ref="B744:F744"/>
    <mergeCell ref="D749:D750"/>
    <mergeCell ref="E761:E763"/>
    <mergeCell ref="D748:F748"/>
    <mergeCell ref="B745:B748"/>
    <mergeCell ref="C745:C748"/>
    <mergeCell ref="A769:A770"/>
    <mergeCell ref="C707:C714"/>
    <mergeCell ref="D714:F714"/>
    <mergeCell ref="E718:E723"/>
    <mergeCell ref="C757:C764"/>
    <mergeCell ref="D764:F764"/>
    <mergeCell ref="B718:B724"/>
    <mergeCell ref="B727:F727"/>
    <mergeCell ref="D726:F726"/>
    <mergeCell ref="B725:B726"/>
    <mergeCell ref="C725:C726"/>
    <mergeCell ref="B742:B743"/>
    <mergeCell ref="C742:C743"/>
    <mergeCell ref="D743:F743"/>
    <mergeCell ref="D732:D733"/>
    <mergeCell ref="D736:D737"/>
    <mergeCell ref="D757:D758"/>
    <mergeCell ref="D729:D730"/>
    <mergeCell ref="F718:F723"/>
    <mergeCell ref="C494:C496"/>
    <mergeCell ref="A515:A532"/>
    <mergeCell ref="B508:B513"/>
    <mergeCell ref="D770:F770"/>
    <mergeCell ref="D734:F734"/>
    <mergeCell ref="D759:D760"/>
    <mergeCell ref="F761:F763"/>
    <mergeCell ref="D751:F751"/>
    <mergeCell ref="D753:D755"/>
    <mergeCell ref="A753:A767"/>
    <mergeCell ref="C728:C734"/>
    <mergeCell ref="B728:B734"/>
    <mergeCell ref="B757:B764"/>
    <mergeCell ref="B769:B770"/>
    <mergeCell ref="C769:C770"/>
    <mergeCell ref="B768:F768"/>
    <mergeCell ref="B765:B767"/>
    <mergeCell ref="C765:C767"/>
    <mergeCell ref="D767:F767"/>
    <mergeCell ref="A736:A743"/>
    <mergeCell ref="D717:F717"/>
    <mergeCell ref="B715:F715"/>
    <mergeCell ref="C718:C724"/>
    <mergeCell ref="C749:C751"/>
    <mergeCell ref="A557:A575"/>
    <mergeCell ref="B538:B540"/>
    <mergeCell ref="B528:B529"/>
    <mergeCell ref="B549:B551"/>
    <mergeCell ref="C530:C532"/>
    <mergeCell ref="C528:C529"/>
    <mergeCell ref="B505:B507"/>
    <mergeCell ref="C565:C569"/>
    <mergeCell ref="C557:C560"/>
    <mergeCell ref="C563:C564"/>
    <mergeCell ref="C515:C518"/>
    <mergeCell ref="C570:C571"/>
    <mergeCell ref="B572:B575"/>
    <mergeCell ref="C561:C562"/>
    <mergeCell ref="B557:B560"/>
    <mergeCell ref="C508:C513"/>
    <mergeCell ref="C534:C537"/>
    <mergeCell ref="B519:B520"/>
    <mergeCell ref="B521:B522"/>
    <mergeCell ref="C519:C520"/>
    <mergeCell ref="A491:A513"/>
    <mergeCell ref="B534:B537"/>
    <mergeCell ref="C499:C504"/>
    <mergeCell ref="B497:B498"/>
    <mergeCell ref="D571:F571"/>
    <mergeCell ref="D513:F513"/>
    <mergeCell ref="B556:F556"/>
    <mergeCell ref="D548:F548"/>
    <mergeCell ref="B563:B564"/>
    <mergeCell ref="E557:E559"/>
    <mergeCell ref="F557:F559"/>
    <mergeCell ref="E534:E536"/>
    <mergeCell ref="F534:F536"/>
    <mergeCell ref="D537:F537"/>
    <mergeCell ref="D522:F522"/>
    <mergeCell ref="C523:C527"/>
    <mergeCell ref="C541:C542"/>
    <mergeCell ref="C552:C555"/>
    <mergeCell ref="D529:F529"/>
    <mergeCell ref="C521:C522"/>
    <mergeCell ref="D552:D554"/>
    <mergeCell ref="D543:D547"/>
    <mergeCell ref="D540:F540"/>
    <mergeCell ref="D565:D568"/>
    <mergeCell ref="D523:D526"/>
    <mergeCell ref="B523:B527"/>
    <mergeCell ref="D530:D531"/>
    <mergeCell ref="B565:B569"/>
    <mergeCell ref="D575:F575"/>
    <mergeCell ref="B602:B603"/>
    <mergeCell ref="B593:F593"/>
    <mergeCell ref="D601:F601"/>
    <mergeCell ref="D603:F603"/>
    <mergeCell ref="C594:C601"/>
    <mergeCell ref="B594:B601"/>
    <mergeCell ref="C602:C603"/>
    <mergeCell ref="B576:F576"/>
    <mergeCell ref="E590:E591"/>
    <mergeCell ref="D564:F564"/>
    <mergeCell ref="D569:F569"/>
    <mergeCell ref="B589:F589"/>
    <mergeCell ref="C632:C633"/>
    <mergeCell ref="B620:F620"/>
    <mergeCell ref="B637:B646"/>
    <mergeCell ref="D637:D638"/>
    <mergeCell ref="C605:C606"/>
    <mergeCell ref="B605:B606"/>
    <mergeCell ref="F590:F591"/>
    <mergeCell ref="D607:D608"/>
    <mergeCell ref="D609:D610"/>
    <mergeCell ref="B618:B619"/>
    <mergeCell ref="B607:B617"/>
    <mergeCell ref="C623:C631"/>
    <mergeCell ref="D641:D642"/>
    <mergeCell ref="C637:C646"/>
    <mergeCell ref="B634:F634"/>
    <mergeCell ref="F643:F644"/>
    <mergeCell ref="E643:E644"/>
    <mergeCell ref="D633:F633"/>
    <mergeCell ref="B623:B631"/>
    <mergeCell ref="D631:F631"/>
    <mergeCell ref="B632:B633"/>
    <mergeCell ref="A637:A648"/>
    <mergeCell ref="A663:A672"/>
    <mergeCell ref="F667:F668"/>
    <mergeCell ref="D663:D664"/>
    <mergeCell ref="D659:F659"/>
    <mergeCell ref="B663:B670"/>
    <mergeCell ref="B647:B648"/>
    <mergeCell ref="D648:F648"/>
    <mergeCell ref="C663:C670"/>
    <mergeCell ref="B662:F662"/>
    <mergeCell ref="E667:E668"/>
    <mergeCell ref="D670:F670"/>
    <mergeCell ref="C647:C648"/>
    <mergeCell ref="D651:D652"/>
    <mergeCell ref="D653:D654"/>
    <mergeCell ref="A650:A661"/>
    <mergeCell ref="C650:C659"/>
    <mergeCell ref="C660:C661"/>
    <mergeCell ref="D655:D656"/>
    <mergeCell ref="B650:B659"/>
    <mergeCell ref="B649:F649"/>
    <mergeCell ref="D661:F661"/>
    <mergeCell ref="A594:A603"/>
    <mergeCell ref="C577:C582"/>
    <mergeCell ref="D636:F636"/>
    <mergeCell ref="B660:B661"/>
    <mergeCell ref="D672:F672"/>
    <mergeCell ref="C397:C399"/>
    <mergeCell ref="D417:F417"/>
    <mergeCell ref="A405:A426"/>
    <mergeCell ref="D451:D452"/>
    <mergeCell ref="C428:C431"/>
    <mergeCell ref="C410:C411"/>
    <mergeCell ref="B410:B411"/>
    <mergeCell ref="D435:F435"/>
    <mergeCell ref="D433:F433"/>
    <mergeCell ref="C434:C435"/>
    <mergeCell ref="D431:F431"/>
    <mergeCell ref="B421:B426"/>
    <mergeCell ref="B407:B409"/>
    <mergeCell ref="C400:C403"/>
    <mergeCell ref="A448:A470"/>
    <mergeCell ref="B434:B435"/>
    <mergeCell ref="F448:F449"/>
    <mergeCell ref="E428:E430"/>
    <mergeCell ref="B462:B464"/>
    <mergeCell ref="A472:A489"/>
    <mergeCell ref="C497:C498"/>
    <mergeCell ref="B479:B482"/>
    <mergeCell ref="B494:B496"/>
    <mergeCell ref="H4:K4"/>
    <mergeCell ref="D131:D132"/>
    <mergeCell ref="D184:D210"/>
    <mergeCell ref="D256:D257"/>
    <mergeCell ref="E9:E10"/>
    <mergeCell ref="F9:F10"/>
    <mergeCell ref="D42:D44"/>
    <mergeCell ref="B13:B35"/>
    <mergeCell ref="C13:C35"/>
    <mergeCell ref="C71:C105"/>
    <mergeCell ref="D91:F91"/>
    <mergeCell ref="D71:D90"/>
    <mergeCell ref="D104:F104"/>
    <mergeCell ref="D164:F164"/>
    <mergeCell ref="C62:C70"/>
    <mergeCell ref="D70:F70"/>
    <mergeCell ref="D145:D150"/>
    <mergeCell ref="D246:D249"/>
    <mergeCell ref="D253:F253"/>
    <mergeCell ref="B230:F230"/>
    <mergeCell ref="C238:C240"/>
    <mergeCell ref="D240:F240"/>
    <mergeCell ref="D243:F243"/>
    <mergeCell ref="B165:B226"/>
    <mergeCell ref="C227:C229"/>
    <mergeCell ref="D233:D234"/>
    <mergeCell ref="D227:D228"/>
    <mergeCell ref="D250:D252"/>
    <mergeCell ref="B241:B243"/>
    <mergeCell ref="D223:D225"/>
    <mergeCell ref="B244:B253"/>
    <mergeCell ref="D165:D170"/>
    <mergeCell ref="B327:B330"/>
    <mergeCell ref="C320:C324"/>
    <mergeCell ref="D367:D371"/>
    <mergeCell ref="A428:A446"/>
    <mergeCell ref="D418:D419"/>
    <mergeCell ref="C432:C433"/>
    <mergeCell ref="B381:B385"/>
    <mergeCell ref="B376:B379"/>
    <mergeCell ref="D376:D378"/>
    <mergeCell ref="B380:F380"/>
    <mergeCell ref="E418:E419"/>
    <mergeCell ref="F418:F419"/>
    <mergeCell ref="C389:C390"/>
    <mergeCell ref="B389:B390"/>
    <mergeCell ref="B397:B399"/>
    <mergeCell ref="B386:B388"/>
    <mergeCell ref="D412:D416"/>
    <mergeCell ref="D406:F406"/>
    <mergeCell ref="C405:C406"/>
    <mergeCell ref="D403:F403"/>
    <mergeCell ref="D399:F399"/>
    <mergeCell ref="B391:B396"/>
    <mergeCell ref="D397:D398"/>
    <mergeCell ref="B400:B403"/>
    <mergeCell ref="C680:C681"/>
    <mergeCell ref="D679:F679"/>
    <mergeCell ref="D681:F681"/>
    <mergeCell ref="B680:B681"/>
    <mergeCell ref="F685:F692"/>
    <mergeCell ref="B674:B679"/>
    <mergeCell ref="C674:C679"/>
    <mergeCell ref="A231:A264"/>
    <mergeCell ref="A332:A355"/>
    <mergeCell ref="A381:A403"/>
    <mergeCell ref="C296:C297"/>
    <mergeCell ref="D284:F284"/>
    <mergeCell ref="B443:B446"/>
    <mergeCell ref="B236:B237"/>
    <mergeCell ref="C236:C237"/>
    <mergeCell ref="D237:F237"/>
    <mergeCell ref="D238:D239"/>
    <mergeCell ref="D260:D263"/>
    <mergeCell ref="B270:B272"/>
    <mergeCell ref="D281:F281"/>
    <mergeCell ref="B265:F265"/>
    <mergeCell ref="B296:B297"/>
    <mergeCell ref="C312:C315"/>
    <mergeCell ref="B341:B347"/>
    <mergeCell ref="F627:F630"/>
    <mergeCell ref="E627:E630"/>
    <mergeCell ref="D611:D612"/>
    <mergeCell ref="C607:C617"/>
    <mergeCell ref="C590:C592"/>
    <mergeCell ref="D617:F617"/>
    <mergeCell ref="C618:C619"/>
    <mergeCell ref="D619:F619"/>
    <mergeCell ref="D708:D709"/>
    <mergeCell ref="D646:F646"/>
    <mergeCell ref="B604:F604"/>
    <mergeCell ref="B704:F704"/>
    <mergeCell ref="B694:B695"/>
    <mergeCell ref="B697:B703"/>
    <mergeCell ref="C685:C693"/>
    <mergeCell ref="D703:F703"/>
    <mergeCell ref="B685:B693"/>
    <mergeCell ref="C671:C672"/>
    <mergeCell ref="D695:F695"/>
    <mergeCell ref="C694:C695"/>
    <mergeCell ref="E697:E702"/>
    <mergeCell ref="F697:F702"/>
    <mergeCell ref="B673:F673"/>
    <mergeCell ref="B671:B672"/>
  </mergeCells>
  <phoneticPr fontId="15" type="noConversion"/>
  <pageMargins left="1.1811023622047245" right="0.39370078740157483" top="0.78740157480314965" bottom="0.78740157480314965" header="0.31496062992125984" footer="0.31496062992125984"/>
  <pageSetup paperSize="9" scale="60" fitToHeight="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Išlaidos 2025-02-21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Regina</dc:creator>
  <cp:lastModifiedBy>User</cp:lastModifiedBy>
  <cp:lastPrinted>2025-01-15T06:46:04Z</cp:lastPrinted>
  <dcterms:created xsi:type="dcterms:W3CDTF">2017-06-05T12:14:24Z</dcterms:created>
  <dcterms:modified xsi:type="dcterms:W3CDTF">2025-04-07T07:13:08Z</dcterms:modified>
</cp:coreProperties>
</file>