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ELBTI 2025 M\SAUSIS\2025-01-15 Nr.T3-17\"/>
    </mc:Choice>
  </mc:AlternateContent>
  <bookViews>
    <workbookView xWindow="0" yWindow="0" windowWidth="28800" windowHeight="11835"/>
  </bookViews>
  <sheets>
    <sheet name="Išlaidos 2024-12-31" sheetId="4" r:id="rId1"/>
  </sheets>
  <calcPr calcId="152511"/>
</workbook>
</file>

<file path=xl/calcChain.xml><?xml version="1.0" encoding="utf-8"?>
<calcChain xmlns="http://schemas.openxmlformats.org/spreadsheetml/2006/main">
  <c r="G721" i="4" l="1"/>
  <c r="G759" i="4"/>
  <c r="G690" i="4" l="1"/>
  <c r="G671" i="4"/>
  <c r="G636" i="4"/>
  <c r="G555" i="4"/>
  <c r="G218" i="4" l="1"/>
  <c r="G104" i="4"/>
  <c r="G102" i="4"/>
  <c r="K768" i="4"/>
  <c r="J768" i="4"/>
  <c r="I768" i="4"/>
  <c r="H768" i="4"/>
  <c r="G767" i="4"/>
  <c r="K685" i="4"/>
  <c r="J685" i="4"/>
  <c r="I685" i="4"/>
  <c r="H685" i="4"/>
  <c r="G686" i="4"/>
  <c r="G687" i="4"/>
  <c r="G688" i="4"/>
  <c r="G689" i="4"/>
  <c r="G691" i="4"/>
  <c r="G692" i="4"/>
  <c r="G693" i="4"/>
  <c r="G694" i="4"/>
  <c r="G695" i="4"/>
  <c r="G696" i="4"/>
  <c r="G697" i="4"/>
  <c r="H698" i="4"/>
  <c r="I698" i="4"/>
  <c r="J698" i="4"/>
  <c r="G699" i="4"/>
  <c r="H700" i="4"/>
  <c r="I700" i="4"/>
  <c r="J700" i="4"/>
  <c r="G684" i="4"/>
  <c r="G771" i="4"/>
  <c r="G770" i="4"/>
  <c r="G177" i="4"/>
  <c r="G169" i="4"/>
  <c r="G219" i="4"/>
  <c r="G179" i="4"/>
  <c r="G167" i="4"/>
  <c r="G166" i="4"/>
  <c r="I62" i="4"/>
  <c r="I838" i="4"/>
  <c r="J838" i="4"/>
  <c r="K838" i="4"/>
  <c r="H838" i="4"/>
  <c r="G837" i="4"/>
  <c r="G836" i="4"/>
  <c r="K827" i="4"/>
  <c r="J827" i="4"/>
  <c r="I827" i="4"/>
  <c r="G826" i="4"/>
  <c r="I648" i="4"/>
  <c r="J648" i="4"/>
  <c r="K648" i="4"/>
  <c r="H648" i="4"/>
  <c r="I666" i="4"/>
  <c r="J666" i="4"/>
  <c r="K666" i="4"/>
  <c r="H666" i="4"/>
  <c r="G665" i="4"/>
  <c r="G667" i="4"/>
  <c r="G647" i="4"/>
  <c r="G648" i="4" s="1"/>
  <c r="G607" i="4"/>
  <c r="G532" i="4"/>
  <c r="G556" i="4"/>
  <c r="G413" i="4"/>
  <c r="G308" i="4"/>
  <c r="G183" i="4"/>
  <c r="G194" i="4"/>
  <c r="G146" i="4"/>
  <c r="G144" i="4"/>
  <c r="G136" i="4"/>
  <c r="H62" i="4"/>
  <c r="J62" i="4"/>
  <c r="K62" i="4"/>
  <c r="G54" i="4"/>
  <c r="H50" i="4"/>
  <c r="I50" i="4"/>
  <c r="J50" i="4"/>
  <c r="K50" i="4"/>
  <c r="G48" i="4"/>
  <c r="G44" i="4"/>
  <c r="G243" i="4"/>
  <c r="H737" i="4"/>
  <c r="G736" i="4"/>
  <c r="G786" i="4"/>
  <c r="G774" i="4"/>
  <c r="H765" i="4"/>
  <c r="G764" i="4"/>
  <c r="G761" i="4"/>
  <c r="G749" i="4"/>
  <c r="G748" i="4"/>
  <c r="G747" i="4"/>
  <c r="G710" i="4"/>
  <c r="G674" i="4"/>
  <c r="H642" i="4"/>
  <c r="G641" i="4"/>
  <c r="G638" i="4"/>
  <c r="G801" i="4"/>
  <c r="G799" i="4"/>
  <c r="G829" i="4"/>
  <c r="G628" i="4"/>
  <c r="I609" i="4"/>
  <c r="H609" i="4"/>
  <c r="G608" i="4"/>
  <c r="G589" i="4"/>
  <c r="I586" i="4"/>
  <c r="J586" i="4"/>
  <c r="K586" i="4"/>
  <c r="H586" i="4"/>
  <c r="G584" i="4"/>
  <c r="I569" i="4"/>
  <c r="J569" i="4"/>
  <c r="K569" i="4"/>
  <c r="H569" i="4"/>
  <c r="G567" i="4"/>
  <c r="G568" i="4"/>
  <c r="G561" i="4"/>
  <c r="I558" i="4"/>
  <c r="J558" i="4"/>
  <c r="K558" i="4"/>
  <c r="H558" i="4"/>
  <c r="G557" i="4"/>
  <c r="G531" i="4"/>
  <c r="G533" i="4"/>
  <c r="I513" i="4"/>
  <c r="J513" i="4"/>
  <c r="K513" i="4"/>
  <c r="H513" i="4"/>
  <c r="G512" i="4"/>
  <c r="H509" i="4"/>
  <c r="K509" i="4"/>
  <c r="J509" i="4"/>
  <c r="I509" i="4"/>
  <c r="G506" i="4"/>
  <c r="G507" i="4"/>
  <c r="G508" i="4"/>
  <c r="I494" i="4"/>
  <c r="J494" i="4"/>
  <c r="K494" i="4"/>
  <c r="H494" i="4"/>
  <c r="G493" i="4"/>
  <c r="G486" i="4"/>
  <c r="G487" i="4"/>
  <c r="I468" i="4"/>
  <c r="J468" i="4"/>
  <c r="K468" i="4"/>
  <c r="H468" i="4"/>
  <c r="G467" i="4"/>
  <c r="G446" i="4"/>
  <c r="G440" i="4"/>
  <c r="G439" i="4"/>
  <c r="H423" i="4"/>
  <c r="J423" i="4"/>
  <c r="K423" i="4"/>
  <c r="I423" i="4"/>
  <c r="G422" i="4"/>
  <c r="H415" i="4"/>
  <c r="G412" i="4"/>
  <c r="H397" i="4"/>
  <c r="G396" i="4"/>
  <c r="G390" i="4"/>
  <c r="G389" i="4"/>
  <c r="H386" i="4"/>
  <c r="I386" i="4"/>
  <c r="G383" i="4"/>
  <c r="G384" i="4"/>
  <c r="G385" i="4"/>
  <c r="H368" i="4"/>
  <c r="G367" i="4"/>
  <c r="G361" i="4"/>
  <c r="I358" i="4"/>
  <c r="H358" i="4"/>
  <c r="G357" i="4"/>
  <c r="H341" i="4"/>
  <c r="G340" i="4"/>
  <c r="G334" i="4"/>
  <c r="G313" i="4"/>
  <c r="I293" i="4"/>
  <c r="J293" i="4"/>
  <c r="K293" i="4"/>
  <c r="H293" i="4"/>
  <c r="H310" i="4"/>
  <c r="G309" i="4"/>
  <c r="G292" i="4"/>
  <c r="I289" i="4"/>
  <c r="J289" i="4"/>
  <c r="K289" i="4"/>
  <c r="H289" i="4"/>
  <c r="G287" i="4"/>
  <c r="G288" i="4"/>
  <c r="H271" i="4"/>
  <c r="G270" i="4"/>
  <c r="G264" i="4"/>
  <c r="H257" i="4"/>
  <c r="I257" i="4"/>
  <c r="J257" i="4"/>
  <c r="K257" i="4"/>
  <c r="G256" i="4"/>
  <c r="G247" i="4"/>
  <c r="G244" i="4"/>
  <c r="G245" i="4"/>
  <c r="G223" i="4"/>
  <c r="G217" i="4"/>
  <c r="G220" i="4"/>
  <c r="G221" i="4"/>
  <c r="G222" i="4"/>
  <c r="G209" i="4"/>
  <c r="G210" i="4"/>
  <c r="G211" i="4"/>
  <c r="G212" i="4"/>
  <c r="G213" i="4"/>
  <c r="G214" i="4"/>
  <c r="G215" i="4"/>
  <c r="G216" i="4"/>
  <c r="G205" i="4"/>
  <c r="G200" i="4"/>
  <c r="G196" i="4"/>
  <c r="G147" i="4"/>
  <c r="G148" i="4"/>
  <c r="G149" i="4"/>
  <c r="G150" i="4"/>
  <c r="G101" i="4"/>
  <c r="G103" i="4"/>
  <c r="G100" i="4"/>
  <c r="G88" i="4"/>
  <c r="G85" i="4"/>
  <c r="G82" i="4"/>
  <c r="I72" i="4"/>
  <c r="J72" i="4"/>
  <c r="K72" i="4"/>
  <c r="H72" i="4"/>
  <c r="G70" i="4"/>
  <c r="G71" i="4"/>
  <c r="G60" i="4"/>
  <c r="G58" i="4"/>
  <c r="G56" i="4"/>
  <c r="H43" i="4"/>
  <c r="I43" i="4"/>
  <c r="J43" i="4"/>
  <c r="K43" i="4"/>
  <c r="G40" i="4"/>
  <c r="G41" i="4"/>
  <c r="G33" i="4"/>
  <c r="G17" i="4"/>
  <c r="G796" i="4"/>
  <c r="H793" i="4"/>
  <c r="I793" i="4"/>
  <c r="J793" i="4"/>
  <c r="K793" i="4"/>
  <c r="G792" i="4"/>
  <c r="G793" i="4" s="1"/>
  <c r="G784" i="4"/>
  <c r="G733" i="4"/>
  <c r="G723" i="4"/>
  <c r="G656" i="4"/>
  <c r="G612" i="4"/>
  <c r="G585" i="4"/>
  <c r="K580" i="4"/>
  <c r="K577" i="4"/>
  <c r="K479" i="4"/>
  <c r="G438" i="4"/>
  <c r="H419" i="4"/>
  <c r="I419" i="4"/>
  <c r="J419" i="4"/>
  <c r="K419" i="4"/>
  <c r="G418" i="4"/>
  <c r="K415" i="4"/>
  <c r="G414" i="4"/>
  <c r="K350" i="4"/>
  <c r="G349" i="4"/>
  <c r="K280" i="4"/>
  <c r="G279" i="4"/>
  <c r="G233" i="4"/>
  <c r="G225" i="4"/>
  <c r="G186" i="4"/>
  <c r="G175" i="4"/>
  <c r="G168" i="4"/>
  <c r="G170" i="4"/>
  <c r="G143" i="4"/>
  <c r="G116" i="4"/>
  <c r="G115" i="4"/>
  <c r="G111" i="4"/>
  <c r="G94" i="4"/>
  <c r="G26" i="4"/>
  <c r="I164" i="4"/>
  <c r="J164" i="4"/>
  <c r="K164" i="4"/>
  <c r="H164" i="4"/>
  <c r="I682" i="4"/>
  <c r="J682" i="4"/>
  <c r="K682" i="4"/>
  <c r="H682" i="4"/>
  <c r="G681" i="4"/>
  <c r="G159" i="4"/>
  <c r="G154" i="4"/>
  <c r="G28" i="4"/>
  <c r="G24" i="4"/>
  <c r="G34" i="4"/>
  <c r="G720" i="4"/>
  <c r="G830" i="4"/>
  <c r="I814" i="4"/>
  <c r="J814" i="4"/>
  <c r="K814" i="4"/>
  <c r="H814" i="4"/>
  <c r="G813" i="4"/>
  <c r="H741" i="4"/>
  <c r="I741" i="4"/>
  <c r="J741" i="4"/>
  <c r="K741" i="4"/>
  <c r="G740" i="4"/>
  <c r="G741" i="4" s="1"/>
  <c r="H645" i="4"/>
  <c r="I645" i="4"/>
  <c r="J645" i="4"/>
  <c r="K645" i="4"/>
  <c r="G644" i="4"/>
  <c r="G635" i="4"/>
  <c r="G598" i="4"/>
  <c r="G573" i="4"/>
  <c r="G547" i="4"/>
  <c r="G520" i="4"/>
  <c r="G500" i="4"/>
  <c r="G475" i="4"/>
  <c r="G455" i="4"/>
  <c r="G427" i="4"/>
  <c r="G401" i="4"/>
  <c r="G372" i="4"/>
  <c r="G345" i="4"/>
  <c r="G322" i="4"/>
  <c r="G299" i="4"/>
  <c r="G275" i="4"/>
  <c r="H236" i="4"/>
  <c r="I236" i="4"/>
  <c r="J236" i="4"/>
  <c r="K236" i="4"/>
  <c r="G232" i="4"/>
  <c r="H227" i="4"/>
  <c r="I227" i="4"/>
  <c r="J227" i="4"/>
  <c r="K227" i="4"/>
  <c r="G180" i="4"/>
  <c r="G181" i="4"/>
  <c r="G182" i="4"/>
  <c r="G176" i="4"/>
  <c r="G173" i="4"/>
  <c r="G165" i="4"/>
  <c r="G152" i="4"/>
  <c r="G145" i="4"/>
  <c r="H141" i="4"/>
  <c r="I141" i="4"/>
  <c r="J141" i="4"/>
  <c r="K141" i="4"/>
  <c r="G135" i="4"/>
  <c r="G137" i="4"/>
  <c r="H134" i="4"/>
  <c r="I134" i="4"/>
  <c r="J134" i="4"/>
  <c r="K134" i="4"/>
  <c r="G113" i="4"/>
  <c r="G108" i="4"/>
  <c r="G109" i="4"/>
  <c r="G86" i="4"/>
  <c r="G67" i="4"/>
  <c r="G49" i="4"/>
  <c r="G23" i="4"/>
  <c r="H713" i="4"/>
  <c r="G712" i="4"/>
  <c r="H752" i="4"/>
  <c r="H618" i="4"/>
  <c r="G617" i="4"/>
  <c r="H541" i="4"/>
  <c r="G540" i="4"/>
  <c r="H536" i="4"/>
  <c r="G535" i="4"/>
  <c r="H443" i="4"/>
  <c r="G442" i="4"/>
  <c r="G265" i="4"/>
  <c r="G266" i="4"/>
  <c r="G269" i="4"/>
  <c r="H261" i="4"/>
  <c r="I261" i="4"/>
  <c r="J261" i="4"/>
  <c r="K261" i="4"/>
  <c r="G258" i="4"/>
  <c r="G255" i="4"/>
  <c r="G246" i="4"/>
  <c r="G202" i="4"/>
  <c r="G203" i="4"/>
  <c r="G193" i="4"/>
  <c r="G190" i="4"/>
  <c r="G184" i="4"/>
  <c r="G174" i="4"/>
  <c r="G131" i="4"/>
  <c r="G132" i="4"/>
  <c r="G68" i="4"/>
  <c r="K53" i="4"/>
  <c r="G172" i="4"/>
  <c r="G163" i="4"/>
  <c r="G105" i="4"/>
  <c r="G703" i="4"/>
  <c r="G653" i="4"/>
  <c r="G634" i="4"/>
  <c r="G800" i="4"/>
  <c r="G787" i="4"/>
  <c r="K524" i="4"/>
  <c r="K431" i="4"/>
  <c r="K405" i="4"/>
  <c r="K376" i="4"/>
  <c r="G758" i="4"/>
  <c r="G208" i="4"/>
  <c r="G831" i="4"/>
  <c r="G817" i="4"/>
  <c r="H779" i="4"/>
  <c r="H766" i="4" s="1"/>
  <c r="I779" i="4"/>
  <c r="J779" i="4"/>
  <c r="J766" i="4" s="1"/>
  <c r="K779" i="4"/>
  <c r="G769" i="4"/>
  <c r="G745" i="4"/>
  <c r="G732" i="4"/>
  <c r="G670" i="4"/>
  <c r="G259" i="4"/>
  <c r="G178" i="4"/>
  <c r="G151" i="4"/>
  <c r="H161" i="4"/>
  <c r="I161" i="4"/>
  <c r="J161" i="4"/>
  <c r="K161" i="4"/>
  <c r="G142" i="4"/>
  <c r="G117" i="4"/>
  <c r="G112" i="4"/>
  <c r="G55" i="4"/>
  <c r="G31" i="4"/>
  <c r="G777" i="4"/>
  <c r="G773" i="4"/>
  <c r="I752" i="4"/>
  <c r="G751" i="4"/>
  <c r="G707" i="4"/>
  <c r="H661" i="4"/>
  <c r="G660" i="4"/>
  <c r="G633" i="4"/>
  <c r="G632" i="4"/>
  <c r="G637" i="4"/>
  <c r="G639" i="4"/>
  <c r="G640" i="4"/>
  <c r="I642" i="4"/>
  <c r="J642" i="4"/>
  <c r="K642" i="4"/>
  <c r="G643" i="4"/>
  <c r="G810" i="4"/>
  <c r="H804" i="4"/>
  <c r="G362" i="4"/>
  <c r="G306" i="4"/>
  <c r="G198" i="4"/>
  <c r="G192" i="4"/>
  <c r="G188" i="4"/>
  <c r="G157" i="4"/>
  <c r="K766" i="4" l="1"/>
  <c r="I766" i="4"/>
  <c r="G768" i="4"/>
  <c r="J683" i="4"/>
  <c r="H854" i="4"/>
  <c r="I683" i="4"/>
  <c r="H683" i="4"/>
  <c r="G685" i="4"/>
  <c r="J855" i="4"/>
  <c r="G838" i="4"/>
  <c r="H855" i="4"/>
  <c r="K855" i="4"/>
  <c r="I855" i="4"/>
  <c r="G666" i="4"/>
  <c r="G569" i="4"/>
  <c r="G293" i="4"/>
  <c r="G289" i="4"/>
  <c r="J854" i="4"/>
  <c r="K854" i="4"/>
  <c r="I854" i="4"/>
  <c r="G645" i="4"/>
  <c r="G814" i="4"/>
  <c r="G642" i="4"/>
  <c r="G129" i="4"/>
  <c r="G110" i="4"/>
  <c r="G20" i="4"/>
  <c r="G260" i="4"/>
  <c r="G261" i="4" s="1"/>
  <c r="H841" i="4"/>
  <c r="I841" i="4"/>
  <c r="J841" i="4"/>
  <c r="K841" i="4"/>
  <c r="G840" i="4"/>
  <c r="G808" i="4"/>
  <c r="G590" i="4"/>
  <c r="G391" i="4"/>
  <c r="H238" i="4"/>
  <c r="I238" i="4"/>
  <c r="J238" i="4"/>
  <c r="K238" i="4"/>
  <c r="G189" i="4"/>
  <c r="G120" i="4"/>
  <c r="G114" i="4"/>
  <c r="H580" i="4"/>
  <c r="I580" i="4"/>
  <c r="J580" i="4"/>
  <c r="H527" i="4"/>
  <c r="I527" i="4"/>
  <c r="J527" i="4"/>
  <c r="K527" i="4"/>
  <c r="H482" i="4"/>
  <c r="I482" i="4"/>
  <c r="J482" i="4"/>
  <c r="K482" i="4"/>
  <c r="H434" i="4"/>
  <c r="I434" i="4"/>
  <c r="J434" i="4"/>
  <c r="K434" i="4"/>
  <c r="H408" i="4"/>
  <c r="I408" i="4"/>
  <c r="J408" i="4"/>
  <c r="K408" i="4"/>
  <c r="H353" i="4"/>
  <c r="I353" i="4"/>
  <c r="J353" i="4"/>
  <c r="K353" i="4"/>
  <c r="H283" i="4"/>
  <c r="I283" i="4"/>
  <c r="J283" i="4"/>
  <c r="K283" i="4"/>
  <c r="G185" i="4"/>
  <c r="H32" i="4"/>
  <c r="H38" i="4" s="1"/>
  <c r="I32" i="4"/>
  <c r="I38" i="4" s="1"/>
  <c r="J32" i="4"/>
  <c r="J38" i="4" s="1"/>
  <c r="K32" i="4"/>
  <c r="K38" i="4" s="1"/>
  <c r="I819" i="4"/>
  <c r="J819" i="4"/>
  <c r="K819" i="4"/>
  <c r="H819" i="4"/>
  <c r="I618" i="4"/>
  <c r="J618" i="4"/>
  <c r="K618" i="4"/>
  <c r="I564" i="4"/>
  <c r="J564" i="4"/>
  <c r="K564" i="4"/>
  <c r="H564" i="4"/>
  <c r="I490" i="4"/>
  <c r="J490" i="4"/>
  <c r="K490" i="4"/>
  <c r="H490" i="4"/>
  <c r="G417" i="4"/>
  <c r="I376" i="4"/>
  <c r="J376" i="4"/>
  <c r="H376" i="4"/>
  <c r="I364" i="4"/>
  <c r="J364" i="4"/>
  <c r="K364" i="4"/>
  <c r="H364" i="4"/>
  <c r="I341" i="4"/>
  <c r="J341" i="4"/>
  <c r="K341" i="4"/>
  <c r="I295" i="4"/>
  <c r="J295" i="4"/>
  <c r="K295" i="4"/>
  <c r="H295" i="4"/>
  <c r="I267" i="4"/>
  <c r="J267" i="4"/>
  <c r="K267" i="4"/>
  <c r="H267" i="4"/>
  <c r="I251" i="4"/>
  <c r="J251" i="4"/>
  <c r="K251" i="4"/>
  <c r="H251" i="4"/>
  <c r="G237" i="4"/>
  <c r="G162" i="4"/>
  <c r="G36" i="4"/>
  <c r="H726" i="4"/>
  <c r="I726" i="4"/>
  <c r="J726" i="4"/>
  <c r="K726" i="4"/>
  <c r="G722" i="4"/>
  <c r="I713" i="4"/>
  <c r="J713" i="4"/>
  <c r="K713" i="4"/>
  <c r="G704" i="4"/>
  <c r="G702" i="4"/>
  <c r="K698" i="4"/>
  <c r="H679" i="4"/>
  <c r="H664" i="4" s="1"/>
  <c r="I679" i="4"/>
  <c r="I664" i="4" s="1"/>
  <c r="J679" i="4"/>
  <c r="J664" i="4" s="1"/>
  <c r="K679" i="4"/>
  <c r="K664" i="4" s="1"/>
  <c r="G658" i="4"/>
  <c r="G623" i="4"/>
  <c r="G525" i="4"/>
  <c r="H451" i="4"/>
  <c r="H464" i="4"/>
  <c r="I464" i="4"/>
  <c r="J464" i="4"/>
  <c r="K464" i="4"/>
  <c r="G461" i="4"/>
  <c r="G462" i="4"/>
  <c r="H460" i="4"/>
  <c r="I460" i="4"/>
  <c r="J460" i="4"/>
  <c r="K460" i="4"/>
  <c r="G459" i="4"/>
  <c r="G432" i="4"/>
  <c r="G351" i="4"/>
  <c r="G281" i="4"/>
  <c r="G406" i="4"/>
  <c r="G407" i="4"/>
  <c r="G578" i="4"/>
  <c r="G480" i="4"/>
  <c r="G477" i="4"/>
  <c r="H379" i="4"/>
  <c r="I379" i="4"/>
  <c r="J379" i="4"/>
  <c r="K379" i="4"/>
  <c r="G377" i="4"/>
  <c r="H545" i="4"/>
  <c r="I545" i="4"/>
  <c r="J545" i="4"/>
  <c r="K545" i="4"/>
  <c r="H552" i="4"/>
  <c r="I552" i="4"/>
  <c r="J552" i="4"/>
  <c r="K552" i="4"/>
  <c r="G551" i="4"/>
  <c r="G544" i="4"/>
  <c r="G599" i="4"/>
  <c r="H603" i="4"/>
  <c r="I603" i="4"/>
  <c r="J603" i="4"/>
  <c r="K603" i="4"/>
  <c r="G602" i="4"/>
  <c r="H327" i="4"/>
  <c r="I327" i="4"/>
  <c r="J327" i="4"/>
  <c r="K327" i="4"/>
  <c r="G326" i="4"/>
  <c r="G305" i="4"/>
  <c r="G307" i="4"/>
  <c r="I310" i="4"/>
  <c r="J310" i="4"/>
  <c r="K310" i="4"/>
  <c r="H304" i="4"/>
  <c r="I304" i="4"/>
  <c r="J304" i="4"/>
  <c r="K304" i="4"/>
  <c r="G303" i="4"/>
  <c r="G304" i="4" s="1"/>
  <c r="H241" i="4"/>
  <c r="I241" i="4"/>
  <c r="J241" i="4"/>
  <c r="K241" i="4"/>
  <c r="G239" i="4"/>
  <c r="G240" i="4"/>
  <c r="G197" i="4"/>
  <c r="G138" i="4"/>
  <c r="G65" i="4"/>
  <c r="G807" i="4"/>
  <c r="G614" i="4"/>
  <c r="H596" i="4"/>
  <c r="I596" i="4"/>
  <c r="J596" i="4"/>
  <c r="K596" i="4"/>
  <c r="G595" i="4"/>
  <c r="J496" i="4"/>
  <c r="K496" i="4"/>
  <c r="H449" i="4"/>
  <c r="G448" i="4"/>
  <c r="I443" i="4"/>
  <c r="J443" i="4"/>
  <c r="K443" i="4"/>
  <c r="G363" i="4"/>
  <c r="G766" i="4" l="1"/>
  <c r="G698" i="4"/>
  <c r="G238" i="4"/>
  <c r="G408" i="4"/>
  <c r="G726" i="4"/>
  <c r="G713" i="4"/>
  <c r="G679" i="4"/>
  <c r="G819" i="4"/>
  <c r="G618" i="4"/>
  <c r="G603" i="4"/>
  <c r="G596" i="4"/>
  <c r="G564" i="4"/>
  <c r="G552" i="4"/>
  <c r="G545" i="4"/>
  <c r="G513" i="4"/>
  <c r="G490" i="4"/>
  <c r="G464" i="4"/>
  <c r="G460" i="4"/>
  <c r="G376" i="4"/>
  <c r="G443" i="4"/>
  <c r="G423" i="4"/>
  <c r="G419" i="4"/>
  <c r="G379" i="4"/>
  <c r="G364" i="4"/>
  <c r="G341" i="4"/>
  <c r="G327" i="4"/>
  <c r="G310" i="4"/>
  <c r="G295" i="4"/>
  <c r="G267" i="4"/>
  <c r="G164" i="4"/>
  <c r="G854" i="4" s="1"/>
  <c r="G72" i="4"/>
  <c r="G32" i="4"/>
  <c r="G241" i="4"/>
  <c r="G242" i="4"/>
  <c r="G234" i="4"/>
  <c r="G235" i="4"/>
  <c r="G250" i="4"/>
  <c r="H253" i="4"/>
  <c r="H231" i="4" s="1"/>
  <c r="I253" i="4"/>
  <c r="I231" i="4" s="1"/>
  <c r="J253" i="4"/>
  <c r="J231" i="4" s="1"/>
  <c r="K253" i="4"/>
  <c r="K231" i="4" s="1"/>
  <c r="G252" i="4"/>
  <c r="G253" i="4" s="1"/>
  <c r="G226" i="4"/>
  <c r="G160" i="4"/>
  <c r="G158" i="4"/>
  <c r="G140" i="4"/>
  <c r="G96" i="4"/>
  <c r="G236" i="4" l="1"/>
  <c r="H630" i="4"/>
  <c r="I630" i="4"/>
  <c r="J630" i="4"/>
  <c r="K630" i="4"/>
  <c r="H571" i="4"/>
  <c r="I571" i="4"/>
  <c r="J571" i="4"/>
  <c r="K571" i="4"/>
  <c r="G570" i="4"/>
  <c r="G630" i="4" l="1"/>
  <c r="G571" i="4"/>
  <c r="H106" i="4"/>
  <c r="I106" i="4"/>
  <c r="J106" i="4"/>
  <c r="K106" i="4"/>
  <c r="G106" i="4" l="1"/>
  <c r="H64" i="4" l="1"/>
  <c r="I64" i="4"/>
  <c r="J64" i="4"/>
  <c r="K64" i="4"/>
  <c r="G63" i="4"/>
  <c r="G64" i="4" s="1"/>
  <c r="I839" i="4" l="1"/>
  <c r="J839" i="4"/>
  <c r="K839" i="4"/>
  <c r="G841" i="4"/>
  <c r="G832" i="4"/>
  <c r="G731" i="4"/>
  <c r="H839" i="4" l="1"/>
  <c r="G839" i="4" s="1"/>
  <c r="G719" i="4"/>
  <c r="G706" i="4"/>
  <c r="G669" i="4"/>
  <c r="I661" i="4"/>
  <c r="J661" i="4"/>
  <c r="K661" i="4"/>
  <c r="G651" i="4"/>
  <c r="G652" i="4"/>
  <c r="G661" i="4" l="1"/>
  <c r="G757" i="4"/>
  <c r="J752" i="4"/>
  <c r="K752" i="4"/>
  <c r="G752" i="4" l="1"/>
  <c r="G744" i="4"/>
  <c r="G621" i="4"/>
  <c r="G613" i="4"/>
  <c r="G563" i="4"/>
  <c r="G582" i="4"/>
  <c r="H471" i="4" l="1"/>
  <c r="I471" i="4"/>
  <c r="J471" i="4"/>
  <c r="K471" i="4"/>
  <c r="G471" i="4" l="1"/>
  <c r="G468" i="4" l="1"/>
  <c r="G605" i="4"/>
  <c r="I541" i="4"/>
  <c r="J541" i="4"/>
  <c r="K541" i="4"/>
  <c r="G529" i="4"/>
  <c r="G541" i="4" l="1"/>
  <c r="I449" i="4"/>
  <c r="J449" i="4"/>
  <c r="K449" i="4"/>
  <c r="G447" i="4"/>
  <c r="I451" i="4"/>
  <c r="J451" i="4"/>
  <c r="K451" i="4"/>
  <c r="G449" i="4" l="1"/>
  <c r="G410" i="4"/>
  <c r="H393" i="4"/>
  <c r="I393" i="4"/>
  <c r="J393" i="4"/>
  <c r="K393" i="4"/>
  <c r="G381" i="4"/>
  <c r="G393" i="4" l="1"/>
  <c r="I337" i="4"/>
  <c r="J337" i="4"/>
  <c r="K337" i="4"/>
  <c r="H337" i="4"/>
  <c r="I316" i="4"/>
  <c r="J316" i="4"/>
  <c r="K316" i="4"/>
  <c r="H316" i="4"/>
  <c r="G337" i="4" l="1"/>
  <c r="G316" i="4"/>
  <c r="G51" i="4"/>
  <c r="G171" i="4"/>
  <c r="G16" i="4"/>
  <c r="G18" i="4"/>
  <c r="G19" i="4"/>
  <c r="G21" i="4"/>
  <c r="G22" i="4"/>
  <c r="G25" i="4"/>
  <c r="G27" i="4"/>
  <c r="G29" i="4"/>
  <c r="G30" i="4"/>
  <c r="G35" i="4"/>
  <c r="G37" i="4"/>
  <c r="G39" i="4"/>
  <c r="G42" i="4"/>
  <c r="G45" i="4"/>
  <c r="G46" i="4"/>
  <c r="G47" i="4"/>
  <c r="G52" i="4"/>
  <c r="G57" i="4"/>
  <c r="G59" i="4"/>
  <c r="G61" i="4"/>
  <c r="G66" i="4"/>
  <c r="G69" i="4"/>
  <c r="G73" i="4"/>
  <c r="G74" i="4"/>
  <c r="G75" i="4"/>
  <c r="G76" i="4"/>
  <c r="G77" i="4"/>
  <c r="G78" i="4"/>
  <c r="G79" i="4"/>
  <c r="G80" i="4"/>
  <c r="G81" i="4"/>
  <c r="G83" i="4"/>
  <c r="G84" i="4"/>
  <c r="G87" i="4"/>
  <c r="G89" i="4"/>
  <c r="G90" i="4"/>
  <c r="G91" i="4"/>
  <c r="G92" i="4"/>
  <c r="G95" i="4"/>
  <c r="G97" i="4"/>
  <c r="G98" i="4"/>
  <c r="G99" i="4"/>
  <c r="G118" i="4"/>
  <c r="G119" i="4"/>
  <c r="G121" i="4"/>
  <c r="G122" i="4"/>
  <c r="G123" i="4"/>
  <c r="G124" i="4"/>
  <c r="G125" i="4"/>
  <c r="G126" i="4"/>
  <c r="G127" i="4"/>
  <c r="G128" i="4"/>
  <c r="G130" i="4"/>
  <c r="G133" i="4"/>
  <c r="G139" i="4"/>
  <c r="G141" i="4" s="1"/>
  <c r="G153" i="4"/>
  <c r="G155" i="4"/>
  <c r="G156" i="4"/>
  <c r="G187" i="4"/>
  <c r="G191" i="4"/>
  <c r="G195" i="4"/>
  <c r="G199" i="4"/>
  <c r="G201" i="4"/>
  <c r="G204" i="4"/>
  <c r="G206" i="4"/>
  <c r="G207" i="4"/>
  <c r="G224" i="4"/>
  <c r="G228" i="4"/>
  <c r="G229" i="4"/>
  <c r="G248" i="4"/>
  <c r="G249" i="4"/>
  <c r="G254" i="4"/>
  <c r="G257" i="4" s="1"/>
  <c r="G263" i="4"/>
  <c r="G268" i="4"/>
  <c r="G272" i="4"/>
  <c r="G274" i="4"/>
  <c r="G276" i="4"/>
  <c r="G277" i="4"/>
  <c r="G278" i="4"/>
  <c r="G282" i="4"/>
  <c r="G283" i="4" s="1"/>
  <c r="G284" i="4"/>
  <c r="G285" i="4"/>
  <c r="G286" i="4"/>
  <c r="G291" i="4"/>
  <c r="G294" i="4"/>
  <c r="G296" i="4"/>
  <c r="G297" i="4" s="1"/>
  <c r="G298" i="4"/>
  <c r="G300" i="4"/>
  <c r="G301" i="4"/>
  <c r="G312" i="4"/>
  <c r="G314" i="4"/>
  <c r="G315" i="4"/>
  <c r="G317" i="4"/>
  <c r="G319" i="4"/>
  <c r="G321" i="4"/>
  <c r="G323" i="4"/>
  <c r="G324" i="4"/>
  <c r="G328" i="4"/>
  <c r="G329" i="4"/>
  <c r="G330" i="4"/>
  <c r="G333" i="4"/>
  <c r="G335" i="4"/>
  <c r="G336" i="4"/>
  <c r="G338" i="4"/>
  <c r="G339" i="4"/>
  <c r="G342" i="4"/>
  <c r="G344" i="4"/>
  <c r="G346" i="4"/>
  <c r="G347" i="4"/>
  <c r="G348" i="4"/>
  <c r="G352" i="4"/>
  <c r="G353" i="4" s="1"/>
  <c r="G354" i="4"/>
  <c r="G355" i="4"/>
  <c r="G356" i="4"/>
  <c r="G360" i="4"/>
  <c r="G365" i="4"/>
  <c r="G366" i="4"/>
  <c r="G369" i="4"/>
  <c r="G371" i="4"/>
  <c r="G373" i="4"/>
  <c r="G374" i="4"/>
  <c r="G375" i="4"/>
  <c r="G378" i="4"/>
  <c r="G380" i="4"/>
  <c r="G382" i="4"/>
  <c r="G388" i="4"/>
  <c r="G392" i="4"/>
  <c r="G394" i="4"/>
  <c r="G395" i="4"/>
  <c r="G398" i="4"/>
  <c r="G400" i="4"/>
  <c r="G402" i="4"/>
  <c r="G403" i="4"/>
  <c r="G404" i="4"/>
  <c r="G409" i="4"/>
  <c r="G411" i="4"/>
  <c r="G420" i="4"/>
  <c r="G421" i="4"/>
  <c r="G424" i="4"/>
  <c r="G426" i="4"/>
  <c r="G428" i="4"/>
  <c r="G429" i="4"/>
  <c r="G430" i="4"/>
  <c r="G433" i="4"/>
  <c r="G434" i="4" s="1"/>
  <c r="G435" i="4"/>
  <c r="G436" i="4"/>
  <c r="G437" i="4"/>
  <c r="G441" i="4"/>
  <c r="G445" i="4"/>
  <c r="G450" i="4"/>
  <c r="G451" i="4" s="1"/>
  <c r="G452" i="4"/>
  <c r="G453" i="4" s="1"/>
  <c r="G454" i="4"/>
  <c r="G456" i="4"/>
  <c r="G457" i="4"/>
  <c r="G463" i="4"/>
  <c r="G466" i="4"/>
  <c r="G469" i="4"/>
  <c r="G470" i="4"/>
  <c r="G472" i="4"/>
  <c r="G474" i="4"/>
  <c r="G476" i="4"/>
  <c r="G478" i="4"/>
  <c r="G481" i="4"/>
  <c r="G482" i="4" s="1"/>
  <c r="G483" i="4"/>
  <c r="G484" i="4"/>
  <c r="G485" i="4"/>
  <c r="G488" i="4"/>
  <c r="G489" i="4"/>
  <c r="G492" i="4"/>
  <c r="G495" i="4"/>
  <c r="G497" i="4"/>
  <c r="G499" i="4"/>
  <c r="G501" i="4"/>
  <c r="G503" i="4"/>
  <c r="G504" i="4"/>
  <c r="G505" i="4"/>
  <c r="G511" i="4"/>
  <c r="G514" i="4"/>
  <c r="G515" i="4"/>
  <c r="G517" i="4"/>
  <c r="G519" i="4"/>
  <c r="G521" i="4"/>
  <c r="G522" i="4"/>
  <c r="G523" i="4"/>
  <c r="G526" i="4"/>
  <c r="G527" i="4" s="1"/>
  <c r="G528" i="4"/>
  <c r="G530" i="4"/>
  <c r="G534" i="4"/>
  <c r="G538" i="4"/>
  <c r="G539" i="4"/>
  <c r="G542" i="4"/>
  <c r="G546" i="4"/>
  <c r="G548" i="4"/>
  <c r="G549" i="4"/>
  <c r="G553" i="4"/>
  <c r="G554" i="4"/>
  <c r="G560" i="4"/>
  <c r="G562" i="4"/>
  <c r="G565" i="4"/>
  <c r="G566" i="4"/>
  <c r="G572" i="4"/>
  <c r="G574" i="4"/>
  <c r="G575" i="4"/>
  <c r="G576" i="4"/>
  <c r="G579" i="4"/>
  <c r="G580" i="4" s="1"/>
  <c r="G581" i="4"/>
  <c r="G583" i="4"/>
  <c r="G588" i="4"/>
  <c r="G591" i="4"/>
  <c r="G593" i="4"/>
  <c r="G597" i="4"/>
  <c r="G600" i="4"/>
  <c r="G604" i="4"/>
  <c r="G606" i="4"/>
  <c r="G611" i="4"/>
  <c r="G615" i="4"/>
  <c r="G616" i="4"/>
  <c r="G620" i="4"/>
  <c r="G622" i="4"/>
  <c r="G624" i="4"/>
  <c r="G627" i="4"/>
  <c r="G629" i="4"/>
  <c r="G649" i="4"/>
  <c r="G650" i="4"/>
  <c r="G654" i="4"/>
  <c r="G655" i="4"/>
  <c r="G657" i="4"/>
  <c r="G659" i="4"/>
  <c r="G662" i="4"/>
  <c r="G668" i="4"/>
  <c r="G672" i="4"/>
  <c r="G673" i="4"/>
  <c r="G675" i="4"/>
  <c r="G676" i="4"/>
  <c r="G677" i="4"/>
  <c r="G678" i="4"/>
  <c r="G680" i="4"/>
  <c r="G705" i="4"/>
  <c r="G708" i="4"/>
  <c r="G709" i="4"/>
  <c r="G711" i="4"/>
  <c r="G714" i="4"/>
  <c r="G717" i="4"/>
  <c r="G718" i="4"/>
  <c r="G724" i="4"/>
  <c r="G725" i="4"/>
  <c r="G727" i="4"/>
  <c r="G730" i="4"/>
  <c r="G734" i="4"/>
  <c r="G735" i="4"/>
  <c r="G738" i="4"/>
  <c r="G743" i="4"/>
  <c r="G746" i="4"/>
  <c r="G750" i="4"/>
  <c r="G753" i="4"/>
  <c r="G756" i="4"/>
  <c r="G760" i="4"/>
  <c r="G762" i="4"/>
  <c r="G763" i="4"/>
  <c r="G772" i="4"/>
  <c r="G775" i="4"/>
  <c r="G776" i="4"/>
  <c r="G778" i="4"/>
  <c r="G781" i="4"/>
  <c r="G783" i="4"/>
  <c r="G785" i="4"/>
  <c r="G788" i="4"/>
  <c r="G789" i="4"/>
  <c r="G790" i="4"/>
  <c r="G795" i="4"/>
  <c r="G797" i="4"/>
  <c r="G798" i="4"/>
  <c r="G802" i="4"/>
  <c r="G803" i="4"/>
  <c r="G806" i="4"/>
  <c r="G809" i="4"/>
  <c r="G811" i="4"/>
  <c r="G816" i="4"/>
  <c r="G818" i="4"/>
  <c r="G820" i="4"/>
  <c r="G821" i="4"/>
  <c r="G824" i="4"/>
  <c r="G825" i="4"/>
  <c r="G828" i="4"/>
  <c r="G833" i="4"/>
  <c r="G834" i="4"/>
  <c r="G62" i="4" l="1"/>
  <c r="G50" i="4"/>
  <c r="G43" i="4"/>
  <c r="G38" i="4"/>
  <c r="G280" i="4"/>
  <c r="G227" i="4"/>
  <c r="G134" i="4"/>
  <c r="G779" i="4"/>
  <c r="G161" i="4"/>
  <c r="G855" i="4"/>
  <c r="G610" i="4"/>
  <c r="G251" i="4"/>
  <c r="G231" i="4" s="1"/>
  <c r="G53" i="4"/>
  <c r="H827" i="4"/>
  <c r="G827" i="4" l="1"/>
  <c r="I93" i="4" l="1"/>
  <c r="I107" i="4" s="1"/>
  <c r="I804" i="4" l="1"/>
  <c r="I794" i="4" s="1"/>
  <c r="J804" i="4"/>
  <c r="J794" i="4" s="1"/>
  <c r="K804" i="4"/>
  <c r="K794" i="4" s="1"/>
  <c r="H782" i="4"/>
  <c r="I782" i="4"/>
  <c r="J782" i="4"/>
  <c r="K782" i="4"/>
  <c r="I765" i="4"/>
  <c r="I755" i="4" s="1"/>
  <c r="J765" i="4"/>
  <c r="J755" i="4" s="1"/>
  <c r="K765" i="4"/>
  <c r="K755" i="4" s="1"/>
  <c r="H755" i="4" l="1"/>
  <c r="G755" i="4" s="1"/>
  <c r="G765" i="4"/>
  <c r="G782" i="4"/>
  <c r="H794" i="4"/>
  <c r="G794" i="4" s="1"/>
  <c r="G804" i="4"/>
  <c r="H626" i="4"/>
  <c r="I626" i="4"/>
  <c r="J626" i="4"/>
  <c r="K626" i="4"/>
  <c r="H518" i="4"/>
  <c r="I518" i="4"/>
  <c r="J518" i="4"/>
  <c r="K518" i="4"/>
  <c r="H524" i="4"/>
  <c r="I524" i="4"/>
  <c r="J524" i="4"/>
  <c r="H453" i="4"/>
  <c r="I453" i="4"/>
  <c r="J453" i="4"/>
  <c r="K453" i="4"/>
  <c r="G626" i="4" l="1"/>
  <c r="G524" i="4"/>
  <c r="G518" i="4"/>
  <c r="I397" i="4"/>
  <c r="J397" i="4"/>
  <c r="K397" i="4"/>
  <c r="H399" i="4"/>
  <c r="I399" i="4"/>
  <c r="J399" i="4"/>
  <c r="K399" i="4"/>
  <c r="H370" i="4"/>
  <c r="I370" i="4"/>
  <c r="J370" i="4"/>
  <c r="K370" i="4"/>
  <c r="H297" i="4"/>
  <c r="I297" i="4"/>
  <c r="J297" i="4"/>
  <c r="K297" i="4"/>
  <c r="G399" i="4" l="1"/>
  <c r="G370" i="4"/>
  <c r="G397" i="4"/>
  <c r="H273" i="4"/>
  <c r="I273" i="4"/>
  <c r="J273" i="4"/>
  <c r="K273" i="4"/>
  <c r="G273" i="4" l="1"/>
  <c r="J358" i="4"/>
  <c r="K358" i="4"/>
  <c r="G358" i="4" l="1"/>
  <c r="H331" i="4"/>
  <c r="H853" i="4" s="1"/>
  <c r="I331" i="4"/>
  <c r="J331" i="4"/>
  <c r="K331" i="4"/>
  <c r="G586" i="4" l="1"/>
  <c r="G509" i="4"/>
  <c r="G331" i="4"/>
  <c r="J609" i="4"/>
  <c r="K609" i="4"/>
  <c r="G609" i="4" l="1"/>
  <c r="G558" i="4"/>
  <c r="H498" i="4" l="1"/>
  <c r="I498" i="4"/>
  <c r="J498" i="4"/>
  <c r="K498" i="4"/>
  <c r="G498" i="4" l="1"/>
  <c r="H835" i="4"/>
  <c r="I835" i="4"/>
  <c r="J835" i="4"/>
  <c r="K835" i="4"/>
  <c r="H822" i="4"/>
  <c r="I822" i="4"/>
  <c r="I815" i="4" s="1"/>
  <c r="J822" i="4"/>
  <c r="J815" i="4" s="1"/>
  <c r="K822" i="4"/>
  <c r="K815" i="4" s="1"/>
  <c r="H812" i="4"/>
  <c r="H805" i="4" s="1"/>
  <c r="I812" i="4"/>
  <c r="I805" i="4" s="1"/>
  <c r="J812" i="4"/>
  <c r="J805" i="4" s="1"/>
  <c r="K812" i="4"/>
  <c r="K805" i="4" s="1"/>
  <c r="H791" i="4"/>
  <c r="H780" i="4" s="1"/>
  <c r="I791" i="4"/>
  <c r="I780" i="4" s="1"/>
  <c r="J791" i="4"/>
  <c r="J780" i="4" s="1"/>
  <c r="K791" i="4"/>
  <c r="K780" i="4" s="1"/>
  <c r="J851" i="4" l="1"/>
  <c r="J823" i="4"/>
  <c r="I851" i="4"/>
  <c r="I823" i="4"/>
  <c r="H851" i="4"/>
  <c r="H823" i="4"/>
  <c r="K851" i="4"/>
  <c r="K823" i="4"/>
  <c r="G791" i="4"/>
  <c r="G780" i="4" s="1"/>
  <c r="H815" i="4"/>
  <c r="G815" i="4" s="1"/>
  <c r="G822" i="4"/>
  <c r="G835" i="4"/>
  <c r="G851" i="4" s="1"/>
  <c r="G812" i="4"/>
  <c r="G805" i="4" s="1"/>
  <c r="H754" i="4"/>
  <c r="I754" i="4"/>
  <c r="I742" i="4" s="1"/>
  <c r="J754" i="4"/>
  <c r="J742" i="4" s="1"/>
  <c r="K754" i="4"/>
  <c r="K742" i="4" s="1"/>
  <c r="H742" i="4" l="1"/>
  <c r="G742" i="4" s="1"/>
  <c r="G754" i="4"/>
  <c r="G823" i="4"/>
  <c r="H739" i="4" l="1"/>
  <c r="I739" i="4"/>
  <c r="J739" i="4"/>
  <c r="K739" i="4"/>
  <c r="I737" i="4"/>
  <c r="J737" i="4"/>
  <c r="K737" i="4"/>
  <c r="K849" i="4" l="1"/>
  <c r="K729" i="4"/>
  <c r="J849" i="4"/>
  <c r="J729" i="4"/>
  <c r="I849" i="4"/>
  <c r="I729" i="4"/>
  <c r="H849" i="4"/>
  <c r="H729" i="4"/>
  <c r="G737" i="4"/>
  <c r="G739" i="4"/>
  <c r="H728" i="4"/>
  <c r="I728" i="4"/>
  <c r="I716" i="4" s="1"/>
  <c r="J728" i="4"/>
  <c r="J716" i="4" s="1"/>
  <c r="K728" i="4"/>
  <c r="K716" i="4" s="1"/>
  <c r="H715" i="4"/>
  <c r="I715" i="4"/>
  <c r="I701" i="4" s="1"/>
  <c r="J715" i="4"/>
  <c r="J701" i="4" s="1"/>
  <c r="K715" i="4"/>
  <c r="K701" i="4" s="1"/>
  <c r="K700" i="4"/>
  <c r="K683" i="4" s="1"/>
  <c r="G849" i="4" l="1"/>
  <c r="G700" i="4"/>
  <c r="G683" i="4" s="1"/>
  <c r="G729" i="4"/>
  <c r="G664" i="4"/>
  <c r="H716" i="4"/>
  <c r="G716" i="4" s="1"/>
  <c r="G728" i="4"/>
  <c r="H701" i="4"/>
  <c r="G701" i="4" s="1"/>
  <c r="G715" i="4"/>
  <c r="G682" i="4"/>
  <c r="H663" i="4"/>
  <c r="H646" i="4" s="1"/>
  <c r="I663" i="4"/>
  <c r="I646" i="4" s="1"/>
  <c r="J663" i="4"/>
  <c r="J646" i="4" s="1"/>
  <c r="K663" i="4"/>
  <c r="K646" i="4" s="1"/>
  <c r="I631" i="4"/>
  <c r="J631" i="4"/>
  <c r="K631" i="4"/>
  <c r="H625" i="4"/>
  <c r="I625" i="4"/>
  <c r="I619" i="4" s="1"/>
  <c r="J625" i="4"/>
  <c r="J619" i="4" s="1"/>
  <c r="K625" i="4"/>
  <c r="K619" i="4" s="1"/>
  <c r="H610" i="4"/>
  <c r="I610" i="4"/>
  <c r="J610" i="4"/>
  <c r="K610" i="4"/>
  <c r="G663" i="4" l="1"/>
  <c r="G646" i="4" s="1"/>
  <c r="H631" i="4"/>
  <c r="G631" i="4" s="1"/>
  <c r="H619" i="4"/>
  <c r="G619" i="4" s="1"/>
  <c r="G625" i="4"/>
  <c r="H601" i="4"/>
  <c r="I601" i="4"/>
  <c r="J601" i="4"/>
  <c r="K601" i="4"/>
  <c r="H594" i="4"/>
  <c r="I594" i="4"/>
  <c r="J594" i="4"/>
  <c r="K594" i="4"/>
  <c r="G594" i="4" l="1"/>
  <c r="G601" i="4"/>
  <c r="H592" i="4"/>
  <c r="I592" i="4"/>
  <c r="I587" i="4" s="1"/>
  <c r="J592" i="4"/>
  <c r="J587" i="4" s="1"/>
  <c r="K592" i="4"/>
  <c r="K587" i="4" s="1"/>
  <c r="H577" i="4"/>
  <c r="I577" i="4"/>
  <c r="J577" i="4"/>
  <c r="G577" i="4" l="1"/>
  <c r="H587" i="4"/>
  <c r="G592" i="4"/>
  <c r="G587" i="4" s="1"/>
  <c r="K559" i="4"/>
  <c r="J559" i="4"/>
  <c r="I559" i="4"/>
  <c r="H559" i="4"/>
  <c r="H550" i="4"/>
  <c r="I550" i="4"/>
  <c r="J550" i="4"/>
  <c r="K550" i="4"/>
  <c r="H543" i="4"/>
  <c r="I543" i="4"/>
  <c r="J543" i="4"/>
  <c r="K543" i="4"/>
  <c r="G543" i="4" l="1"/>
  <c r="G559" i="4"/>
  <c r="G550" i="4"/>
  <c r="H537" i="4"/>
  <c r="K537" i="4"/>
  <c r="I537" i="4"/>
  <c r="J537" i="4"/>
  <c r="I536" i="4"/>
  <c r="J536" i="4"/>
  <c r="K536" i="4"/>
  <c r="H516" i="4"/>
  <c r="I516" i="4"/>
  <c r="J516" i="4"/>
  <c r="K516" i="4"/>
  <c r="G537" i="4" l="1"/>
  <c r="G536" i="4"/>
  <c r="H510" i="4"/>
  <c r="G516" i="4"/>
  <c r="K510" i="4"/>
  <c r="J510" i="4"/>
  <c r="I510" i="4"/>
  <c r="H502" i="4"/>
  <c r="I502" i="4"/>
  <c r="J502" i="4"/>
  <c r="K502" i="4"/>
  <c r="H496" i="4"/>
  <c r="I496" i="4"/>
  <c r="H843" i="4"/>
  <c r="I843" i="4"/>
  <c r="J843" i="4"/>
  <c r="K843" i="4"/>
  <c r="G510" i="4" l="1"/>
  <c r="G496" i="4"/>
  <c r="G502" i="4"/>
  <c r="G494" i="4"/>
  <c r="G843" i="4" s="1"/>
  <c r="J491" i="4"/>
  <c r="K491" i="4"/>
  <c r="I491" i="4"/>
  <c r="H491" i="4"/>
  <c r="H479" i="4"/>
  <c r="I479" i="4"/>
  <c r="J479" i="4"/>
  <c r="H473" i="4"/>
  <c r="I473" i="4"/>
  <c r="J473" i="4"/>
  <c r="K473" i="4"/>
  <c r="G491" i="4" l="1"/>
  <c r="G473" i="4"/>
  <c r="G479" i="4"/>
  <c r="J465" i="4"/>
  <c r="I465" i="4"/>
  <c r="K465" i="4"/>
  <c r="H465" i="4"/>
  <c r="H458" i="4"/>
  <c r="I458" i="4"/>
  <c r="I444" i="4" s="1"/>
  <c r="J458" i="4"/>
  <c r="J444" i="4" s="1"/>
  <c r="K458" i="4"/>
  <c r="K444" i="4" s="1"/>
  <c r="G465" i="4" l="1"/>
  <c r="H444" i="4"/>
  <c r="G444" i="4" s="1"/>
  <c r="G458" i="4"/>
  <c r="H425" i="4"/>
  <c r="I425" i="4"/>
  <c r="J425" i="4"/>
  <c r="K425" i="4"/>
  <c r="H431" i="4"/>
  <c r="I431" i="4"/>
  <c r="J431" i="4"/>
  <c r="G431" i="4" l="1"/>
  <c r="G425" i="4"/>
  <c r="K416" i="4"/>
  <c r="J416" i="4"/>
  <c r="I416" i="4"/>
  <c r="H416" i="4"/>
  <c r="I415" i="4"/>
  <c r="I853" i="4" s="1"/>
  <c r="J415" i="4"/>
  <c r="H405" i="4"/>
  <c r="I405" i="4"/>
  <c r="J405" i="4"/>
  <c r="J386" i="4"/>
  <c r="K386" i="4"/>
  <c r="K853" i="4" s="1"/>
  <c r="I368" i="4"/>
  <c r="J368" i="4"/>
  <c r="K368" i="4"/>
  <c r="H350" i="4"/>
  <c r="I350" i="4"/>
  <c r="J350" i="4"/>
  <c r="H343" i="4"/>
  <c r="I343" i="4"/>
  <c r="J343" i="4"/>
  <c r="K343" i="4"/>
  <c r="J853" i="4" l="1"/>
  <c r="J387" i="4"/>
  <c r="G416" i="4"/>
  <c r="G386" i="4"/>
  <c r="G405" i="4"/>
  <c r="G415" i="4"/>
  <c r="G368" i="4"/>
  <c r="G350" i="4"/>
  <c r="G343" i="4"/>
  <c r="K387" i="4"/>
  <c r="H359" i="4"/>
  <c r="J359" i="4"/>
  <c r="H387" i="4"/>
  <c r="I359" i="4"/>
  <c r="K359" i="4"/>
  <c r="I387" i="4"/>
  <c r="G387" i="4" l="1"/>
  <c r="G359" i="4"/>
  <c r="K332" i="4"/>
  <c r="J332" i="4"/>
  <c r="I332" i="4"/>
  <c r="H332" i="4"/>
  <c r="H325" i="4"/>
  <c r="I325" i="4"/>
  <c r="J325" i="4"/>
  <c r="K325" i="4"/>
  <c r="H320" i="4"/>
  <c r="H848" i="4" s="1"/>
  <c r="I320" i="4"/>
  <c r="I848" i="4" s="1"/>
  <c r="J320" i="4"/>
  <c r="J848" i="4" s="1"/>
  <c r="K320" i="4"/>
  <c r="K848" i="4" s="1"/>
  <c r="H318" i="4"/>
  <c r="H847" i="4" s="1"/>
  <c r="I318" i="4"/>
  <c r="J318" i="4"/>
  <c r="K318" i="4"/>
  <c r="K311" i="4" l="1"/>
  <c r="G332" i="4"/>
  <c r="G325" i="4"/>
  <c r="G318" i="4"/>
  <c r="G848" i="4"/>
  <c r="G320" i="4"/>
  <c r="I311" i="4"/>
  <c r="J311" i="4"/>
  <c r="H311" i="4"/>
  <c r="H302" i="4"/>
  <c r="H290" i="4" s="1"/>
  <c r="I302" i="4"/>
  <c r="J302" i="4"/>
  <c r="K302" i="4"/>
  <c r="G311" i="4" l="1"/>
  <c r="G302" i="4"/>
  <c r="J290" i="4"/>
  <c r="I290" i="4"/>
  <c r="K290" i="4"/>
  <c r="H280" i="4"/>
  <c r="H262" i="4" s="1"/>
  <c r="I280" i="4"/>
  <c r="I850" i="4" s="1"/>
  <c r="J280" i="4"/>
  <c r="I271" i="4"/>
  <c r="I847" i="4" s="1"/>
  <c r="J271" i="4"/>
  <c r="J847" i="4" s="1"/>
  <c r="K271" i="4"/>
  <c r="K847" i="4" s="1"/>
  <c r="J262" i="4" l="1"/>
  <c r="I262" i="4"/>
  <c r="K262" i="4"/>
  <c r="G290" i="4"/>
  <c r="G271" i="4"/>
  <c r="G847" i="4" s="1"/>
  <c r="G262" i="4" l="1"/>
  <c r="H230" i="4"/>
  <c r="I230" i="4"/>
  <c r="I856" i="4" s="1"/>
  <c r="J230" i="4"/>
  <c r="J856" i="4" s="1"/>
  <c r="K230" i="4"/>
  <c r="K856" i="4" s="1"/>
  <c r="H856" i="4" l="1"/>
  <c r="G856" i="4" s="1"/>
  <c r="G230" i="4"/>
  <c r="H852" i="4"/>
  <c r="I852" i="4"/>
  <c r="J852" i="4"/>
  <c r="K852" i="4"/>
  <c r="G852" i="4" l="1"/>
  <c r="G853" i="4"/>
  <c r="H93" i="4"/>
  <c r="H107" i="4" s="1"/>
  <c r="J93" i="4"/>
  <c r="K93" i="4"/>
  <c r="I844" i="4"/>
  <c r="J844" i="4"/>
  <c r="K844" i="4"/>
  <c r="H844" i="4"/>
  <c r="K846" i="4"/>
  <c r="J53" i="4"/>
  <c r="J846" i="4" s="1"/>
  <c r="I53" i="4"/>
  <c r="I846" i="4" s="1"/>
  <c r="H53" i="4"/>
  <c r="K845" i="4"/>
  <c r="J845" i="4"/>
  <c r="I845" i="4"/>
  <c r="H845" i="4"/>
  <c r="H846" i="4" l="1"/>
  <c r="H15" i="4"/>
  <c r="H842" i="4" s="1"/>
  <c r="J107" i="4"/>
  <c r="J850" i="4" s="1"/>
  <c r="K107" i="4"/>
  <c r="K15" i="4" s="1"/>
  <c r="K842" i="4" s="1"/>
  <c r="H850" i="4"/>
  <c r="G93" i="4"/>
  <c r="I15" i="4"/>
  <c r="I842" i="4" s="1"/>
  <c r="G845" i="4"/>
  <c r="G844" i="4"/>
  <c r="J15" i="4" l="1"/>
  <c r="J842" i="4" s="1"/>
  <c r="K850" i="4"/>
  <c r="G107" i="4"/>
  <c r="G850" i="4" s="1"/>
  <c r="G846" i="4"/>
  <c r="G15" i="4" l="1"/>
  <c r="G842" i="4"/>
</calcChain>
</file>

<file path=xl/sharedStrings.xml><?xml version="1.0" encoding="utf-8"?>
<sst xmlns="http://schemas.openxmlformats.org/spreadsheetml/2006/main" count="1844" uniqueCount="324">
  <si>
    <t>PATVIRTINTA</t>
  </si>
  <si>
    <t>Eil. Nr.</t>
  </si>
  <si>
    <t>Programos kodas</t>
  </si>
  <si>
    <t>Asignavimų valdytojo pavadinimas</t>
  </si>
  <si>
    <t>Programos pavadinimas</t>
  </si>
  <si>
    <t>Finansavimo šaltinis</t>
  </si>
  <si>
    <t>Valstybės funkcijos pavadinimas</t>
  </si>
  <si>
    <t>Metinė suma iš viso</t>
  </si>
  <si>
    <t>Valstybės funkcijų klasifikacijos kodas</t>
  </si>
  <si>
    <t>iš jų ketvirčiais</t>
  </si>
  <si>
    <t>I</t>
  </si>
  <si>
    <t>II</t>
  </si>
  <si>
    <t>III</t>
  </si>
  <si>
    <t>IV</t>
  </si>
  <si>
    <t>(Eurais)</t>
  </si>
  <si>
    <t>Savivaldybės funkcijų įgyvendinimo ir valdymo tobulinimo programa</t>
  </si>
  <si>
    <t>Šilalės rajono savivaldybės administracija</t>
  </si>
  <si>
    <t>01.01.01.02.</t>
  </si>
  <si>
    <t>01.03.02.01.</t>
  </si>
  <si>
    <t>Savivaldos institucijos</t>
  </si>
  <si>
    <t>Bendrų ekonominių ir socialinių planavimo paslaugų administravimas ir valdymas</t>
  </si>
  <si>
    <t>01.03.02.09.</t>
  </si>
  <si>
    <t>Institucijos valdymo išlaidos</t>
  </si>
  <si>
    <t>01.06.01.02.07.</t>
  </si>
  <si>
    <t>Savivaldybių asociacijos mokestis</t>
  </si>
  <si>
    <t>01.06.01.02.08.</t>
  </si>
  <si>
    <t>Nusipelniusių asmenų skatinimo programa</t>
  </si>
  <si>
    <t>04.04.03.01.</t>
  </si>
  <si>
    <t>08.01.01.03.</t>
  </si>
  <si>
    <t>Kūno kultūros ir sporto plėtros įgyvendinimas</t>
  </si>
  <si>
    <t>08.04.01.01.</t>
  </si>
  <si>
    <t>Nevyriausybinių organizacijų rėmimas</t>
  </si>
  <si>
    <t>08.04.01.02.</t>
  </si>
  <si>
    <t>Religinių bendrijų rėmimas</t>
  </si>
  <si>
    <t>10.09.01.01.</t>
  </si>
  <si>
    <t>Iš viso 01 programoje</t>
  </si>
  <si>
    <t>01.07.01.01.</t>
  </si>
  <si>
    <t>04.02.01.04.</t>
  </si>
  <si>
    <t>04.06.01.01.</t>
  </si>
  <si>
    <t>05.01.01.01.</t>
  </si>
  <si>
    <t>06.02.01.01.</t>
  </si>
  <si>
    <t>06.04.01.01.</t>
  </si>
  <si>
    <t>08.02.01.06.</t>
  </si>
  <si>
    <t>08.02.01.08.</t>
  </si>
  <si>
    <t>09.08.01.01.</t>
  </si>
  <si>
    <t>10.04.01.01.</t>
  </si>
  <si>
    <t>10.07.01.01.</t>
  </si>
  <si>
    <t>10.09.01.09.</t>
  </si>
  <si>
    <t>Žemės ūkio administravimas</t>
  </si>
  <si>
    <t>Ryšių valdymas ir kontrolė</t>
  </si>
  <si>
    <t>Atliekų tvarkymas</t>
  </si>
  <si>
    <t>Komunalinio ūkio plėtra</t>
  </si>
  <si>
    <t>Gatvių apšvietimas</t>
  </si>
  <si>
    <t>Kultūros tradicijų ir mėgėjų meninės veiklos rėmimas</t>
  </si>
  <si>
    <t>Kitos kultūros ir meno įstaigos</t>
  </si>
  <si>
    <t>Centralizuotos priemonės</t>
  </si>
  <si>
    <t>Vaikų globos ir rūpybos įstaigos</t>
  </si>
  <si>
    <t>Socialinės išmokos natūra ir pinigais socialiai pažeidžiamiems asmenims</t>
  </si>
  <si>
    <t>Institucijos išlaikymas</t>
  </si>
  <si>
    <t>01</t>
  </si>
  <si>
    <t>02</t>
  </si>
  <si>
    <t>Aplinkos apsaugos ir gerų sanitarijos ir higienos sąlygų užtikrinimo gyvenamojoje aplinkoje programa</t>
  </si>
  <si>
    <t>05.03.01.01.</t>
  </si>
  <si>
    <t>Iš viso 02 programoje</t>
  </si>
  <si>
    <t>08.02.01.05.</t>
  </si>
  <si>
    <t>03.01.01.01.</t>
  </si>
  <si>
    <t>03.02.01.01.</t>
  </si>
  <si>
    <t>04.05.01.02.</t>
  </si>
  <si>
    <t>Iš viso 03 programoje</t>
  </si>
  <si>
    <t>03</t>
  </si>
  <si>
    <t>Šilalės rajono viešosios tvarkos ir visuomenės priešgaisrinės apsaugos programa</t>
  </si>
  <si>
    <t>04</t>
  </si>
  <si>
    <t>Sveikatos apsaugos programa</t>
  </si>
  <si>
    <t>07.04.01.02.</t>
  </si>
  <si>
    <t>07.06.01.01.</t>
  </si>
  <si>
    <t>07.06.01.02.</t>
  </si>
  <si>
    <t xml:space="preserve">Aplinkos teršimo mažinimo priemonės </t>
  </si>
  <si>
    <t>Gyvūnų globa</t>
  </si>
  <si>
    <t>Policijos įstaigos</t>
  </si>
  <si>
    <t>Priešgaisrinės tarnybos</t>
  </si>
  <si>
    <t>Kelių transporto plėtra, kontrolė ir priežiūra</t>
  </si>
  <si>
    <t>Sveikatos priežiūros užtikrinimas</t>
  </si>
  <si>
    <t>Kitos sveikatos priežiūros įstaigos</t>
  </si>
  <si>
    <t>Kitos sveikatos priežiūros funkcijos</t>
  </si>
  <si>
    <t>Iš viso 04 programoje</t>
  </si>
  <si>
    <t>05</t>
  </si>
  <si>
    <t>Kultūros ugdymo ir etnokultūros puoselėjimo programa</t>
  </si>
  <si>
    <t>08.02.01.01.</t>
  </si>
  <si>
    <t>08.02.01.02.</t>
  </si>
  <si>
    <t>Iš viso 05 programoje</t>
  </si>
  <si>
    <t>08.02.01.07.</t>
  </si>
  <si>
    <t>08.06.01.01.</t>
  </si>
  <si>
    <t>09.05.01.03.</t>
  </si>
  <si>
    <t>Bibliotekos</t>
  </si>
  <si>
    <t>Muziejai ir parodų salės</t>
  </si>
  <si>
    <t>Kultūros vertybių apsauga</t>
  </si>
  <si>
    <t>Kiti jokiai grupei nepriskirti poilsio, kultūros ir religijos reikalai</t>
  </si>
  <si>
    <t>Švietimo pagalba</t>
  </si>
  <si>
    <t>3.1.</t>
  </si>
  <si>
    <t>3.5.</t>
  </si>
  <si>
    <t>06</t>
  </si>
  <si>
    <t>Kūno kultūros ir sporto programa</t>
  </si>
  <si>
    <t>Iš viso 06 programoje</t>
  </si>
  <si>
    <t>09.05.01.01.</t>
  </si>
  <si>
    <t>Švietimo kokybės ir mokymosi aplinkos užtikrinimo programa</t>
  </si>
  <si>
    <t>Iš viso 07 programoje</t>
  </si>
  <si>
    <t>Neformalusis vaikų švietimas</t>
  </si>
  <si>
    <t>07</t>
  </si>
  <si>
    <t>08</t>
  </si>
  <si>
    <t>01.03.03.02.01.</t>
  </si>
  <si>
    <t>01.03.03.02.02.</t>
  </si>
  <si>
    <t>01.03.03.02.03.</t>
  </si>
  <si>
    <t>01.06.01.02.02.</t>
  </si>
  <si>
    <t>01.06.01.02.03.</t>
  </si>
  <si>
    <t>01.06.01.02.04.</t>
  </si>
  <si>
    <t>01.06.01.02.05.</t>
  </si>
  <si>
    <t>02.01.01.04.</t>
  </si>
  <si>
    <t>02.02.01.01.</t>
  </si>
  <si>
    <t>04.02.01.01.</t>
  </si>
  <si>
    <t>10.06.01.01.</t>
  </si>
  <si>
    <t>Iš viso 08 programoje</t>
  </si>
  <si>
    <t>Valstybinių (perduotų savivaldybėms) funkcijų vykdymo programa</t>
  </si>
  <si>
    <t>06.01.01.01.</t>
  </si>
  <si>
    <t>10.01.02.01.</t>
  </si>
  <si>
    <t>Iš viso 09 programoje</t>
  </si>
  <si>
    <t>3.4.</t>
  </si>
  <si>
    <t>Socialinės apsaugos plėtojimo programa</t>
  </si>
  <si>
    <t>09</t>
  </si>
  <si>
    <t>10</t>
  </si>
  <si>
    <t>Žemės ūkio plėtros ir melioracijos programa</t>
  </si>
  <si>
    <t>04.01.01.01.</t>
  </si>
  <si>
    <t>06.03.01.01.</t>
  </si>
  <si>
    <t>Iš viso 11 programoje</t>
  </si>
  <si>
    <t>Iš viso 10 programoje</t>
  </si>
  <si>
    <t>11</t>
  </si>
  <si>
    <t>Komunalinio ūkio ir turto programa</t>
  </si>
  <si>
    <t>Iš viso 12 programoje</t>
  </si>
  <si>
    <t>12</t>
  </si>
  <si>
    <t>04.03.06.01.</t>
  </si>
  <si>
    <t>04.07.03.01.</t>
  </si>
  <si>
    <t>09.01.01.01.</t>
  </si>
  <si>
    <t>10.02.01.02.</t>
  </si>
  <si>
    <t>Iš viso 13 programoje</t>
  </si>
  <si>
    <t>13</t>
  </si>
  <si>
    <t>Savivaldybės infrastruktūros objektų priežiūros ir plėtros programa</t>
  </si>
  <si>
    <t>09.06.01.01.</t>
  </si>
  <si>
    <t>Iš viso 14 programoje</t>
  </si>
  <si>
    <t>Jaunimo politikos įgyvendinimo programa</t>
  </si>
  <si>
    <t>14</t>
  </si>
  <si>
    <t>Valstybės registrų išlaikymas bei saugojimas</t>
  </si>
  <si>
    <t>Jaunimo teisių apsauga</t>
  </si>
  <si>
    <t>Civilinės būklės aktams registruoti</t>
  </si>
  <si>
    <t>Valstybės garantuojamai pirminei teisinei pagalbai</t>
  </si>
  <si>
    <t>Karo prievolės ir mobilizacijos administravimas savivaldybėse</t>
  </si>
  <si>
    <t>Civilinės saugos reikalų ir paslaugų administravimas</t>
  </si>
  <si>
    <t>Žemės priežiūra</t>
  </si>
  <si>
    <t>Socialinės paramos teikimas pašalpų forma, siekiant padėti padengti žmonių išlaidas už būstą</t>
  </si>
  <si>
    <t>Gyvenamojo būsto įsigijimas</t>
  </si>
  <si>
    <t>Socialinė žmonių su negalia reabilitacija</t>
  </si>
  <si>
    <t>Dotacijos ir paskolos arba subsidijos paremiant bendrą ekonominę ir komercinę politiką ir programas</t>
  </si>
  <si>
    <t>Vandens tiekimas</t>
  </si>
  <si>
    <t>Ne elektros energija</t>
  </si>
  <si>
    <t>Teritorijų planavimo ir statybos valstybinė priežiūra ir koordinavimas</t>
  </si>
  <si>
    <t>Mokyklos, priskiriamos ikimokyklinio ugdymo mokyklos tipui</t>
  </si>
  <si>
    <t>Senelių globos namai (pensionai)</t>
  </si>
  <si>
    <t>Papildomos švietimo paslaugos</t>
  </si>
  <si>
    <t>10.01.02.02.</t>
  </si>
  <si>
    <t>Socialinių paslaugų plėtra globos įstaigose</t>
  </si>
  <si>
    <t>10.03.01.01.</t>
  </si>
  <si>
    <t>10.04.01.40.</t>
  </si>
  <si>
    <t>07.03.04.01.</t>
  </si>
  <si>
    <t>10.02.01.03.</t>
  </si>
  <si>
    <t>Slaugos namų ir medicinos reabilitacijos centrų paslaugos</t>
  </si>
  <si>
    <t>Socialinės pašalpos pinigais arba natūra mirusiojo artimiesiems</t>
  </si>
  <si>
    <t>Kitos socialinės paramos išmokos</t>
  </si>
  <si>
    <t>3.</t>
  </si>
  <si>
    <t>09.02.02.01.</t>
  </si>
  <si>
    <t>Mokyklos, priskiriamos vidurinės mokyklos tipui</t>
  </si>
  <si>
    <t>04.01.02.01.</t>
  </si>
  <si>
    <t>Bendri darbo reikalai, darbo politikos formavimas ir įgyvendinimas</t>
  </si>
  <si>
    <t>4.</t>
  </si>
  <si>
    <t>Bijotų seniūnija</t>
  </si>
  <si>
    <t>01.06.01.02.06.</t>
  </si>
  <si>
    <t>5.</t>
  </si>
  <si>
    <t>Bilionių seniūnija</t>
  </si>
  <si>
    <t>6.</t>
  </si>
  <si>
    <t>Didkiemio seniūnija</t>
  </si>
  <si>
    <t>3.2.</t>
  </si>
  <si>
    <t>Gyvenamosios vietos deklaravimo duomenų tvarkymas</t>
  </si>
  <si>
    <t>7.</t>
  </si>
  <si>
    <t>Kaltinėnų seniūnija</t>
  </si>
  <si>
    <t>8.</t>
  </si>
  <si>
    <t>Kvėdarnos seniūnija</t>
  </si>
  <si>
    <t>9.</t>
  </si>
  <si>
    <t>Laukuvos seniūnija</t>
  </si>
  <si>
    <t>10.</t>
  </si>
  <si>
    <t>Pajūrio seniūnija</t>
  </si>
  <si>
    <t>Palentinio seniūnija</t>
  </si>
  <si>
    <t>Šilalės kaimiškoji seniūnija</t>
  </si>
  <si>
    <t>12.</t>
  </si>
  <si>
    <t>11.</t>
  </si>
  <si>
    <t>13.</t>
  </si>
  <si>
    <t>Šilalės miesto seniūnija</t>
  </si>
  <si>
    <t>08.01.01.02.</t>
  </si>
  <si>
    <t>Poilsio ir sporto priemonės</t>
  </si>
  <si>
    <t>14.</t>
  </si>
  <si>
    <t>Traksėdžio seniūnija</t>
  </si>
  <si>
    <t>15.</t>
  </si>
  <si>
    <t>Tenenių seniūnija</t>
  </si>
  <si>
    <t>16.</t>
  </si>
  <si>
    <t>Upynos seniūnija</t>
  </si>
  <si>
    <t>17.</t>
  </si>
  <si>
    <t>Žadeikių seniūnija</t>
  </si>
  <si>
    <t>18.</t>
  </si>
  <si>
    <t>Kultūros centras</t>
  </si>
  <si>
    <t>19.</t>
  </si>
  <si>
    <t>Viešoji biblioteka</t>
  </si>
  <si>
    <t>20.</t>
  </si>
  <si>
    <t>Priešgaisrinė tarnyba</t>
  </si>
  <si>
    <t>22.</t>
  </si>
  <si>
    <t>Šilalės Simono Gaudėšiaus gimnazija</t>
  </si>
  <si>
    <t>23.</t>
  </si>
  <si>
    <t>Laukuvos Norberto Vėliaus gimnazija</t>
  </si>
  <si>
    <t>3.3.</t>
  </si>
  <si>
    <t>24.</t>
  </si>
  <si>
    <t>Šilalės Dariaus ir Girėno progimnazija</t>
  </si>
  <si>
    <t>25.</t>
  </si>
  <si>
    <t>Kaltinėnų Aleksandro Stulginskio gimnazija</t>
  </si>
  <si>
    <t>26.</t>
  </si>
  <si>
    <t>Kvėdarnos Kazimiero Jauniaus gimnazija</t>
  </si>
  <si>
    <t>Pajūrio Stanislovo Biržiškio gimnazija</t>
  </si>
  <si>
    <t>29.</t>
  </si>
  <si>
    <t>Šilalės suaugusiųjų mokykla</t>
  </si>
  <si>
    <t>31.</t>
  </si>
  <si>
    <t>33.</t>
  </si>
  <si>
    <t>34.</t>
  </si>
  <si>
    <t>35.</t>
  </si>
  <si>
    <t>Šilalės meno mokykla</t>
  </si>
  <si>
    <t>Šilalės sporto mokykla</t>
  </si>
  <si>
    <t>Šilalės švietimo pagalbos tarnyba</t>
  </si>
  <si>
    <t>09.05.01.02.</t>
  </si>
  <si>
    <t>Neformalusis suaugusiųjų švietimas</t>
  </si>
  <si>
    <t>Šilalės Vlado Statkevičiaus muziejus</t>
  </si>
  <si>
    <t>Šilalės rajono savivaldybės visuomenės sveikatos biuras</t>
  </si>
  <si>
    <t>Šilalės rajono socialinių paslaugų namai</t>
  </si>
  <si>
    <t>Kitos socialinės apsaugos ir rūpybos įstaigos ir priemonės</t>
  </si>
  <si>
    <t>Iš viso</t>
  </si>
  <si>
    <t>Iš jų:</t>
  </si>
  <si>
    <t>Iš viso 151</t>
  </si>
  <si>
    <t>Valstybinės kalbos vartojimo ir taisyklingumo kontrolė</t>
  </si>
  <si>
    <t>Iš viso 142</t>
  </si>
  <si>
    <t>Šilalės lopšelis-darželis „Žiogelis"</t>
  </si>
  <si>
    <t>04.02.01.03.</t>
  </si>
  <si>
    <t>Valstybės pagalbos priemonės</t>
  </si>
  <si>
    <t>04.07.04.01.</t>
  </si>
  <si>
    <t>Daugiatiksliai plėtros projektai</t>
  </si>
  <si>
    <t>151</t>
  </si>
  <si>
    <t>Civilinės gynybos reikalų ir paslaugų administravimas</t>
  </si>
  <si>
    <t>141-ML/MOK</t>
  </si>
  <si>
    <t>141-ML/SAV</t>
  </si>
  <si>
    <t>32.</t>
  </si>
  <si>
    <t>141- ML/SAV</t>
  </si>
  <si>
    <t>Šilalės rajono savivaldybės Kontrolės ir audito tarnyba</t>
  </si>
  <si>
    <t>01.01.01.03.</t>
  </si>
  <si>
    <t>Kontrolės ir priežiūros institucijos</t>
  </si>
  <si>
    <t>Kvėdarnos darželis "Saulutė"</t>
  </si>
  <si>
    <t>04.02.01.05.</t>
  </si>
  <si>
    <t>Kitos paramos žemės ūkiui priem.</t>
  </si>
  <si>
    <t>01.03.02.01</t>
  </si>
  <si>
    <t xml:space="preserve">Palūkanos už valstybės skolą </t>
  </si>
  <si>
    <t>ML/SAV</t>
  </si>
  <si>
    <t>10.07.01.01</t>
  </si>
  <si>
    <t>2.</t>
  </si>
  <si>
    <t>21.</t>
  </si>
  <si>
    <t>28.</t>
  </si>
  <si>
    <t>30.</t>
  </si>
  <si>
    <t>Biudžeto ir finansų skyrius</t>
  </si>
  <si>
    <t>Turizmo plėtra, turizmo politikos formavimas</t>
  </si>
  <si>
    <t>10.02.01.40.</t>
  </si>
  <si>
    <t>01.03.02.09.01.</t>
  </si>
  <si>
    <t>Institucijos išlaikymas (valdymo išlaidos)</t>
  </si>
  <si>
    <t>10.06.01.40.</t>
  </si>
  <si>
    <t>04.05.02.01.</t>
  </si>
  <si>
    <t>Vidaus vandens kelių priežiūra ir eksploatavimas</t>
  </si>
  <si>
    <t>ML/MOK</t>
  </si>
  <si>
    <t>27.</t>
  </si>
  <si>
    <t>01.02.01.03.</t>
  </si>
  <si>
    <t>Ekonominė pagalba dotacijomis arba paskolomis</t>
  </si>
  <si>
    <t>10.07.01.02.</t>
  </si>
  <si>
    <t>133</t>
  </si>
  <si>
    <t>04.01.02.09.</t>
  </si>
  <si>
    <t>09.02.01.01.</t>
  </si>
  <si>
    <t>Mokyklos, priskiriamos pagrindinės mokyklos tipui</t>
  </si>
  <si>
    <t>2 priedas</t>
  </si>
  <si>
    <t>02.05.01.09.</t>
  </si>
  <si>
    <t>Kitos netiesiogiai su gynyba susijusios išlaidos</t>
  </si>
  <si>
    <t>09.01.02.01.</t>
  </si>
  <si>
    <t>Mokyklos, priskiriamos pradinės mokyklos tipui, kitos mokyklos, vykdančios priešmokyklinio ugdymo programą</t>
  </si>
  <si>
    <t>Šilalės rajono savivaldybės mero</t>
  </si>
  <si>
    <t>04.05.01.01.</t>
  </si>
  <si>
    <t>Keleivių vežimo gerinimas</t>
  </si>
  <si>
    <t>Įstaigos ir priemonės, susijusios su socialiai pažeidžiamais asmenimis</t>
  </si>
  <si>
    <t>155</t>
  </si>
  <si>
    <t>2021 - 2023 metų Šilalės rajono savivaldybės investicijų programa</t>
  </si>
  <si>
    <t>01.01.01.09.</t>
  </si>
  <si>
    <t>05.06.01.01.</t>
  </si>
  <si>
    <t xml:space="preserve">Aplinkos stebėsena ir kiti jokiai grupei </t>
  </si>
  <si>
    <t>04.02.01.02.</t>
  </si>
  <si>
    <t>Agrarinė reforma, žemėtvarka, žemės kadastras ir geodezija</t>
  </si>
  <si>
    <t xml:space="preserve">    </t>
  </si>
  <si>
    <t>01.06.01.04.</t>
  </si>
  <si>
    <t>Savivaldybių mero rezervo tvarkymo programa</t>
  </si>
  <si>
    <t>ŠILALĖS RAJONO SAVIVALDYBĖS 2024 METŲ BIUDŽETO ASIGNAVIMŲ PAGAL ASIGNAVIMŲ VALDYTOJUS, PROGRAMAS IR VALSTYBĖS FUNKCIJAS PASKIRSTYMAS KETVIRČIAIS</t>
  </si>
  <si>
    <t>13.01.04.63.</t>
  </si>
  <si>
    <t xml:space="preserve">Kvėdarnos sen. Grimzdų k. K. Jauniaus g. (Nr. Kv-16) ir Drungeliškės g. II etapas   </t>
  </si>
  <si>
    <t>2024 m. kovo 27 d. potvarkiu Nr. T3-118</t>
  </si>
  <si>
    <t>(Šilalės rajono savivaldybės mero</t>
  </si>
  <si>
    <t>redakcija</t>
  </si>
  <si>
    <t>10.01.02.40.</t>
  </si>
  <si>
    <t>Socialinė žmonių su negalia rebilitacija</t>
  </si>
  <si>
    <t>2024–2026 metų Šilalės rajono investicijų programa</t>
  </si>
  <si>
    <t>2024–2026 metų Šilalės rajono savivaldybės investicijų programa</t>
  </si>
  <si>
    <t>_____________________________________________________________________________</t>
  </si>
  <si>
    <t xml:space="preserve">2025 m. sausio 15  d. potvarkio Nr. T3-17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</si>
</sst>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wrapText="1"/>
    </xf>
    <xf numFmtId="49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horizontal="left"/>
    </xf>
    <xf numFmtId="164" fontId="3" fillId="0" borderId="3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wrapText="1"/>
    </xf>
    <xf numFmtId="0" fontId="16" fillId="0" borderId="1" xfId="0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0" fontId="3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164" fontId="17" fillId="0" borderId="0" xfId="0" applyNumberFormat="1" applyFont="1"/>
    <xf numFmtId="164" fontId="3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wrapText="1"/>
    </xf>
    <xf numFmtId="0" fontId="3" fillId="2" borderId="3" xfId="0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" fontId="16" fillId="0" borderId="1" xfId="0" applyNumberFormat="1" applyFont="1" applyBorder="1" applyAlignment="1">
      <alignment wrapText="1"/>
    </xf>
    <xf numFmtId="164" fontId="13" fillId="5" borderId="15" xfId="0" applyNumberFormat="1" applyFont="1" applyFill="1" applyBorder="1" applyAlignment="1">
      <alignment horizontal="right"/>
    </xf>
    <xf numFmtId="2" fontId="13" fillId="5" borderId="15" xfId="0" applyNumberFormat="1" applyFont="1" applyFill="1" applyBorder="1" applyAlignment="1">
      <alignment horizontal="right"/>
    </xf>
    <xf numFmtId="2" fontId="13" fillId="5" borderId="16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6" fillId="5" borderId="25" xfId="0" applyFont="1" applyFill="1" applyBorder="1" applyAlignment="1">
      <alignment wrapText="1"/>
    </xf>
    <xf numFmtId="0" fontId="6" fillId="5" borderId="37" xfId="0" applyFont="1" applyFill="1" applyBorder="1" applyAlignment="1">
      <alignment wrapText="1"/>
    </xf>
    <xf numFmtId="0" fontId="6" fillId="5" borderId="16" xfId="0" applyFont="1" applyFill="1" applyBorder="1" applyAlignment="1">
      <alignment wrapText="1"/>
    </xf>
    <xf numFmtId="0" fontId="5" fillId="5" borderId="14" xfId="0" applyFont="1" applyFill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5" fillId="5" borderId="16" xfId="0" applyFont="1" applyFill="1" applyBorder="1" applyAlignment="1">
      <alignment wrapText="1"/>
    </xf>
    <xf numFmtId="0" fontId="6" fillId="5" borderId="27" xfId="0" applyFont="1" applyFill="1" applyBorder="1" applyAlignment="1">
      <alignment wrapText="1"/>
    </xf>
    <xf numFmtId="0" fontId="13" fillId="5" borderId="14" xfId="0" applyFont="1" applyFill="1" applyBorder="1" applyAlignment="1">
      <alignment wrapText="1"/>
    </xf>
    <xf numFmtId="0" fontId="13" fillId="5" borderId="15" xfId="0" applyFont="1" applyFill="1" applyBorder="1" applyAlignment="1">
      <alignment wrapText="1"/>
    </xf>
    <xf numFmtId="0" fontId="13" fillId="5" borderId="16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5" fillId="3" borderId="8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 wrapText="1"/>
    </xf>
    <xf numFmtId="0" fontId="5" fillId="5" borderId="40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1" fontId="6" fillId="5" borderId="15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wrapText="1"/>
    </xf>
    <xf numFmtId="2" fontId="5" fillId="5" borderId="31" xfId="0" applyNumberFormat="1" applyFont="1" applyFill="1" applyBorder="1" applyAlignment="1">
      <alignment vertical="center" wrapText="1"/>
    </xf>
    <xf numFmtId="2" fontId="5" fillId="5" borderId="32" xfId="0" applyNumberFormat="1" applyFont="1" applyFill="1" applyBorder="1" applyAlignment="1">
      <alignment vertical="center" wrapText="1"/>
    </xf>
    <xf numFmtId="0" fontId="0" fillId="2" borderId="0" xfId="0" applyFill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0" fillId="0" borderId="0" xfId="0" applyBorder="1"/>
    <xf numFmtId="0" fontId="4" fillId="0" borderId="11" xfId="0" applyFont="1" applyBorder="1" applyAlignment="1">
      <alignment horizont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/>
    <xf numFmtId="49" fontId="7" fillId="0" borderId="24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left" vertical="center"/>
    </xf>
    <xf numFmtId="49" fontId="13" fillId="5" borderId="14" xfId="0" applyNumberFormat="1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left" vertical="center"/>
    </xf>
    <xf numFmtId="49" fontId="6" fillId="5" borderId="14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12" fillId="2" borderId="34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left" vertical="center"/>
    </xf>
    <xf numFmtId="49" fontId="6" fillId="5" borderId="20" xfId="0" applyNumberFormat="1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49" fontId="6" fillId="5" borderId="27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9" fontId="13" fillId="5" borderId="39" xfId="0" applyNumberFormat="1" applyFont="1" applyFill="1" applyBorder="1" applyAlignment="1">
      <alignment horizontal="left" vertical="center"/>
    </xf>
    <xf numFmtId="49" fontId="13" fillId="5" borderId="6" xfId="0" applyNumberFormat="1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7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left" vertical="center"/>
    </xf>
    <xf numFmtId="49" fontId="6" fillId="5" borderId="3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49" fontId="13" fillId="5" borderId="27" xfId="0" applyNumberFormat="1" applyFont="1" applyFill="1" applyBorder="1" applyAlignment="1">
      <alignment horizontal="left" vertical="center"/>
    </xf>
    <xf numFmtId="49" fontId="13" fillId="5" borderId="15" xfId="0" applyNumberFormat="1" applyFont="1" applyFill="1" applyBorder="1" applyAlignment="1">
      <alignment horizontal="left" vertical="center"/>
    </xf>
    <xf numFmtId="49" fontId="13" fillId="5" borderId="43" xfId="0" applyNumberFormat="1" applyFont="1" applyFill="1" applyBorder="1" applyAlignment="1">
      <alignment horizontal="left" vertical="center"/>
    </xf>
    <xf numFmtId="49" fontId="13" fillId="5" borderId="33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9"/>
  <sheetViews>
    <sheetView tabSelected="1" zoomScale="120" zoomScaleNormal="120" workbookViewId="0">
      <selection activeCell="H5" sqref="H5:K5"/>
    </sheetView>
  </sheetViews>
  <sheetFormatPr defaultRowHeight="15" x14ac:dyDescent="0.25"/>
  <cols>
    <col min="1" max="1" width="4.42578125" customWidth="1"/>
    <col min="2" max="2" width="8.42578125" customWidth="1"/>
    <col min="3" max="3" width="18.42578125" customWidth="1"/>
    <col min="4" max="4" width="9.140625" customWidth="1"/>
    <col min="5" max="5" width="12.42578125" customWidth="1"/>
    <col min="6" max="6" width="26.5703125" customWidth="1"/>
    <col min="7" max="7" width="12.5703125" customWidth="1"/>
    <col min="8" max="8" width="12" customWidth="1"/>
    <col min="9" max="9" width="11.85546875" customWidth="1"/>
    <col min="10" max="10" width="12.85546875" customWidth="1"/>
    <col min="11" max="11" width="11.5703125" customWidth="1"/>
    <col min="12" max="12" width="13" customWidth="1"/>
    <col min="13" max="13" width="9.42578125" bestFit="1" customWidth="1"/>
    <col min="14" max="14" width="10.42578125" bestFit="1" customWidth="1"/>
  </cols>
  <sheetData>
    <row r="1" spans="1:13" ht="14.25" x14ac:dyDescent="0.25">
      <c r="G1" s="82"/>
      <c r="H1" s="203" t="s">
        <v>0</v>
      </c>
      <c r="I1" s="203"/>
      <c r="J1" s="203"/>
      <c r="K1" s="203"/>
    </row>
    <row r="2" spans="1:13" x14ac:dyDescent="0.25">
      <c r="G2" s="82"/>
      <c r="H2" s="203" t="s">
        <v>298</v>
      </c>
      <c r="I2" s="203"/>
      <c r="J2" s="203"/>
      <c r="K2" s="203"/>
    </row>
    <row r="3" spans="1:13" ht="14.25" x14ac:dyDescent="0.25">
      <c r="G3" s="82"/>
      <c r="H3" s="203" t="s">
        <v>315</v>
      </c>
      <c r="I3" s="203"/>
      <c r="J3" s="203"/>
      <c r="K3" s="203"/>
    </row>
    <row r="4" spans="1:13" x14ac:dyDescent="0.25">
      <c r="G4" s="82"/>
      <c r="H4" s="203" t="s">
        <v>316</v>
      </c>
      <c r="I4" s="203"/>
      <c r="J4" s="203"/>
      <c r="K4" s="203"/>
    </row>
    <row r="5" spans="1:13" ht="14.85" x14ac:dyDescent="0.25">
      <c r="G5" s="82"/>
      <c r="H5" s="203" t="s">
        <v>323</v>
      </c>
      <c r="I5" s="203"/>
      <c r="J5" s="203"/>
      <c r="K5" s="203"/>
    </row>
    <row r="6" spans="1:13" ht="14.25" x14ac:dyDescent="0.25">
      <c r="G6" s="82"/>
      <c r="H6" s="203" t="s">
        <v>317</v>
      </c>
      <c r="I6" s="203"/>
      <c r="J6" s="203"/>
      <c r="K6" s="203"/>
    </row>
    <row r="7" spans="1:13" ht="14.25" x14ac:dyDescent="0.25">
      <c r="G7" s="82"/>
      <c r="H7" s="203" t="s">
        <v>293</v>
      </c>
      <c r="I7" s="203"/>
      <c r="J7" s="203"/>
      <c r="K7" s="203"/>
    </row>
    <row r="8" spans="1:13" ht="14.25" x14ac:dyDescent="0.25">
      <c r="G8" s="203"/>
      <c r="H8" s="203"/>
      <c r="I8" s="203"/>
      <c r="J8" s="203"/>
      <c r="K8" s="203"/>
    </row>
    <row r="9" spans="1:13" ht="15.6" customHeight="1" x14ac:dyDescent="0.25">
      <c r="A9" s="270" t="s">
        <v>312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3" ht="18.399999999999999" customHeight="1" x14ac:dyDescent="0.25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</row>
    <row r="11" spans="1:13" ht="18.75" customHeight="1" x14ac:dyDescent="0.25">
      <c r="J11" s="271" t="s">
        <v>14</v>
      </c>
      <c r="K11" s="271"/>
    </row>
    <row r="12" spans="1:13" ht="24" x14ac:dyDescent="0.25">
      <c r="A12" s="197" t="s">
        <v>1</v>
      </c>
      <c r="B12" s="275" t="s">
        <v>2</v>
      </c>
      <c r="C12" s="3" t="s">
        <v>3</v>
      </c>
      <c r="D12" s="173" t="s">
        <v>5</v>
      </c>
      <c r="E12" s="173" t="s">
        <v>8</v>
      </c>
      <c r="F12" s="173" t="s">
        <v>6</v>
      </c>
      <c r="G12" s="173" t="s">
        <v>7</v>
      </c>
      <c r="H12" s="272" t="s">
        <v>9</v>
      </c>
      <c r="I12" s="273"/>
      <c r="J12" s="273"/>
      <c r="K12" s="274"/>
    </row>
    <row r="13" spans="1:13" ht="22.9" customHeight="1" x14ac:dyDescent="0.25">
      <c r="A13" s="197"/>
      <c r="B13" s="236"/>
      <c r="C13" s="4" t="s">
        <v>4</v>
      </c>
      <c r="D13" s="178"/>
      <c r="E13" s="178"/>
      <c r="F13" s="178"/>
      <c r="G13" s="178"/>
      <c r="H13" s="4" t="s">
        <v>10</v>
      </c>
      <c r="I13" s="4" t="s">
        <v>11</v>
      </c>
      <c r="J13" s="4" t="s">
        <v>12</v>
      </c>
      <c r="K13" s="4" t="s">
        <v>13</v>
      </c>
    </row>
    <row r="14" spans="1:13" ht="11.45" customHeight="1" thickBot="1" x14ac:dyDescent="0.3">
      <c r="A14" s="161">
        <v>1</v>
      </c>
      <c r="B14" s="154">
        <v>2</v>
      </c>
      <c r="C14" s="51">
        <v>3</v>
      </c>
      <c r="D14" s="51">
        <v>4</v>
      </c>
      <c r="E14" s="51">
        <v>5</v>
      </c>
      <c r="F14" s="51">
        <v>6</v>
      </c>
      <c r="G14" s="51">
        <v>7</v>
      </c>
      <c r="H14" s="51">
        <v>8</v>
      </c>
      <c r="I14" s="51">
        <v>9</v>
      </c>
      <c r="J14" s="51">
        <v>10</v>
      </c>
      <c r="K14" s="51">
        <v>11</v>
      </c>
    </row>
    <row r="15" spans="1:13" ht="18" customHeight="1" thickBot="1" x14ac:dyDescent="0.3">
      <c r="A15" s="137">
        <v>1</v>
      </c>
      <c r="B15" s="259" t="s">
        <v>16</v>
      </c>
      <c r="C15" s="259"/>
      <c r="D15" s="259"/>
      <c r="E15" s="259"/>
      <c r="F15" s="260"/>
      <c r="G15" s="114">
        <f>SUM(H15:K15)</f>
        <v>18507487</v>
      </c>
      <c r="H15" s="114">
        <f>SUM(H38,H43,H50,H53,H62,H64,H72,H107,H134,H141,H161,H164,H227,H230)</f>
        <v>4511630</v>
      </c>
      <c r="I15" s="114">
        <f>SUM(I38,I43,I50,I53,I62,I64,I72,I107,I134,I141,I161,I164,I227,I230)</f>
        <v>4579760</v>
      </c>
      <c r="J15" s="115">
        <f>SUM(J38,J43,J50,J53,J62,J64,J72,J107,J134,J141,J161,J164,J227,J230)</f>
        <v>4655869</v>
      </c>
      <c r="K15" s="116">
        <f>SUM(K38,K43,K50,K53,K62,K64,K72,K107,K134,K141,K161,K164,K227,K230)</f>
        <v>4760228</v>
      </c>
      <c r="M15" s="39"/>
    </row>
    <row r="16" spans="1:13" ht="18" customHeight="1" x14ac:dyDescent="0.25">
      <c r="A16" s="276"/>
      <c r="B16" s="166" t="s">
        <v>59</v>
      </c>
      <c r="C16" s="174" t="s">
        <v>15</v>
      </c>
      <c r="D16" s="216">
        <v>151</v>
      </c>
      <c r="E16" s="44" t="s">
        <v>17</v>
      </c>
      <c r="F16" s="18" t="s">
        <v>19</v>
      </c>
      <c r="G16" s="75">
        <f t="shared" ref="G16:G17" si="0">SUM(H16:K16)</f>
        <v>350193</v>
      </c>
      <c r="H16" s="76">
        <v>95000</v>
      </c>
      <c r="I16" s="76">
        <v>95000</v>
      </c>
      <c r="J16" s="76">
        <v>95000</v>
      </c>
      <c r="K16" s="76">
        <v>65193</v>
      </c>
    </row>
    <row r="17" spans="1:11" ht="18" customHeight="1" x14ac:dyDescent="0.25">
      <c r="A17" s="276"/>
      <c r="B17" s="166"/>
      <c r="C17" s="174"/>
      <c r="D17" s="216"/>
      <c r="E17" s="44" t="s">
        <v>304</v>
      </c>
      <c r="F17" s="18" t="s">
        <v>280</v>
      </c>
      <c r="G17" s="75">
        <f t="shared" si="0"/>
        <v>316405</v>
      </c>
      <c r="H17" s="76">
        <v>90220</v>
      </c>
      <c r="I17" s="76">
        <v>84920</v>
      </c>
      <c r="J17" s="76">
        <v>75820</v>
      </c>
      <c r="K17" s="76">
        <v>65445</v>
      </c>
    </row>
    <row r="18" spans="1:11" ht="36.75" customHeight="1" x14ac:dyDescent="0.25">
      <c r="A18" s="276"/>
      <c r="B18" s="166"/>
      <c r="C18" s="174"/>
      <c r="D18" s="216"/>
      <c r="E18" s="36" t="s">
        <v>18</v>
      </c>
      <c r="F18" s="6" t="s">
        <v>20</v>
      </c>
      <c r="G18" s="16">
        <f t="shared" ref="G18:G37" si="1">SUM(H18:K18)</f>
        <v>3000</v>
      </c>
      <c r="H18" s="7">
        <v>3000</v>
      </c>
      <c r="I18" s="7"/>
      <c r="J18" s="7"/>
      <c r="K18" s="7"/>
    </row>
    <row r="19" spans="1:11" ht="22.9" customHeight="1" x14ac:dyDescent="0.25">
      <c r="A19" s="276"/>
      <c r="B19" s="166"/>
      <c r="C19" s="174"/>
      <c r="D19" s="216"/>
      <c r="E19" s="36" t="s">
        <v>21</v>
      </c>
      <c r="F19" s="6" t="s">
        <v>280</v>
      </c>
      <c r="G19" s="16">
        <f t="shared" si="1"/>
        <v>1077273</v>
      </c>
      <c r="H19" s="7">
        <v>327500</v>
      </c>
      <c r="I19" s="7">
        <v>357070</v>
      </c>
      <c r="J19" s="7">
        <v>327981</v>
      </c>
      <c r="K19" s="7">
        <v>64722</v>
      </c>
    </row>
    <row r="20" spans="1:11" ht="26.85" customHeight="1" x14ac:dyDescent="0.25">
      <c r="A20" s="276"/>
      <c r="B20" s="166"/>
      <c r="C20" s="174"/>
      <c r="D20" s="216"/>
      <c r="E20" s="36" t="s">
        <v>279</v>
      </c>
      <c r="F20" s="6" t="s">
        <v>280</v>
      </c>
      <c r="G20" s="16">
        <f t="shared" si="1"/>
        <v>2233524</v>
      </c>
      <c r="H20" s="7">
        <v>678509</v>
      </c>
      <c r="I20" s="7">
        <v>615246</v>
      </c>
      <c r="J20" s="7">
        <v>572117</v>
      </c>
      <c r="K20" s="7">
        <v>367652</v>
      </c>
    </row>
    <row r="21" spans="1:11" ht="14.25" customHeight="1" x14ac:dyDescent="0.25">
      <c r="A21" s="276"/>
      <c r="B21" s="166"/>
      <c r="C21" s="174"/>
      <c r="D21" s="216"/>
      <c r="E21" s="36" t="s">
        <v>23</v>
      </c>
      <c r="F21" s="5" t="s">
        <v>24</v>
      </c>
      <c r="G21" s="16">
        <f t="shared" si="1"/>
        <v>13000</v>
      </c>
      <c r="H21" s="7">
        <v>3500</v>
      </c>
      <c r="I21" s="7">
        <v>3500</v>
      </c>
      <c r="J21" s="7">
        <v>3500</v>
      </c>
      <c r="K21" s="7">
        <v>2500</v>
      </c>
    </row>
    <row r="22" spans="1:11" ht="21.4" customHeight="1" x14ac:dyDescent="0.25">
      <c r="A22" s="276"/>
      <c r="B22" s="166"/>
      <c r="C22" s="174"/>
      <c r="D22" s="216"/>
      <c r="E22" s="36" t="s">
        <v>25</v>
      </c>
      <c r="F22" s="6" t="s">
        <v>26</v>
      </c>
      <c r="G22" s="16">
        <f t="shared" si="1"/>
        <v>8000</v>
      </c>
      <c r="H22" s="7">
        <v>1000</v>
      </c>
      <c r="I22" s="7">
        <v>4000</v>
      </c>
      <c r="J22" s="7">
        <v>3000</v>
      </c>
      <c r="K22" s="7"/>
    </row>
    <row r="23" spans="1:11" ht="12.2" hidden="1" customHeight="1" x14ac:dyDescent="0.25">
      <c r="A23" s="276"/>
      <c r="B23" s="166"/>
      <c r="C23" s="174"/>
      <c r="D23" s="216"/>
      <c r="E23" s="36" t="s">
        <v>294</v>
      </c>
      <c r="F23" s="6" t="s">
        <v>295</v>
      </c>
      <c r="G23" s="16">
        <f t="shared" si="1"/>
        <v>0</v>
      </c>
      <c r="H23" s="7"/>
      <c r="I23" s="7"/>
      <c r="J23" s="7"/>
      <c r="K23" s="7"/>
    </row>
    <row r="24" spans="1:11" ht="17.100000000000001" hidden="1" customHeight="1" x14ac:dyDescent="0.25">
      <c r="A24" s="276"/>
      <c r="B24" s="166"/>
      <c r="C24" s="174"/>
      <c r="D24" s="216"/>
      <c r="E24" s="36" t="s">
        <v>27</v>
      </c>
      <c r="F24" s="6" t="s">
        <v>162</v>
      </c>
      <c r="G24" s="16">
        <f t="shared" si="1"/>
        <v>0</v>
      </c>
      <c r="H24" s="7"/>
      <c r="I24" s="7"/>
      <c r="J24" s="7"/>
      <c r="K24" s="7"/>
    </row>
    <row r="25" spans="1:11" ht="15" customHeight="1" x14ac:dyDescent="0.25">
      <c r="A25" s="276"/>
      <c r="B25" s="166"/>
      <c r="C25" s="174"/>
      <c r="D25" s="216"/>
      <c r="E25" s="36" t="s">
        <v>38</v>
      </c>
      <c r="F25" s="6" t="s">
        <v>49</v>
      </c>
      <c r="G25" s="16">
        <f t="shared" si="1"/>
        <v>600</v>
      </c>
      <c r="H25" s="7">
        <v>150</v>
      </c>
      <c r="I25" s="7">
        <v>150</v>
      </c>
      <c r="J25" s="7">
        <v>150</v>
      </c>
      <c r="K25" s="7">
        <v>150</v>
      </c>
    </row>
    <row r="26" spans="1:11" ht="24" customHeight="1" x14ac:dyDescent="0.25">
      <c r="A26" s="276"/>
      <c r="B26" s="166"/>
      <c r="C26" s="174"/>
      <c r="D26" s="216"/>
      <c r="E26" s="36" t="s">
        <v>139</v>
      </c>
      <c r="F26" s="6" t="s">
        <v>277</v>
      </c>
      <c r="G26" s="16">
        <f t="shared" si="1"/>
        <v>6000</v>
      </c>
      <c r="H26" s="7"/>
      <c r="I26" s="7"/>
      <c r="J26" s="7">
        <v>6000</v>
      </c>
      <c r="K26" s="7"/>
    </row>
    <row r="27" spans="1:11" ht="24.95" customHeight="1" x14ac:dyDescent="0.25">
      <c r="A27" s="276"/>
      <c r="B27" s="166"/>
      <c r="C27" s="174"/>
      <c r="D27" s="216"/>
      <c r="E27" s="36" t="s">
        <v>28</v>
      </c>
      <c r="F27" s="6" t="s">
        <v>29</v>
      </c>
      <c r="G27" s="16">
        <f t="shared" si="1"/>
        <v>15000</v>
      </c>
      <c r="H27" s="7">
        <v>10000</v>
      </c>
      <c r="I27" s="7">
        <v>5000</v>
      </c>
      <c r="J27" s="7"/>
      <c r="K27" s="7"/>
    </row>
    <row r="28" spans="1:11" ht="22.7" hidden="1" customHeight="1" x14ac:dyDescent="0.25">
      <c r="A28" s="276"/>
      <c r="B28" s="166"/>
      <c r="C28" s="174"/>
      <c r="D28" s="216"/>
      <c r="E28" s="36" t="s">
        <v>42</v>
      </c>
      <c r="F28" s="6" t="s">
        <v>53</v>
      </c>
      <c r="G28" s="16">
        <f t="shared" si="1"/>
        <v>0</v>
      </c>
      <c r="H28" s="7"/>
      <c r="I28" s="7"/>
      <c r="J28" s="7"/>
      <c r="K28" s="7"/>
    </row>
    <row r="29" spans="1:11" ht="24" customHeight="1" x14ac:dyDescent="0.25">
      <c r="A29" s="276"/>
      <c r="B29" s="166"/>
      <c r="C29" s="174"/>
      <c r="D29" s="216"/>
      <c r="E29" s="36" t="s">
        <v>30</v>
      </c>
      <c r="F29" s="6" t="s">
        <v>31</v>
      </c>
      <c r="G29" s="16">
        <f t="shared" si="1"/>
        <v>50000</v>
      </c>
      <c r="H29" s="7">
        <v>8000</v>
      </c>
      <c r="I29" s="7">
        <v>14000</v>
      </c>
      <c r="J29" s="7">
        <v>18000</v>
      </c>
      <c r="K29" s="7">
        <v>10000</v>
      </c>
    </row>
    <row r="30" spans="1:11" ht="15.75" customHeight="1" x14ac:dyDescent="0.25">
      <c r="A30" s="276"/>
      <c r="B30" s="166"/>
      <c r="C30" s="174"/>
      <c r="D30" s="216"/>
      <c r="E30" s="36" t="s">
        <v>32</v>
      </c>
      <c r="F30" s="6" t="s">
        <v>33</v>
      </c>
      <c r="G30" s="16">
        <f t="shared" si="1"/>
        <v>5800</v>
      </c>
      <c r="H30" s="7">
        <v>3500</v>
      </c>
      <c r="I30" s="7">
        <v>300</v>
      </c>
      <c r="J30" s="7"/>
      <c r="K30" s="7">
        <v>2000</v>
      </c>
    </row>
    <row r="31" spans="1:11" ht="15.75" customHeight="1" x14ac:dyDescent="0.25">
      <c r="A31" s="276"/>
      <c r="B31" s="166"/>
      <c r="C31" s="174"/>
      <c r="D31" s="216"/>
      <c r="E31" s="36" t="s">
        <v>44</v>
      </c>
      <c r="F31" s="6" t="s">
        <v>55</v>
      </c>
      <c r="G31" s="16">
        <f t="shared" ref="G31" si="2">SUM(H31:K31)</f>
        <v>4700</v>
      </c>
      <c r="H31" s="7">
        <v>1205</v>
      </c>
      <c r="I31" s="7">
        <v>1165</v>
      </c>
      <c r="J31" s="7">
        <v>1165</v>
      </c>
      <c r="K31" s="7">
        <v>1165</v>
      </c>
    </row>
    <row r="32" spans="1:11" ht="15.75" customHeight="1" x14ac:dyDescent="0.25">
      <c r="A32" s="276"/>
      <c r="B32" s="166"/>
      <c r="C32" s="174"/>
      <c r="D32" s="211" t="s">
        <v>248</v>
      </c>
      <c r="E32" s="212"/>
      <c r="F32" s="213"/>
      <c r="G32" s="77">
        <f>SUM(H32:K32)</f>
        <v>4083495</v>
      </c>
      <c r="H32" s="77">
        <f>SUM(H16:H31)</f>
        <v>1221584</v>
      </c>
      <c r="I32" s="77">
        <f>SUM(I16:I31)</f>
        <v>1180351</v>
      </c>
      <c r="J32" s="77">
        <f>SUM(J16:J31)</f>
        <v>1102733</v>
      </c>
      <c r="K32" s="77">
        <f>SUM(K16:K31)</f>
        <v>578827</v>
      </c>
    </row>
    <row r="33" spans="1:11" ht="14.85" customHeight="1" x14ac:dyDescent="0.25">
      <c r="A33" s="276"/>
      <c r="B33" s="166"/>
      <c r="C33" s="174"/>
      <c r="D33" s="185">
        <v>155</v>
      </c>
      <c r="E33" s="36" t="s">
        <v>279</v>
      </c>
      <c r="F33" s="6" t="s">
        <v>280</v>
      </c>
      <c r="G33" s="16">
        <f t="shared" si="1"/>
        <v>52391</v>
      </c>
      <c r="H33" s="95">
        <v>10000</v>
      </c>
      <c r="I33" s="95">
        <v>5000</v>
      </c>
      <c r="J33" s="95"/>
      <c r="K33" s="95">
        <v>37391</v>
      </c>
    </row>
    <row r="34" spans="1:11" ht="20.100000000000001" customHeight="1" x14ac:dyDescent="0.25">
      <c r="A34" s="276"/>
      <c r="B34" s="166"/>
      <c r="C34" s="174"/>
      <c r="D34" s="183"/>
      <c r="E34" s="36" t="s">
        <v>21</v>
      </c>
      <c r="F34" s="6" t="s">
        <v>280</v>
      </c>
      <c r="G34" s="16">
        <f t="shared" si="1"/>
        <v>80258</v>
      </c>
      <c r="H34" s="95"/>
      <c r="I34" s="95"/>
      <c r="J34" s="95"/>
      <c r="K34" s="95">
        <v>80258</v>
      </c>
    </row>
    <row r="35" spans="1:11" ht="14.25" customHeight="1" x14ac:dyDescent="0.25">
      <c r="A35" s="276"/>
      <c r="B35" s="166"/>
      <c r="C35" s="174"/>
      <c r="D35" s="26" t="s">
        <v>98</v>
      </c>
      <c r="E35" s="36" t="s">
        <v>21</v>
      </c>
      <c r="F35" s="6" t="s">
        <v>280</v>
      </c>
      <c r="G35" s="16">
        <f t="shared" si="1"/>
        <v>22300</v>
      </c>
      <c r="H35" s="7">
        <v>9196</v>
      </c>
      <c r="I35" s="7">
        <v>6000</v>
      </c>
      <c r="J35" s="7">
        <v>5904</v>
      </c>
      <c r="K35" s="7">
        <v>1200</v>
      </c>
    </row>
    <row r="36" spans="1:11" ht="14.25" customHeight="1" x14ac:dyDescent="0.25">
      <c r="A36" s="276"/>
      <c r="B36" s="166"/>
      <c r="C36" s="174"/>
      <c r="D36" s="26" t="s">
        <v>187</v>
      </c>
      <c r="E36" s="36" t="s">
        <v>21</v>
      </c>
      <c r="F36" s="6" t="s">
        <v>280</v>
      </c>
      <c r="G36" s="16">
        <f t="shared" si="1"/>
        <v>2600</v>
      </c>
      <c r="H36" s="7">
        <v>100</v>
      </c>
      <c r="I36" s="7"/>
      <c r="J36" s="7"/>
      <c r="K36" s="7">
        <v>2500</v>
      </c>
    </row>
    <row r="37" spans="1:11" ht="13.7" customHeight="1" x14ac:dyDescent="0.25">
      <c r="A37" s="276"/>
      <c r="B37" s="166"/>
      <c r="C37" s="174"/>
      <c r="D37" s="20" t="s">
        <v>99</v>
      </c>
      <c r="E37" s="36" t="s">
        <v>21</v>
      </c>
      <c r="F37" s="6" t="s">
        <v>280</v>
      </c>
      <c r="G37" s="16">
        <f t="shared" si="1"/>
        <v>11569</v>
      </c>
      <c r="H37" s="7">
        <v>4375</v>
      </c>
      <c r="I37" s="7">
        <v>2540</v>
      </c>
      <c r="J37" s="7"/>
      <c r="K37" s="7">
        <v>4654</v>
      </c>
    </row>
    <row r="38" spans="1:11" ht="14.25" customHeight="1" x14ac:dyDescent="0.25">
      <c r="A38" s="276"/>
      <c r="B38" s="167"/>
      <c r="C38" s="178"/>
      <c r="D38" s="168" t="s">
        <v>35</v>
      </c>
      <c r="E38" s="169"/>
      <c r="F38" s="170"/>
      <c r="G38" s="117">
        <f>SUM(G32,G33,G34,G35:G37)</f>
        <v>4252613</v>
      </c>
      <c r="H38" s="117">
        <f>SUM(H32,H33,H34,H35:H37)</f>
        <v>1245255</v>
      </c>
      <c r="I38" s="117">
        <f t="shared" ref="I38:K38" si="3">SUM(I32,I33,I34,I35:I37)</f>
        <v>1193891</v>
      </c>
      <c r="J38" s="117">
        <f t="shared" si="3"/>
        <v>1108637</v>
      </c>
      <c r="K38" s="117">
        <f t="shared" si="3"/>
        <v>704830</v>
      </c>
    </row>
    <row r="39" spans="1:11" ht="17.649999999999999" customHeight="1" x14ac:dyDescent="0.25">
      <c r="A39" s="276"/>
      <c r="B39" s="166" t="s">
        <v>60</v>
      </c>
      <c r="C39" s="174" t="s">
        <v>61</v>
      </c>
      <c r="D39" s="47">
        <v>154</v>
      </c>
      <c r="E39" s="44" t="s">
        <v>62</v>
      </c>
      <c r="F39" s="28" t="s">
        <v>76</v>
      </c>
      <c r="G39" s="81">
        <f t="shared" ref="G39:G41" si="4">SUM(H39:K39)</f>
        <v>209458</v>
      </c>
      <c r="H39" s="61">
        <v>15500</v>
      </c>
      <c r="I39" s="61">
        <v>106871</v>
      </c>
      <c r="J39" s="61">
        <v>55087</v>
      </c>
      <c r="K39" s="61">
        <v>32000</v>
      </c>
    </row>
    <row r="40" spans="1:11" ht="17.100000000000001" customHeight="1" x14ac:dyDescent="0.25">
      <c r="A40" s="276"/>
      <c r="B40" s="166"/>
      <c r="C40" s="174"/>
      <c r="D40" s="185">
        <v>151</v>
      </c>
      <c r="E40" s="44" t="s">
        <v>62</v>
      </c>
      <c r="F40" s="28" t="s">
        <v>76</v>
      </c>
      <c r="G40" s="81">
        <f t="shared" si="4"/>
        <v>30000</v>
      </c>
      <c r="H40" s="101">
        <v>5000</v>
      </c>
      <c r="I40" s="101">
        <v>25000</v>
      </c>
      <c r="J40" s="101"/>
      <c r="K40" s="101"/>
    </row>
    <row r="41" spans="1:11" ht="17.100000000000001" hidden="1" customHeight="1" x14ac:dyDescent="0.25">
      <c r="A41" s="276"/>
      <c r="B41" s="166"/>
      <c r="C41" s="174"/>
      <c r="D41" s="182"/>
      <c r="E41" s="36" t="s">
        <v>305</v>
      </c>
      <c r="F41" s="13" t="s">
        <v>306</v>
      </c>
      <c r="G41" s="81">
        <f t="shared" si="4"/>
        <v>0</v>
      </c>
      <c r="H41" s="101"/>
      <c r="I41" s="101"/>
      <c r="J41" s="101"/>
      <c r="K41" s="101"/>
    </row>
    <row r="42" spans="1:11" ht="15.6" customHeight="1" x14ac:dyDescent="0.25">
      <c r="A42" s="276"/>
      <c r="B42" s="166"/>
      <c r="C42" s="174"/>
      <c r="D42" s="183"/>
      <c r="E42" s="45" t="s">
        <v>64</v>
      </c>
      <c r="F42" s="80" t="s">
        <v>77</v>
      </c>
      <c r="G42" s="70">
        <f t="shared" ref="G42" si="5">SUM(H42:K42)</f>
        <v>17500</v>
      </c>
      <c r="H42" s="80">
        <v>10000</v>
      </c>
      <c r="I42" s="80">
        <v>2000</v>
      </c>
      <c r="J42" s="80">
        <v>2000</v>
      </c>
      <c r="K42" s="80">
        <v>3500</v>
      </c>
    </row>
    <row r="43" spans="1:11" ht="15" customHeight="1" x14ac:dyDescent="0.25">
      <c r="A43" s="276"/>
      <c r="B43" s="167"/>
      <c r="C43" s="215"/>
      <c r="D43" s="168" t="s">
        <v>63</v>
      </c>
      <c r="E43" s="169"/>
      <c r="F43" s="170"/>
      <c r="G43" s="118">
        <f>SUM(G39:G42)</f>
        <v>256958</v>
      </c>
      <c r="H43" s="118">
        <f>SUM(H39:H42)</f>
        <v>30500</v>
      </c>
      <c r="I43" s="118">
        <f>SUM(I39:I42)</f>
        <v>133871</v>
      </c>
      <c r="J43" s="118">
        <f>SUM(J39:J42)</f>
        <v>57087</v>
      </c>
      <c r="K43" s="118">
        <f>SUM(K39:K42)</f>
        <v>35500</v>
      </c>
    </row>
    <row r="44" spans="1:11" ht="23.1" customHeight="1" x14ac:dyDescent="0.25">
      <c r="A44" s="276"/>
      <c r="B44" s="177" t="s">
        <v>69</v>
      </c>
      <c r="C44" s="173" t="s">
        <v>70</v>
      </c>
      <c r="D44" s="20">
        <v>1419</v>
      </c>
      <c r="E44" s="20" t="s">
        <v>67</v>
      </c>
      <c r="F44" s="35" t="s">
        <v>80</v>
      </c>
      <c r="G44" s="14">
        <f t="shared" ref="G44:G49" si="6">SUM(H44:K44)</f>
        <v>2168</v>
      </c>
      <c r="H44" s="21">
        <v>2168</v>
      </c>
      <c r="I44" s="22"/>
      <c r="J44" s="22"/>
      <c r="K44" s="22"/>
    </row>
    <row r="45" spans="1:11" ht="24.75" customHeight="1" x14ac:dyDescent="0.25">
      <c r="A45" s="276"/>
      <c r="B45" s="166"/>
      <c r="C45" s="174"/>
      <c r="D45" s="204">
        <v>151</v>
      </c>
      <c r="E45" s="36" t="s">
        <v>117</v>
      </c>
      <c r="F45" s="6" t="s">
        <v>257</v>
      </c>
      <c r="G45" s="14">
        <f t="shared" si="6"/>
        <v>5000</v>
      </c>
      <c r="H45" s="21"/>
      <c r="I45" s="21">
        <v>4600</v>
      </c>
      <c r="J45" s="21">
        <v>400</v>
      </c>
      <c r="K45" s="21"/>
    </row>
    <row r="46" spans="1:11" ht="15" customHeight="1" x14ac:dyDescent="0.25">
      <c r="A46" s="276"/>
      <c r="B46" s="166"/>
      <c r="C46" s="174"/>
      <c r="D46" s="206"/>
      <c r="E46" s="36" t="s">
        <v>65</v>
      </c>
      <c r="F46" s="5" t="s">
        <v>78</v>
      </c>
      <c r="G46" s="14">
        <f t="shared" si="6"/>
        <v>1500</v>
      </c>
      <c r="H46" s="13"/>
      <c r="I46" s="13">
        <v>1500</v>
      </c>
      <c r="J46" s="13"/>
      <c r="K46" s="13"/>
    </row>
    <row r="47" spans="1:11" ht="15" customHeight="1" x14ac:dyDescent="0.25">
      <c r="A47" s="276"/>
      <c r="B47" s="166"/>
      <c r="C47" s="174"/>
      <c r="D47" s="206"/>
      <c r="E47" s="36" t="s">
        <v>66</v>
      </c>
      <c r="F47" s="5" t="s">
        <v>79</v>
      </c>
      <c r="G47" s="14">
        <f t="shared" si="6"/>
        <v>1500</v>
      </c>
      <c r="H47" s="13"/>
      <c r="I47" s="13">
        <v>1500</v>
      </c>
      <c r="J47" s="13"/>
      <c r="K47" s="13"/>
    </row>
    <row r="48" spans="1:11" ht="19.7" customHeight="1" x14ac:dyDescent="0.25">
      <c r="A48" s="276"/>
      <c r="B48" s="166"/>
      <c r="C48" s="174"/>
      <c r="D48" s="91"/>
      <c r="E48" s="20" t="s">
        <v>67</v>
      </c>
      <c r="F48" s="35" t="s">
        <v>80</v>
      </c>
      <c r="G48" s="14">
        <f t="shared" si="6"/>
        <v>14700</v>
      </c>
      <c r="H48" s="13"/>
      <c r="I48" s="13">
        <v>117</v>
      </c>
      <c r="J48" s="13">
        <v>14583</v>
      </c>
      <c r="K48" s="13"/>
    </row>
    <row r="49" spans="1:11" ht="17.100000000000001" customHeight="1" x14ac:dyDescent="0.25">
      <c r="A49" s="276"/>
      <c r="B49" s="166"/>
      <c r="C49" s="174"/>
      <c r="D49" s="91"/>
      <c r="E49" s="36" t="s">
        <v>40</v>
      </c>
      <c r="F49" s="69" t="s">
        <v>51</v>
      </c>
      <c r="G49" s="14">
        <f t="shared" si="6"/>
        <v>15000</v>
      </c>
      <c r="H49" s="13"/>
      <c r="I49" s="13">
        <v>15000</v>
      </c>
      <c r="J49" s="13"/>
      <c r="K49" s="13"/>
    </row>
    <row r="50" spans="1:11" ht="15.6" customHeight="1" x14ac:dyDescent="0.25">
      <c r="A50" s="276"/>
      <c r="B50" s="167"/>
      <c r="C50" s="178"/>
      <c r="D50" s="168" t="s">
        <v>68</v>
      </c>
      <c r="E50" s="169"/>
      <c r="F50" s="170"/>
      <c r="G50" s="119">
        <f>SUM(G44:G49)</f>
        <v>39868</v>
      </c>
      <c r="H50" s="119">
        <f t="shared" ref="H50:J50" si="7">SUM(H44:H49)</f>
        <v>2168</v>
      </c>
      <c r="I50" s="119">
        <f t="shared" si="7"/>
        <v>22717</v>
      </c>
      <c r="J50" s="119">
        <f t="shared" si="7"/>
        <v>14983</v>
      </c>
      <c r="K50" s="119">
        <f>SUM(K44:K49)</f>
        <v>0</v>
      </c>
    </row>
    <row r="51" spans="1:11" ht="15" customHeight="1" x14ac:dyDescent="0.25">
      <c r="A51" s="276"/>
      <c r="B51" s="177" t="s">
        <v>71</v>
      </c>
      <c r="C51" s="173" t="s">
        <v>72</v>
      </c>
      <c r="D51" s="44">
        <v>154</v>
      </c>
      <c r="E51" s="44" t="s">
        <v>73</v>
      </c>
      <c r="F51" s="11" t="s">
        <v>81</v>
      </c>
      <c r="G51" s="27">
        <f>SUM(H51:K51)</f>
        <v>25510</v>
      </c>
      <c r="H51" s="28"/>
      <c r="I51" s="28">
        <v>15108</v>
      </c>
      <c r="J51" s="28">
        <v>7402</v>
      </c>
      <c r="K51" s="28">
        <v>3000</v>
      </c>
    </row>
    <row r="52" spans="1:11" ht="15" customHeight="1" x14ac:dyDescent="0.25">
      <c r="A52" s="276"/>
      <c r="B52" s="166"/>
      <c r="C52" s="174"/>
      <c r="D52" s="29">
        <v>151</v>
      </c>
      <c r="E52" s="45" t="s">
        <v>74</v>
      </c>
      <c r="F52" s="17" t="s">
        <v>82</v>
      </c>
      <c r="G52" s="46">
        <f>SUM(H52:K52)</f>
        <v>25000</v>
      </c>
      <c r="H52" s="42">
        <v>5000</v>
      </c>
      <c r="I52" s="42">
        <v>10000</v>
      </c>
      <c r="J52" s="42">
        <v>10000</v>
      </c>
      <c r="K52" s="42"/>
    </row>
    <row r="53" spans="1:11" ht="15" customHeight="1" x14ac:dyDescent="0.25">
      <c r="A53" s="276"/>
      <c r="B53" s="167"/>
      <c r="C53" s="178"/>
      <c r="D53" s="168" t="s">
        <v>84</v>
      </c>
      <c r="E53" s="169"/>
      <c r="F53" s="170"/>
      <c r="G53" s="118">
        <f>SUM(G51:G52)</f>
        <v>50510</v>
      </c>
      <c r="H53" s="118">
        <f>SUM(H51:H52)</f>
        <v>5000</v>
      </c>
      <c r="I53" s="118">
        <f>SUM(I51:I52)</f>
        <v>25108</v>
      </c>
      <c r="J53" s="118">
        <f>SUM(J51:J52)</f>
        <v>17402</v>
      </c>
      <c r="K53" s="118">
        <f>SUM(K51:K52)</f>
        <v>3000</v>
      </c>
    </row>
    <row r="54" spans="1:11" ht="21.75" customHeight="1" x14ac:dyDescent="0.25">
      <c r="A54" s="276"/>
      <c r="B54" s="177" t="s">
        <v>85</v>
      </c>
      <c r="C54" s="173" t="s">
        <v>86</v>
      </c>
      <c r="D54" s="20">
        <v>144</v>
      </c>
      <c r="E54" s="44" t="s">
        <v>42</v>
      </c>
      <c r="F54" s="41" t="s">
        <v>53</v>
      </c>
      <c r="G54" s="14">
        <f t="shared" ref="G54:G61" si="8">SUM(H54:K54)</f>
        <v>25277</v>
      </c>
      <c r="H54" s="21"/>
      <c r="I54" s="21"/>
      <c r="J54" s="21">
        <v>25277</v>
      </c>
      <c r="K54" s="21"/>
    </row>
    <row r="55" spans="1:11" ht="23.45" customHeight="1" x14ac:dyDescent="0.25">
      <c r="A55" s="276"/>
      <c r="B55" s="166"/>
      <c r="C55" s="174"/>
      <c r="D55" s="185">
        <v>151</v>
      </c>
      <c r="E55" s="44" t="s">
        <v>28</v>
      </c>
      <c r="F55" s="41" t="s">
        <v>29</v>
      </c>
      <c r="G55" s="14">
        <f t="shared" si="8"/>
        <v>4000</v>
      </c>
      <c r="H55" s="13">
        <v>2500</v>
      </c>
      <c r="I55" s="13">
        <v>1500</v>
      </c>
      <c r="J55" s="13"/>
      <c r="K55" s="13"/>
    </row>
    <row r="56" spans="1:11" ht="23.45" customHeight="1" x14ac:dyDescent="0.25">
      <c r="A56" s="276"/>
      <c r="B56" s="166"/>
      <c r="C56" s="174"/>
      <c r="D56" s="182"/>
      <c r="E56" s="44" t="s">
        <v>42</v>
      </c>
      <c r="F56" s="41" t="s">
        <v>53</v>
      </c>
      <c r="G56" s="14">
        <f t="shared" si="8"/>
        <v>60362</v>
      </c>
      <c r="H56" s="13">
        <v>24703</v>
      </c>
      <c r="I56" s="13">
        <v>34659</v>
      </c>
      <c r="J56" s="13">
        <v>1000</v>
      </c>
      <c r="K56" s="13"/>
    </row>
    <row r="57" spans="1:11" ht="15" customHeight="1" x14ac:dyDescent="0.25">
      <c r="A57" s="276"/>
      <c r="B57" s="166"/>
      <c r="C57" s="174"/>
      <c r="D57" s="182"/>
      <c r="E57" s="36" t="s">
        <v>90</v>
      </c>
      <c r="F57" s="5" t="s">
        <v>95</v>
      </c>
      <c r="G57" s="14">
        <f t="shared" si="8"/>
        <v>31800</v>
      </c>
      <c r="H57" s="13">
        <v>8000</v>
      </c>
      <c r="I57" s="13">
        <v>7000</v>
      </c>
      <c r="J57" s="13">
        <v>16800</v>
      </c>
      <c r="K57" s="13"/>
    </row>
    <row r="58" spans="1:11" ht="15" customHeight="1" x14ac:dyDescent="0.25">
      <c r="A58" s="276"/>
      <c r="B58" s="166"/>
      <c r="C58" s="174"/>
      <c r="D58" s="182"/>
      <c r="E58" s="36" t="s">
        <v>43</v>
      </c>
      <c r="F58" s="5" t="s">
        <v>54</v>
      </c>
      <c r="G58" s="14">
        <f t="shared" si="8"/>
        <v>93422</v>
      </c>
      <c r="H58" s="13">
        <v>31850</v>
      </c>
      <c r="I58" s="13">
        <v>27714</v>
      </c>
      <c r="J58" s="13">
        <v>19430</v>
      </c>
      <c r="K58" s="13">
        <v>14428</v>
      </c>
    </row>
    <row r="59" spans="1:11" ht="15" customHeight="1" x14ac:dyDescent="0.25">
      <c r="A59" s="276"/>
      <c r="B59" s="166"/>
      <c r="C59" s="174"/>
      <c r="D59" s="182"/>
      <c r="E59" s="36" t="s">
        <v>32</v>
      </c>
      <c r="F59" s="5" t="s">
        <v>33</v>
      </c>
      <c r="G59" s="14">
        <f t="shared" si="8"/>
        <v>38200</v>
      </c>
      <c r="H59" s="13"/>
      <c r="I59" s="13">
        <v>20000</v>
      </c>
      <c r="J59" s="13">
        <v>18200</v>
      </c>
      <c r="K59" s="13"/>
    </row>
    <row r="60" spans="1:11" ht="22.5" customHeight="1" x14ac:dyDescent="0.25">
      <c r="A60" s="276"/>
      <c r="B60" s="166"/>
      <c r="C60" s="174"/>
      <c r="D60" s="183"/>
      <c r="E60" s="45" t="s">
        <v>91</v>
      </c>
      <c r="F60" s="17" t="s">
        <v>96</v>
      </c>
      <c r="G60" s="46">
        <f t="shared" si="8"/>
        <v>10000</v>
      </c>
      <c r="H60" s="42"/>
      <c r="I60" s="42">
        <v>6000</v>
      </c>
      <c r="J60" s="42">
        <v>4000</v>
      </c>
      <c r="K60" s="42"/>
    </row>
    <row r="61" spans="1:11" ht="18.399999999999999" customHeight="1" x14ac:dyDescent="0.25">
      <c r="A61" s="276"/>
      <c r="B61" s="166"/>
      <c r="C61" s="174"/>
      <c r="D61" s="20">
        <v>155</v>
      </c>
      <c r="E61" s="36" t="s">
        <v>90</v>
      </c>
      <c r="F61" s="5" t="s">
        <v>95</v>
      </c>
      <c r="G61" s="46">
        <f t="shared" si="8"/>
        <v>3000</v>
      </c>
      <c r="H61" s="42"/>
      <c r="I61" s="42">
        <v>3000</v>
      </c>
      <c r="J61" s="42"/>
      <c r="K61" s="42"/>
    </row>
    <row r="62" spans="1:11" ht="15" customHeight="1" x14ac:dyDescent="0.25">
      <c r="A62" s="276"/>
      <c r="B62" s="167"/>
      <c r="C62" s="178"/>
      <c r="D62" s="253" t="s">
        <v>89</v>
      </c>
      <c r="E62" s="253"/>
      <c r="F62" s="253"/>
      <c r="G62" s="118">
        <f>SUM(G54:G61)</f>
        <v>266061</v>
      </c>
      <c r="H62" s="118">
        <f t="shared" ref="H62:J62" si="9">SUM(H54:H61)</f>
        <v>67053</v>
      </c>
      <c r="I62" s="118">
        <f>SUM(I54:I61)</f>
        <v>99873</v>
      </c>
      <c r="J62" s="118">
        <f t="shared" si="9"/>
        <v>84707</v>
      </c>
      <c r="K62" s="118">
        <f>SUM(K54:K61)</f>
        <v>14428</v>
      </c>
    </row>
    <row r="63" spans="1:11" ht="23.1" customHeight="1" x14ac:dyDescent="0.25">
      <c r="A63" s="276"/>
      <c r="B63" s="177" t="s">
        <v>100</v>
      </c>
      <c r="C63" s="173" t="s">
        <v>101</v>
      </c>
      <c r="D63" s="29">
        <v>151</v>
      </c>
      <c r="E63" s="47" t="s">
        <v>28</v>
      </c>
      <c r="F63" s="40" t="s">
        <v>29</v>
      </c>
      <c r="G63" s="48">
        <f>SUM(H63:K63)</f>
        <v>93000</v>
      </c>
      <c r="H63" s="49"/>
      <c r="I63" s="49">
        <v>50000</v>
      </c>
      <c r="J63" s="49">
        <v>33000</v>
      </c>
      <c r="K63" s="49">
        <v>10000</v>
      </c>
    </row>
    <row r="64" spans="1:11" ht="15" customHeight="1" x14ac:dyDescent="0.25">
      <c r="A64" s="276"/>
      <c r="B64" s="167"/>
      <c r="C64" s="178"/>
      <c r="D64" s="168" t="s">
        <v>102</v>
      </c>
      <c r="E64" s="169"/>
      <c r="F64" s="170"/>
      <c r="G64" s="118">
        <f>SUM(G63)</f>
        <v>93000</v>
      </c>
      <c r="H64" s="118">
        <f t="shared" ref="H64:K64" si="10">SUM(H63)</f>
        <v>0</v>
      </c>
      <c r="I64" s="118">
        <f t="shared" si="10"/>
        <v>50000</v>
      </c>
      <c r="J64" s="118">
        <f t="shared" si="10"/>
        <v>33000</v>
      </c>
      <c r="K64" s="118">
        <f t="shared" si="10"/>
        <v>10000</v>
      </c>
    </row>
    <row r="65" spans="1:11" ht="14.25" customHeight="1" x14ac:dyDescent="0.25">
      <c r="A65" s="276"/>
      <c r="B65" s="166" t="s">
        <v>107</v>
      </c>
      <c r="C65" s="200" t="s">
        <v>104</v>
      </c>
      <c r="D65" s="26">
        <v>1412</v>
      </c>
      <c r="E65" s="44" t="s">
        <v>103</v>
      </c>
      <c r="F65" s="41" t="s">
        <v>106</v>
      </c>
      <c r="G65" s="27">
        <f t="shared" ref="G65:G73" si="11">SUM(H65:K65)</f>
        <v>139100</v>
      </c>
      <c r="H65" s="28">
        <v>34800</v>
      </c>
      <c r="I65" s="28">
        <v>34800</v>
      </c>
      <c r="J65" s="28">
        <v>34800</v>
      </c>
      <c r="K65" s="28">
        <v>34700</v>
      </c>
    </row>
    <row r="66" spans="1:11" ht="13.7" hidden="1" customHeight="1" x14ac:dyDescent="0.25">
      <c r="A66" s="276"/>
      <c r="B66" s="166"/>
      <c r="C66" s="200"/>
      <c r="D66" s="20">
        <v>149</v>
      </c>
      <c r="E66" s="36" t="s">
        <v>44</v>
      </c>
      <c r="F66" s="6" t="s">
        <v>55</v>
      </c>
      <c r="G66" s="14">
        <f t="shared" si="11"/>
        <v>0</v>
      </c>
      <c r="H66" s="13"/>
      <c r="I66" s="13"/>
      <c r="J66" s="13"/>
      <c r="K66" s="13"/>
    </row>
    <row r="67" spans="1:11" ht="47.1" customHeight="1" x14ac:dyDescent="0.25">
      <c r="A67" s="276"/>
      <c r="B67" s="166"/>
      <c r="C67" s="200"/>
      <c r="D67" s="185">
        <v>151</v>
      </c>
      <c r="E67" s="45" t="s">
        <v>296</v>
      </c>
      <c r="F67" s="17" t="s">
        <v>297</v>
      </c>
      <c r="G67" s="14">
        <f t="shared" si="11"/>
        <v>28200</v>
      </c>
      <c r="H67" s="42"/>
      <c r="I67" s="42">
        <v>28200</v>
      </c>
      <c r="J67" s="42"/>
      <c r="K67" s="42"/>
    </row>
    <row r="68" spans="1:11" ht="16.350000000000001" customHeight="1" x14ac:dyDescent="0.25">
      <c r="A68" s="276"/>
      <c r="B68" s="166"/>
      <c r="C68" s="200"/>
      <c r="D68" s="182"/>
      <c r="E68" s="45" t="s">
        <v>103</v>
      </c>
      <c r="F68" s="17" t="s">
        <v>106</v>
      </c>
      <c r="G68" s="14">
        <f t="shared" si="11"/>
        <v>2800</v>
      </c>
      <c r="H68" s="42">
        <v>2030</v>
      </c>
      <c r="I68" s="42">
        <v>330</v>
      </c>
      <c r="J68" s="42">
        <v>295</v>
      </c>
      <c r="K68" s="42">
        <v>145</v>
      </c>
    </row>
    <row r="69" spans="1:11" ht="17.100000000000001" customHeight="1" x14ac:dyDescent="0.25">
      <c r="A69" s="276"/>
      <c r="B69" s="166"/>
      <c r="C69" s="200"/>
      <c r="D69" s="183"/>
      <c r="E69" s="45" t="s">
        <v>44</v>
      </c>
      <c r="F69" s="17" t="s">
        <v>55</v>
      </c>
      <c r="G69" s="46">
        <f t="shared" si="11"/>
        <v>30000</v>
      </c>
      <c r="H69" s="42"/>
      <c r="I69" s="42">
        <v>20000</v>
      </c>
      <c r="J69" s="42">
        <v>10000</v>
      </c>
      <c r="K69" s="42"/>
    </row>
    <row r="70" spans="1:11" ht="16.350000000000001" customHeight="1" x14ac:dyDescent="0.25">
      <c r="A70" s="276"/>
      <c r="B70" s="166"/>
      <c r="C70" s="200"/>
      <c r="D70" s="185">
        <v>155</v>
      </c>
      <c r="E70" s="36" t="s">
        <v>90</v>
      </c>
      <c r="F70" s="5" t="s">
        <v>95</v>
      </c>
      <c r="G70" s="46">
        <f t="shared" si="11"/>
        <v>2000</v>
      </c>
      <c r="H70" s="42"/>
      <c r="I70" s="42"/>
      <c r="J70" s="42"/>
      <c r="K70" s="42">
        <v>2000</v>
      </c>
    </row>
    <row r="71" spans="1:11" ht="16.350000000000001" customHeight="1" x14ac:dyDescent="0.25">
      <c r="A71" s="276"/>
      <c r="B71" s="166"/>
      <c r="C71" s="200"/>
      <c r="D71" s="183"/>
      <c r="E71" s="44" t="s">
        <v>103</v>
      </c>
      <c r="F71" s="41" t="s">
        <v>106</v>
      </c>
      <c r="G71" s="46">
        <f t="shared" si="11"/>
        <v>12600</v>
      </c>
      <c r="H71" s="42">
        <v>6500</v>
      </c>
      <c r="I71" s="42">
        <v>6100</v>
      </c>
      <c r="J71" s="42"/>
      <c r="K71" s="42"/>
    </row>
    <row r="72" spans="1:11" ht="15" customHeight="1" x14ac:dyDescent="0.25">
      <c r="A72" s="276"/>
      <c r="B72" s="167"/>
      <c r="C72" s="215"/>
      <c r="D72" s="168" t="s">
        <v>105</v>
      </c>
      <c r="E72" s="169"/>
      <c r="F72" s="170"/>
      <c r="G72" s="118">
        <f t="shared" si="11"/>
        <v>214700</v>
      </c>
      <c r="H72" s="118">
        <f>SUM(H65:H71)</f>
        <v>43330</v>
      </c>
      <c r="I72" s="118">
        <f t="shared" ref="I72:K72" si="12">SUM(I65:I71)</f>
        <v>89430</v>
      </c>
      <c r="J72" s="118">
        <f t="shared" si="12"/>
        <v>45095</v>
      </c>
      <c r="K72" s="118">
        <f t="shared" si="12"/>
        <v>36845</v>
      </c>
    </row>
    <row r="73" spans="1:11" ht="25.5" customHeight="1" x14ac:dyDescent="0.25">
      <c r="A73" s="276"/>
      <c r="B73" s="261" t="s">
        <v>108</v>
      </c>
      <c r="C73" s="207" t="s">
        <v>121</v>
      </c>
      <c r="D73" s="182">
        <v>142</v>
      </c>
      <c r="E73" s="24" t="s">
        <v>109</v>
      </c>
      <c r="F73" s="41" t="s">
        <v>149</v>
      </c>
      <c r="G73" s="27">
        <f t="shared" si="11"/>
        <v>15100</v>
      </c>
      <c r="H73" s="28">
        <v>3735</v>
      </c>
      <c r="I73" s="28">
        <v>3732</v>
      </c>
      <c r="J73" s="28">
        <v>3670</v>
      </c>
      <c r="K73" s="28">
        <v>3963</v>
      </c>
    </row>
    <row r="74" spans="1:11" ht="23.45" customHeight="1" x14ac:dyDescent="0.25">
      <c r="A74" s="276"/>
      <c r="B74" s="262"/>
      <c r="C74" s="208"/>
      <c r="D74" s="182"/>
      <c r="E74" s="20" t="s">
        <v>110</v>
      </c>
      <c r="F74" s="6" t="s">
        <v>149</v>
      </c>
      <c r="G74" s="14">
        <f t="shared" ref="G74:G92" si="13">SUM(H74:K74)</f>
        <v>400</v>
      </c>
      <c r="H74" s="13">
        <v>100</v>
      </c>
      <c r="I74" s="13">
        <v>100</v>
      </c>
      <c r="J74" s="13">
        <v>100</v>
      </c>
      <c r="K74" s="13">
        <v>100</v>
      </c>
    </row>
    <row r="75" spans="1:11" ht="25.5" customHeight="1" x14ac:dyDescent="0.25">
      <c r="A75" s="276"/>
      <c r="B75" s="262"/>
      <c r="C75" s="208"/>
      <c r="D75" s="182"/>
      <c r="E75" s="20" t="s">
        <v>111</v>
      </c>
      <c r="F75" s="6" t="s">
        <v>149</v>
      </c>
      <c r="G75" s="14">
        <f t="shared" si="13"/>
        <v>100</v>
      </c>
      <c r="H75" s="13">
        <v>100</v>
      </c>
      <c r="I75" s="13"/>
      <c r="J75" s="13"/>
      <c r="K75" s="13"/>
    </row>
    <row r="76" spans="1:11" ht="15" customHeight="1" x14ac:dyDescent="0.25">
      <c r="A76" s="276"/>
      <c r="B76" s="262"/>
      <c r="C76" s="208"/>
      <c r="D76" s="182"/>
      <c r="E76" s="20" t="s">
        <v>112</v>
      </c>
      <c r="F76" s="5" t="s">
        <v>150</v>
      </c>
      <c r="G76" s="14">
        <f t="shared" si="13"/>
        <v>22600</v>
      </c>
      <c r="H76" s="13">
        <v>4000</v>
      </c>
      <c r="I76" s="13">
        <v>4000</v>
      </c>
      <c r="J76" s="13">
        <v>4000</v>
      </c>
      <c r="K76" s="13">
        <v>10600</v>
      </c>
    </row>
    <row r="77" spans="1:11" ht="15" customHeight="1" x14ac:dyDescent="0.25">
      <c r="A77" s="276"/>
      <c r="B77" s="262"/>
      <c r="C77" s="208"/>
      <c r="D77" s="182"/>
      <c r="E77" s="20" t="s">
        <v>113</v>
      </c>
      <c r="F77" s="5" t="s">
        <v>151</v>
      </c>
      <c r="G77" s="14">
        <f t="shared" si="13"/>
        <v>23600</v>
      </c>
      <c r="H77" s="13">
        <v>5901</v>
      </c>
      <c r="I77" s="13">
        <v>5900</v>
      </c>
      <c r="J77" s="13">
        <v>5899</v>
      </c>
      <c r="K77" s="13">
        <v>5900</v>
      </c>
    </row>
    <row r="78" spans="1:11" ht="24" customHeight="1" x14ac:dyDescent="0.25">
      <c r="A78" s="276"/>
      <c r="B78" s="262"/>
      <c r="C78" s="208"/>
      <c r="D78" s="182"/>
      <c r="E78" s="20" t="s">
        <v>114</v>
      </c>
      <c r="F78" s="6" t="s">
        <v>249</v>
      </c>
      <c r="G78" s="14">
        <f t="shared" si="13"/>
        <v>8000</v>
      </c>
      <c r="H78" s="13">
        <v>2000</v>
      </c>
      <c r="I78" s="13">
        <v>2000</v>
      </c>
      <c r="J78" s="13">
        <v>2000</v>
      </c>
      <c r="K78" s="13">
        <v>2000</v>
      </c>
    </row>
    <row r="79" spans="1:11" ht="22.9" customHeight="1" x14ac:dyDescent="0.25">
      <c r="A79" s="276"/>
      <c r="B79" s="262"/>
      <c r="C79" s="208"/>
      <c r="D79" s="182"/>
      <c r="E79" s="20" t="s">
        <v>115</v>
      </c>
      <c r="F79" s="6" t="s">
        <v>152</v>
      </c>
      <c r="G79" s="14">
        <f t="shared" si="13"/>
        <v>3100</v>
      </c>
      <c r="H79" s="13">
        <v>800</v>
      </c>
      <c r="I79" s="13">
        <v>800</v>
      </c>
      <c r="J79" s="13">
        <v>800</v>
      </c>
      <c r="K79" s="13">
        <v>700</v>
      </c>
    </row>
    <row r="80" spans="1:11" ht="24" customHeight="1" x14ac:dyDescent="0.25">
      <c r="A80" s="276"/>
      <c r="B80" s="262"/>
      <c r="C80" s="208"/>
      <c r="D80" s="182"/>
      <c r="E80" s="20" t="s">
        <v>116</v>
      </c>
      <c r="F80" s="6" t="s">
        <v>153</v>
      </c>
      <c r="G80" s="14">
        <f t="shared" si="13"/>
        <v>9700</v>
      </c>
      <c r="H80" s="13">
        <v>1500</v>
      </c>
      <c r="I80" s="13">
        <v>1800</v>
      </c>
      <c r="J80" s="13">
        <v>1772</v>
      </c>
      <c r="K80" s="13">
        <v>4628</v>
      </c>
    </row>
    <row r="81" spans="1:11" ht="22.9" customHeight="1" x14ac:dyDescent="0.25">
      <c r="A81" s="276"/>
      <c r="B81" s="262"/>
      <c r="C81" s="208"/>
      <c r="D81" s="182"/>
      <c r="E81" s="20" t="s">
        <v>117</v>
      </c>
      <c r="F81" s="6" t="s">
        <v>154</v>
      </c>
      <c r="G81" s="14">
        <f t="shared" si="13"/>
        <v>38200</v>
      </c>
      <c r="H81" s="13">
        <v>9405</v>
      </c>
      <c r="I81" s="13">
        <v>9400</v>
      </c>
      <c r="J81" s="13">
        <v>9450</v>
      </c>
      <c r="K81" s="13">
        <v>9945</v>
      </c>
    </row>
    <row r="82" spans="1:11" ht="22.9" customHeight="1" x14ac:dyDescent="0.25">
      <c r="A82" s="276"/>
      <c r="B82" s="262"/>
      <c r="C82" s="208"/>
      <c r="D82" s="182"/>
      <c r="E82" s="20" t="s">
        <v>178</v>
      </c>
      <c r="F82" s="6" t="s">
        <v>179</v>
      </c>
      <c r="G82" s="14">
        <f t="shared" si="13"/>
        <v>77339</v>
      </c>
      <c r="H82" s="13">
        <v>15800</v>
      </c>
      <c r="I82" s="13">
        <v>35680</v>
      </c>
      <c r="J82" s="13">
        <v>8108</v>
      </c>
      <c r="K82" s="13">
        <v>17751</v>
      </c>
    </row>
    <row r="83" spans="1:11" ht="15" customHeight="1" x14ac:dyDescent="0.25">
      <c r="A83" s="276"/>
      <c r="B83" s="262"/>
      <c r="C83" s="208"/>
      <c r="D83" s="182"/>
      <c r="E83" s="20" t="s">
        <v>118</v>
      </c>
      <c r="F83" s="5" t="s">
        <v>155</v>
      </c>
      <c r="G83" s="14">
        <f t="shared" si="13"/>
        <v>203000</v>
      </c>
      <c r="H83" s="13">
        <v>57500</v>
      </c>
      <c r="I83" s="13">
        <v>57500</v>
      </c>
      <c r="J83" s="13">
        <v>57500</v>
      </c>
      <c r="K83" s="13">
        <v>30500</v>
      </c>
    </row>
    <row r="84" spans="1:11" ht="15" customHeight="1" x14ac:dyDescent="0.25">
      <c r="A84" s="276"/>
      <c r="B84" s="262"/>
      <c r="C84" s="208"/>
      <c r="D84" s="182"/>
      <c r="E84" s="20" t="s">
        <v>37</v>
      </c>
      <c r="F84" s="25" t="s">
        <v>48</v>
      </c>
      <c r="G84" s="14">
        <f t="shared" si="13"/>
        <v>337900</v>
      </c>
      <c r="H84" s="13">
        <v>84500</v>
      </c>
      <c r="I84" s="13">
        <v>84500</v>
      </c>
      <c r="J84" s="13">
        <v>84400</v>
      </c>
      <c r="K84" s="13">
        <v>84500</v>
      </c>
    </row>
    <row r="85" spans="1:11" ht="20.45" customHeight="1" x14ac:dyDescent="0.25">
      <c r="A85" s="276"/>
      <c r="B85" s="262"/>
      <c r="C85" s="208"/>
      <c r="D85" s="182"/>
      <c r="E85" s="20" t="s">
        <v>307</v>
      </c>
      <c r="F85" s="35" t="s">
        <v>308</v>
      </c>
      <c r="G85" s="14">
        <f t="shared" si="13"/>
        <v>21948</v>
      </c>
      <c r="H85" s="13">
        <v>21948</v>
      </c>
      <c r="I85" s="13"/>
      <c r="J85" s="13"/>
      <c r="K85" s="13"/>
    </row>
    <row r="86" spans="1:11" ht="24" customHeight="1" x14ac:dyDescent="0.25">
      <c r="A86" s="276"/>
      <c r="B86" s="262"/>
      <c r="C86" s="208"/>
      <c r="D86" s="182"/>
      <c r="E86" s="20" t="s">
        <v>27</v>
      </c>
      <c r="F86" s="35" t="s">
        <v>162</v>
      </c>
      <c r="G86" s="14">
        <f t="shared" si="13"/>
        <v>9648</v>
      </c>
      <c r="H86" s="13">
        <v>1952</v>
      </c>
      <c r="I86" s="13">
        <v>1952</v>
      </c>
      <c r="J86" s="13">
        <v>1952</v>
      </c>
      <c r="K86" s="13">
        <v>3792</v>
      </c>
    </row>
    <row r="87" spans="1:11" ht="22.9" customHeight="1" x14ac:dyDescent="0.25">
      <c r="A87" s="276"/>
      <c r="B87" s="262"/>
      <c r="C87" s="208"/>
      <c r="D87" s="182"/>
      <c r="E87" s="20" t="s">
        <v>75</v>
      </c>
      <c r="F87" s="6" t="s">
        <v>83</v>
      </c>
      <c r="G87" s="14">
        <f t="shared" si="13"/>
        <v>400</v>
      </c>
      <c r="H87" s="13">
        <v>100</v>
      </c>
      <c r="I87" s="13">
        <v>100</v>
      </c>
      <c r="J87" s="13"/>
      <c r="K87" s="13">
        <v>200</v>
      </c>
    </row>
    <row r="88" spans="1:11" ht="22.9" customHeight="1" x14ac:dyDescent="0.25">
      <c r="A88" s="276"/>
      <c r="B88" s="262"/>
      <c r="C88" s="208"/>
      <c r="D88" s="182"/>
      <c r="E88" s="20" t="s">
        <v>44</v>
      </c>
      <c r="F88" s="6" t="s">
        <v>55</v>
      </c>
      <c r="G88" s="14">
        <f t="shared" si="13"/>
        <v>27691</v>
      </c>
      <c r="H88" s="13">
        <v>6923</v>
      </c>
      <c r="I88" s="13">
        <v>6923</v>
      </c>
      <c r="J88" s="13">
        <v>6923</v>
      </c>
      <c r="K88" s="13">
        <v>6922</v>
      </c>
    </row>
    <row r="89" spans="1:11" ht="25.5" customHeight="1" x14ac:dyDescent="0.25">
      <c r="A89" s="276"/>
      <c r="B89" s="262"/>
      <c r="C89" s="208"/>
      <c r="D89" s="182"/>
      <c r="E89" s="20" t="s">
        <v>166</v>
      </c>
      <c r="F89" s="6" t="s">
        <v>167</v>
      </c>
      <c r="G89" s="14">
        <f t="shared" si="13"/>
        <v>777834</v>
      </c>
      <c r="H89" s="13">
        <v>185400</v>
      </c>
      <c r="I89" s="13">
        <v>154136</v>
      </c>
      <c r="J89" s="13">
        <v>200702</v>
      </c>
      <c r="K89" s="13">
        <v>237596</v>
      </c>
    </row>
    <row r="90" spans="1:11" ht="22.9" customHeight="1" x14ac:dyDescent="0.25">
      <c r="A90" s="276"/>
      <c r="B90" s="262"/>
      <c r="C90" s="208"/>
      <c r="D90" s="182"/>
      <c r="E90" s="20" t="s">
        <v>168</v>
      </c>
      <c r="F90" s="6" t="s">
        <v>173</v>
      </c>
      <c r="G90" s="14">
        <f t="shared" si="13"/>
        <v>172700</v>
      </c>
      <c r="H90" s="13">
        <v>73200</v>
      </c>
      <c r="I90" s="13">
        <v>52400</v>
      </c>
      <c r="J90" s="13">
        <v>41800</v>
      </c>
      <c r="K90" s="13">
        <v>5300</v>
      </c>
    </row>
    <row r="91" spans="1:11" ht="15.6" customHeight="1" x14ac:dyDescent="0.25">
      <c r="A91" s="276"/>
      <c r="B91" s="262"/>
      <c r="C91" s="208"/>
      <c r="D91" s="182"/>
      <c r="E91" s="20" t="s">
        <v>169</v>
      </c>
      <c r="F91" s="6" t="s">
        <v>174</v>
      </c>
      <c r="G91" s="14">
        <f t="shared" si="13"/>
        <v>87808</v>
      </c>
      <c r="H91" s="13"/>
      <c r="I91" s="13"/>
      <c r="J91" s="13">
        <v>87808</v>
      </c>
      <c r="K91" s="13"/>
    </row>
    <row r="92" spans="1:11" ht="22.35" customHeight="1" x14ac:dyDescent="0.25">
      <c r="A92" s="276"/>
      <c r="B92" s="262"/>
      <c r="C92" s="208"/>
      <c r="D92" s="183"/>
      <c r="E92" s="20" t="s">
        <v>119</v>
      </c>
      <c r="F92" s="6" t="s">
        <v>156</v>
      </c>
      <c r="G92" s="14">
        <f t="shared" si="13"/>
        <v>300</v>
      </c>
      <c r="H92" s="13"/>
      <c r="I92" s="13"/>
      <c r="J92" s="13"/>
      <c r="K92" s="13">
        <v>300</v>
      </c>
    </row>
    <row r="93" spans="1:11" ht="15" customHeight="1" x14ac:dyDescent="0.25">
      <c r="A93" s="276"/>
      <c r="B93" s="262"/>
      <c r="C93" s="208"/>
      <c r="D93" s="211" t="s">
        <v>250</v>
      </c>
      <c r="E93" s="212"/>
      <c r="F93" s="213"/>
      <c r="G93" s="22">
        <f>SUM(H93:K93)</f>
        <v>1837368</v>
      </c>
      <c r="H93" s="22">
        <f>SUM(H73:H92)</f>
        <v>474864</v>
      </c>
      <c r="I93" s="22">
        <f>SUM(I73:I92)</f>
        <v>420923</v>
      </c>
      <c r="J93" s="22">
        <f>SUM(J73:J92)</f>
        <v>516884</v>
      </c>
      <c r="K93" s="22">
        <f>SUM(K73:K92)</f>
        <v>424697</v>
      </c>
    </row>
    <row r="94" spans="1:11" ht="24.75" hidden="1" customHeight="1" x14ac:dyDescent="0.25">
      <c r="A94" s="276"/>
      <c r="B94" s="262"/>
      <c r="C94" s="208"/>
      <c r="D94" s="20">
        <v>144</v>
      </c>
      <c r="E94" s="20" t="s">
        <v>168</v>
      </c>
      <c r="F94" s="6" t="s">
        <v>173</v>
      </c>
      <c r="G94" s="14">
        <f>SUM(H94:K94)</f>
        <v>0</v>
      </c>
      <c r="H94" s="21"/>
      <c r="I94" s="21"/>
      <c r="J94" s="21"/>
      <c r="K94" s="21"/>
    </row>
    <row r="95" spans="1:11" ht="23.45" customHeight="1" x14ac:dyDescent="0.25">
      <c r="A95" s="276"/>
      <c r="B95" s="262"/>
      <c r="C95" s="208"/>
      <c r="D95" s="185">
        <v>151</v>
      </c>
      <c r="E95" s="36" t="s">
        <v>109</v>
      </c>
      <c r="F95" s="6" t="s">
        <v>149</v>
      </c>
      <c r="G95" s="14">
        <f>SUM(H95:K95)</f>
        <v>27518</v>
      </c>
      <c r="H95" s="13">
        <v>7319</v>
      </c>
      <c r="I95" s="13">
        <v>8064</v>
      </c>
      <c r="J95" s="13">
        <v>7664</v>
      </c>
      <c r="K95" s="13">
        <v>4471</v>
      </c>
    </row>
    <row r="96" spans="1:11" ht="19.149999999999999" customHeight="1" x14ac:dyDescent="0.25">
      <c r="A96" s="276"/>
      <c r="B96" s="262"/>
      <c r="C96" s="208"/>
      <c r="D96" s="182"/>
      <c r="E96" s="36" t="s">
        <v>112</v>
      </c>
      <c r="F96" s="5" t="s">
        <v>150</v>
      </c>
      <c r="G96" s="14">
        <f>SUM(H96:K96)</f>
        <v>5364</v>
      </c>
      <c r="H96" s="13">
        <v>1143</v>
      </c>
      <c r="I96" s="13">
        <v>2421</v>
      </c>
      <c r="J96" s="13">
        <v>1140</v>
      </c>
      <c r="K96" s="13">
        <v>660</v>
      </c>
    </row>
    <row r="97" spans="1:11" ht="16.5" customHeight="1" x14ac:dyDescent="0.25">
      <c r="A97" s="276"/>
      <c r="B97" s="262"/>
      <c r="C97" s="208"/>
      <c r="D97" s="182"/>
      <c r="E97" s="36" t="s">
        <v>113</v>
      </c>
      <c r="F97" s="5" t="s">
        <v>151</v>
      </c>
      <c r="G97" s="14">
        <f t="shared" ref="G97:G105" si="14">SUM(H97:K97)</f>
        <v>32748</v>
      </c>
      <c r="H97" s="13">
        <v>6148</v>
      </c>
      <c r="I97" s="13">
        <v>6095</v>
      </c>
      <c r="J97" s="13">
        <v>7147</v>
      </c>
      <c r="K97" s="13">
        <v>13358</v>
      </c>
    </row>
    <row r="98" spans="1:11" ht="23.45" customHeight="1" x14ac:dyDescent="0.25">
      <c r="A98" s="276"/>
      <c r="B98" s="262"/>
      <c r="C98" s="208"/>
      <c r="D98" s="182"/>
      <c r="E98" s="36" t="s">
        <v>114</v>
      </c>
      <c r="F98" s="6" t="s">
        <v>249</v>
      </c>
      <c r="G98" s="14">
        <f t="shared" si="14"/>
        <v>20784</v>
      </c>
      <c r="H98" s="13">
        <v>5114</v>
      </c>
      <c r="I98" s="13">
        <v>5564</v>
      </c>
      <c r="J98" s="13">
        <v>5075</v>
      </c>
      <c r="K98" s="13">
        <v>5031</v>
      </c>
    </row>
    <row r="99" spans="1:11" ht="23.45" customHeight="1" x14ac:dyDescent="0.25">
      <c r="A99" s="276"/>
      <c r="B99" s="262"/>
      <c r="C99" s="208"/>
      <c r="D99" s="182"/>
      <c r="E99" s="36" t="s">
        <v>115</v>
      </c>
      <c r="F99" s="6" t="s">
        <v>152</v>
      </c>
      <c r="G99" s="14">
        <f t="shared" si="14"/>
        <v>20884</v>
      </c>
      <c r="H99" s="13">
        <v>4790</v>
      </c>
      <c r="I99" s="13">
        <v>5514</v>
      </c>
      <c r="J99" s="13">
        <v>4763</v>
      </c>
      <c r="K99" s="13">
        <v>5817</v>
      </c>
    </row>
    <row r="100" spans="1:11" ht="23.45" customHeight="1" x14ac:dyDescent="0.25">
      <c r="A100" s="276"/>
      <c r="B100" s="262"/>
      <c r="C100" s="208"/>
      <c r="D100" s="182"/>
      <c r="E100" s="36" t="s">
        <v>116</v>
      </c>
      <c r="F100" s="6" t="s">
        <v>153</v>
      </c>
      <c r="G100" s="14">
        <f>SUM(H100:K100)</f>
        <v>5773</v>
      </c>
      <c r="H100" s="13">
        <v>3333</v>
      </c>
      <c r="I100" s="13">
        <v>2324</v>
      </c>
      <c r="J100" s="13">
        <v>58</v>
      </c>
      <c r="K100" s="13">
        <v>58</v>
      </c>
    </row>
    <row r="101" spans="1:11" ht="24" customHeight="1" x14ac:dyDescent="0.25">
      <c r="A101" s="276"/>
      <c r="B101" s="262"/>
      <c r="C101" s="208"/>
      <c r="D101" s="182"/>
      <c r="E101" s="36" t="s">
        <v>117</v>
      </c>
      <c r="F101" s="6" t="s">
        <v>257</v>
      </c>
      <c r="G101" s="14">
        <f t="shared" ref="G101:G104" si="15">SUM(H101:K101)</f>
        <v>170</v>
      </c>
      <c r="H101" s="13"/>
      <c r="I101" s="13">
        <v>170</v>
      </c>
      <c r="J101" s="13"/>
      <c r="K101" s="13"/>
    </row>
    <row r="102" spans="1:11" ht="24" customHeight="1" x14ac:dyDescent="0.25">
      <c r="A102" s="276"/>
      <c r="B102" s="262"/>
      <c r="C102" s="209"/>
      <c r="D102" s="182"/>
      <c r="E102" s="20" t="s">
        <v>307</v>
      </c>
      <c r="F102" s="6" t="s">
        <v>308</v>
      </c>
      <c r="G102" s="14">
        <f t="shared" si="15"/>
        <v>3665</v>
      </c>
      <c r="H102" s="13"/>
      <c r="I102" s="13"/>
      <c r="J102" s="13"/>
      <c r="K102" s="13">
        <v>3665</v>
      </c>
    </row>
    <row r="103" spans="1:11" ht="23.45" customHeight="1" x14ac:dyDescent="0.25">
      <c r="A103" s="276"/>
      <c r="B103" s="262"/>
      <c r="C103" s="209"/>
      <c r="D103" s="182"/>
      <c r="E103" s="20" t="s">
        <v>37</v>
      </c>
      <c r="F103" s="25" t="s">
        <v>48</v>
      </c>
      <c r="G103" s="14">
        <f t="shared" si="15"/>
        <v>4001</v>
      </c>
      <c r="H103" s="13">
        <v>2751</v>
      </c>
      <c r="I103" s="13">
        <v>950</v>
      </c>
      <c r="J103" s="13">
        <v>150</v>
      </c>
      <c r="K103" s="13">
        <v>150</v>
      </c>
    </row>
    <row r="104" spans="1:11" ht="23.45" customHeight="1" x14ac:dyDescent="0.25">
      <c r="A104" s="276"/>
      <c r="B104" s="262"/>
      <c r="C104" s="209"/>
      <c r="D104" s="182"/>
      <c r="E104" s="36" t="s">
        <v>27</v>
      </c>
      <c r="F104" s="6" t="s">
        <v>162</v>
      </c>
      <c r="G104" s="14">
        <f t="shared" si="15"/>
        <v>4320</v>
      </c>
      <c r="H104" s="13">
        <v>1589</v>
      </c>
      <c r="I104" s="13">
        <v>1588</v>
      </c>
      <c r="J104" s="13">
        <v>1096</v>
      </c>
      <c r="K104" s="13">
        <v>47</v>
      </c>
    </row>
    <row r="105" spans="1:11" ht="18.600000000000001" customHeight="1" x14ac:dyDescent="0.25">
      <c r="A105" s="276"/>
      <c r="B105" s="262"/>
      <c r="C105" s="209"/>
      <c r="D105" s="182"/>
      <c r="E105" s="36" t="s">
        <v>44</v>
      </c>
      <c r="F105" s="6" t="s">
        <v>55</v>
      </c>
      <c r="G105" s="14">
        <f t="shared" si="14"/>
        <v>60</v>
      </c>
      <c r="H105" s="13"/>
      <c r="I105" s="13"/>
      <c r="J105" s="13"/>
      <c r="K105" s="13">
        <v>60</v>
      </c>
    </row>
    <row r="106" spans="1:11" ht="15" customHeight="1" x14ac:dyDescent="0.25">
      <c r="A106" s="276"/>
      <c r="B106" s="262"/>
      <c r="C106" s="209"/>
      <c r="D106" s="214" t="s">
        <v>248</v>
      </c>
      <c r="E106" s="214"/>
      <c r="F106" s="214"/>
      <c r="G106" s="22">
        <f>SUM(H106:K106)</f>
        <v>125287</v>
      </c>
      <c r="H106" s="22">
        <f>SUM(H95:H105)</f>
        <v>32187</v>
      </c>
      <c r="I106" s="22">
        <f>SUM(I95:I105)</f>
        <v>32690</v>
      </c>
      <c r="J106" s="22">
        <f>SUM(J95:J105)</f>
        <v>27093</v>
      </c>
      <c r="K106" s="22">
        <f>SUM(K95:K105)</f>
        <v>33317</v>
      </c>
    </row>
    <row r="107" spans="1:11" ht="15" customHeight="1" x14ac:dyDescent="0.25">
      <c r="A107" s="276"/>
      <c r="B107" s="263"/>
      <c r="C107" s="210"/>
      <c r="D107" s="254" t="s">
        <v>120</v>
      </c>
      <c r="E107" s="255"/>
      <c r="F107" s="256"/>
      <c r="G107" s="118">
        <f>SUM(H107:K107)</f>
        <v>1962655</v>
      </c>
      <c r="H107" s="118">
        <f>SUM(H93,H94,H106)</f>
        <v>507051</v>
      </c>
      <c r="I107" s="118">
        <f>SUM(I93,I94,I106)</f>
        <v>453613</v>
      </c>
      <c r="J107" s="118">
        <f>SUM(J93,J94,J106)</f>
        <v>543977</v>
      </c>
      <c r="K107" s="118">
        <f>SUM(K93,K94,K106)</f>
        <v>458014</v>
      </c>
    </row>
    <row r="108" spans="1:11" ht="31.9" customHeight="1" x14ac:dyDescent="0.25">
      <c r="A108" s="276"/>
      <c r="B108" s="177" t="s">
        <v>127</v>
      </c>
      <c r="C108" s="173" t="s">
        <v>126</v>
      </c>
      <c r="D108" s="185">
        <v>1431</v>
      </c>
      <c r="E108" s="20" t="s">
        <v>119</v>
      </c>
      <c r="F108" s="6" t="s">
        <v>156</v>
      </c>
      <c r="G108" s="27">
        <f t="shared" ref="G108:G117" si="16">SUM(H108:K108)</f>
        <v>769</v>
      </c>
      <c r="H108" s="21"/>
      <c r="I108" s="21">
        <v>123</v>
      </c>
      <c r="J108" s="21">
        <v>298</v>
      </c>
      <c r="K108" s="21">
        <v>348</v>
      </c>
    </row>
    <row r="109" spans="1:11" ht="24" customHeight="1" x14ac:dyDescent="0.25">
      <c r="A109" s="276"/>
      <c r="B109" s="166"/>
      <c r="C109" s="174"/>
      <c r="D109" s="183"/>
      <c r="E109" s="20" t="s">
        <v>46</v>
      </c>
      <c r="F109" s="6" t="s">
        <v>57</v>
      </c>
      <c r="G109" s="27">
        <f t="shared" si="16"/>
        <v>11409</v>
      </c>
      <c r="H109" s="43"/>
      <c r="I109" s="43">
        <v>2599</v>
      </c>
      <c r="J109" s="43">
        <v>3488</v>
      </c>
      <c r="K109" s="43">
        <v>5322</v>
      </c>
    </row>
    <row r="110" spans="1:11" ht="24.75" customHeight="1" x14ac:dyDescent="0.25">
      <c r="A110" s="276"/>
      <c r="B110" s="166"/>
      <c r="C110" s="174"/>
      <c r="D110" s="185">
        <v>144</v>
      </c>
      <c r="E110" s="36" t="s">
        <v>123</v>
      </c>
      <c r="F110" s="6" t="s">
        <v>158</v>
      </c>
      <c r="G110" s="27">
        <f t="shared" si="16"/>
        <v>69928</v>
      </c>
      <c r="H110" s="43">
        <v>8800</v>
      </c>
      <c r="I110" s="43">
        <v>26800</v>
      </c>
      <c r="J110" s="43">
        <v>24388</v>
      </c>
      <c r="K110" s="43">
        <v>9940</v>
      </c>
    </row>
    <row r="111" spans="1:11" ht="20.100000000000001" customHeight="1" x14ac:dyDescent="0.25">
      <c r="A111" s="276"/>
      <c r="B111" s="166"/>
      <c r="C111" s="174"/>
      <c r="D111" s="182"/>
      <c r="E111" s="36" t="s">
        <v>318</v>
      </c>
      <c r="F111" s="6" t="s">
        <v>174</v>
      </c>
      <c r="G111" s="27">
        <f t="shared" si="16"/>
        <v>104300</v>
      </c>
      <c r="H111" s="43"/>
      <c r="I111" s="43"/>
      <c r="J111" s="43">
        <v>104300</v>
      </c>
      <c r="K111" s="43"/>
    </row>
    <row r="112" spans="1:11" ht="24.75" customHeight="1" x14ac:dyDescent="0.25">
      <c r="A112" s="276"/>
      <c r="B112" s="166"/>
      <c r="C112" s="174"/>
      <c r="D112" s="182"/>
      <c r="E112" s="36" t="s">
        <v>46</v>
      </c>
      <c r="F112" s="6" t="s">
        <v>57</v>
      </c>
      <c r="G112" s="27">
        <f t="shared" si="16"/>
        <v>4332</v>
      </c>
      <c r="H112" s="43">
        <v>3976</v>
      </c>
      <c r="I112" s="43"/>
      <c r="J112" s="43">
        <v>356</v>
      </c>
      <c r="K112" s="43"/>
    </row>
    <row r="113" spans="1:11" ht="24.75" customHeight="1" x14ac:dyDescent="0.25">
      <c r="A113" s="276"/>
      <c r="B113" s="166"/>
      <c r="C113" s="174"/>
      <c r="D113" s="182"/>
      <c r="E113" s="36" t="s">
        <v>34</v>
      </c>
      <c r="F113" s="6" t="s">
        <v>245</v>
      </c>
      <c r="G113" s="27">
        <f t="shared" si="16"/>
        <v>14570</v>
      </c>
      <c r="H113" s="43"/>
      <c r="I113" s="43">
        <v>7200</v>
      </c>
      <c r="J113" s="43">
        <v>7370</v>
      </c>
      <c r="K113" s="43"/>
    </row>
    <row r="114" spans="1:11" ht="21.4" customHeight="1" x14ac:dyDescent="0.25">
      <c r="A114" s="276"/>
      <c r="B114" s="166"/>
      <c r="C114" s="174"/>
      <c r="D114" s="183"/>
      <c r="E114" s="36" t="s">
        <v>47</v>
      </c>
      <c r="F114" s="6" t="s">
        <v>58</v>
      </c>
      <c r="G114" s="27">
        <f t="shared" si="16"/>
        <v>28419</v>
      </c>
      <c r="H114" s="43">
        <v>7155</v>
      </c>
      <c r="I114" s="43">
        <v>9338</v>
      </c>
      <c r="J114" s="43">
        <v>838</v>
      </c>
      <c r="K114" s="43">
        <v>11088</v>
      </c>
    </row>
    <row r="115" spans="1:11" ht="31.15" hidden="1" customHeight="1" x14ac:dyDescent="0.25">
      <c r="A115" s="276"/>
      <c r="B115" s="166"/>
      <c r="C115" s="174"/>
      <c r="D115" s="175">
        <v>145</v>
      </c>
      <c r="E115" s="20" t="s">
        <v>119</v>
      </c>
      <c r="F115" s="6" t="s">
        <v>156</v>
      </c>
      <c r="G115" s="27">
        <f t="shared" si="16"/>
        <v>0</v>
      </c>
      <c r="H115" s="43"/>
      <c r="I115" s="43"/>
      <c r="J115" s="43"/>
      <c r="K115" s="43"/>
    </row>
    <row r="116" spans="1:11" ht="31.15" hidden="1" customHeight="1" x14ac:dyDescent="0.25">
      <c r="A116" s="276"/>
      <c r="B116" s="166"/>
      <c r="C116" s="174"/>
      <c r="D116" s="175"/>
      <c r="E116" s="36" t="s">
        <v>46</v>
      </c>
      <c r="F116" s="6" t="s">
        <v>57</v>
      </c>
      <c r="G116" s="27">
        <f t="shared" si="16"/>
        <v>0</v>
      </c>
      <c r="H116" s="43"/>
      <c r="I116" s="43"/>
      <c r="J116" s="43"/>
      <c r="K116" s="43"/>
    </row>
    <row r="117" spans="1:11" ht="26.1" hidden="1" customHeight="1" x14ac:dyDescent="0.25">
      <c r="A117" s="276"/>
      <c r="B117" s="166"/>
      <c r="C117" s="174"/>
      <c r="D117" s="29"/>
      <c r="E117" s="44" t="s">
        <v>286</v>
      </c>
      <c r="F117" s="41" t="s">
        <v>287</v>
      </c>
      <c r="G117" s="27">
        <f t="shared" si="16"/>
        <v>0</v>
      </c>
      <c r="H117" s="43"/>
      <c r="I117" s="43"/>
      <c r="J117" s="43"/>
      <c r="K117" s="43"/>
    </row>
    <row r="118" spans="1:11" ht="15" customHeight="1" x14ac:dyDescent="0.25">
      <c r="A118" s="276"/>
      <c r="B118" s="166"/>
      <c r="C118" s="174"/>
      <c r="D118" s="182">
        <v>151</v>
      </c>
      <c r="E118" s="36" t="s">
        <v>122</v>
      </c>
      <c r="F118" s="5" t="s">
        <v>157</v>
      </c>
      <c r="G118" s="14">
        <f>SUM(H118:K118)</f>
        <v>26130</v>
      </c>
      <c r="H118" s="13">
        <v>6773</v>
      </c>
      <c r="I118" s="13">
        <v>5556</v>
      </c>
      <c r="J118" s="13">
        <v>6673</v>
      </c>
      <c r="K118" s="13">
        <v>7128</v>
      </c>
    </row>
    <row r="119" spans="1:11" ht="24" customHeight="1" x14ac:dyDescent="0.25">
      <c r="A119" s="276"/>
      <c r="B119" s="166"/>
      <c r="C119" s="174"/>
      <c r="D119" s="182"/>
      <c r="E119" s="36" t="s">
        <v>170</v>
      </c>
      <c r="F119" s="6" t="s">
        <v>172</v>
      </c>
      <c r="G119" s="14">
        <f>SUM(H119:K119)</f>
        <v>3440</v>
      </c>
      <c r="H119" s="13">
        <v>2000</v>
      </c>
      <c r="I119" s="13">
        <v>2000</v>
      </c>
      <c r="J119" s="13"/>
      <c r="K119" s="13">
        <v>-560</v>
      </c>
    </row>
    <row r="120" spans="1:11" ht="18.399999999999999" hidden="1" customHeight="1" x14ac:dyDescent="0.25">
      <c r="A120" s="276"/>
      <c r="B120" s="166"/>
      <c r="C120" s="174"/>
      <c r="D120" s="182"/>
      <c r="E120" s="36" t="s">
        <v>74</v>
      </c>
      <c r="F120" s="6" t="s">
        <v>82</v>
      </c>
      <c r="G120" s="14">
        <f>SUM(H120:K120)</f>
        <v>0</v>
      </c>
      <c r="H120" s="13"/>
      <c r="I120" s="13"/>
      <c r="J120" s="13"/>
      <c r="K120" s="13"/>
    </row>
    <row r="121" spans="1:11" ht="23.45" customHeight="1" x14ac:dyDescent="0.25">
      <c r="A121" s="276"/>
      <c r="B121" s="166"/>
      <c r="C121" s="174"/>
      <c r="D121" s="182"/>
      <c r="E121" s="36" t="s">
        <v>123</v>
      </c>
      <c r="F121" s="6" t="s">
        <v>158</v>
      </c>
      <c r="G121" s="14">
        <f t="shared" ref="G121:G140" si="17">SUM(H121:K121)</f>
        <v>56730</v>
      </c>
      <c r="H121" s="13">
        <v>5400</v>
      </c>
      <c r="I121" s="13">
        <v>11270</v>
      </c>
      <c r="J121" s="13">
        <v>24850</v>
      </c>
      <c r="K121" s="13">
        <v>15210</v>
      </c>
    </row>
    <row r="122" spans="1:11" ht="16.149999999999999" customHeight="1" x14ac:dyDescent="0.25">
      <c r="A122" s="276"/>
      <c r="B122" s="166"/>
      <c r="C122" s="174"/>
      <c r="D122" s="182"/>
      <c r="E122" s="36" t="s">
        <v>141</v>
      </c>
      <c r="F122" s="6" t="s">
        <v>164</v>
      </c>
      <c r="G122" s="14">
        <f t="shared" si="17"/>
        <v>174780</v>
      </c>
      <c r="H122" s="13">
        <v>28800</v>
      </c>
      <c r="I122" s="13">
        <v>47950</v>
      </c>
      <c r="J122" s="13">
        <v>39800</v>
      </c>
      <c r="K122" s="13">
        <v>58230</v>
      </c>
    </row>
    <row r="123" spans="1:11" ht="24" customHeight="1" x14ac:dyDescent="0.25">
      <c r="A123" s="276"/>
      <c r="B123" s="166"/>
      <c r="C123" s="174"/>
      <c r="D123" s="182"/>
      <c r="E123" s="36" t="s">
        <v>171</v>
      </c>
      <c r="F123" s="6" t="s">
        <v>167</v>
      </c>
      <c r="G123" s="14">
        <f t="shared" si="17"/>
        <v>111221</v>
      </c>
      <c r="H123" s="13">
        <v>18000</v>
      </c>
      <c r="I123" s="13">
        <v>43527</v>
      </c>
      <c r="J123" s="13">
        <v>43527</v>
      </c>
      <c r="K123" s="13">
        <v>6167</v>
      </c>
    </row>
    <row r="124" spans="1:11" ht="17.45" customHeight="1" x14ac:dyDescent="0.25">
      <c r="A124" s="276"/>
      <c r="B124" s="166"/>
      <c r="C124" s="174"/>
      <c r="D124" s="182"/>
      <c r="E124" s="36" t="s">
        <v>45</v>
      </c>
      <c r="F124" s="6" t="s">
        <v>56</v>
      </c>
      <c r="G124" s="14">
        <f t="shared" si="17"/>
        <v>28529</v>
      </c>
      <c r="H124" s="13">
        <v>5029</v>
      </c>
      <c r="I124" s="13">
        <v>7550</v>
      </c>
      <c r="J124" s="13">
        <v>8550</v>
      </c>
      <c r="K124" s="13">
        <v>7400</v>
      </c>
    </row>
    <row r="125" spans="1:11" ht="37.5" customHeight="1" x14ac:dyDescent="0.25">
      <c r="A125" s="276"/>
      <c r="B125" s="166"/>
      <c r="C125" s="174"/>
      <c r="D125" s="182"/>
      <c r="E125" s="36" t="s">
        <v>119</v>
      </c>
      <c r="F125" s="6" t="s">
        <v>156</v>
      </c>
      <c r="G125" s="14">
        <f t="shared" si="17"/>
        <v>1158365</v>
      </c>
      <c r="H125" s="13">
        <v>743050</v>
      </c>
      <c r="I125" s="13">
        <v>-31940</v>
      </c>
      <c r="J125" s="13">
        <v>48100</v>
      </c>
      <c r="K125" s="13">
        <v>399155</v>
      </c>
    </row>
    <row r="126" spans="1:11" ht="36" customHeight="1" x14ac:dyDescent="0.25">
      <c r="A126" s="276"/>
      <c r="B126" s="166"/>
      <c r="C126" s="174"/>
      <c r="D126" s="182"/>
      <c r="E126" s="36" t="s">
        <v>46</v>
      </c>
      <c r="F126" s="6" t="s">
        <v>57</v>
      </c>
      <c r="G126" s="14">
        <f t="shared" si="17"/>
        <v>1201590</v>
      </c>
      <c r="H126" s="13">
        <v>311050</v>
      </c>
      <c r="I126" s="13">
        <v>342240</v>
      </c>
      <c r="J126" s="13">
        <v>348500</v>
      </c>
      <c r="K126" s="13">
        <v>199800</v>
      </c>
    </row>
    <row r="127" spans="1:11" ht="17.100000000000001" customHeight="1" x14ac:dyDescent="0.25">
      <c r="A127" s="276"/>
      <c r="B127" s="166"/>
      <c r="C127" s="174"/>
      <c r="D127" s="183"/>
      <c r="E127" s="36" t="s">
        <v>47</v>
      </c>
      <c r="F127" s="6" t="s">
        <v>58</v>
      </c>
      <c r="G127" s="14">
        <f t="shared" si="17"/>
        <v>320393</v>
      </c>
      <c r="H127" s="13">
        <v>95200</v>
      </c>
      <c r="I127" s="13">
        <v>81700</v>
      </c>
      <c r="J127" s="13">
        <v>81710</v>
      </c>
      <c r="K127" s="13">
        <v>61783</v>
      </c>
    </row>
    <row r="128" spans="1:11" ht="38.25" customHeight="1" x14ac:dyDescent="0.25">
      <c r="A128" s="276"/>
      <c r="B128" s="166"/>
      <c r="C128" s="174"/>
      <c r="D128" s="193" t="s">
        <v>125</v>
      </c>
      <c r="E128" s="36" t="s">
        <v>119</v>
      </c>
      <c r="F128" s="6" t="s">
        <v>156</v>
      </c>
      <c r="G128" s="14">
        <f t="shared" si="17"/>
        <v>51900</v>
      </c>
      <c r="H128" s="13">
        <v>16100</v>
      </c>
      <c r="I128" s="13">
        <v>11070</v>
      </c>
      <c r="J128" s="13">
        <v>12140</v>
      </c>
      <c r="K128" s="13">
        <v>12590</v>
      </c>
    </row>
    <row r="129" spans="1:11" ht="18.399999999999999" hidden="1" customHeight="1" x14ac:dyDescent="0.25">
      <c r="A129" s="276"/>
      <c r="B129" s="166"/>
      <c r="C129" s="174"/>
      <c r="D129" s="195"/>
      <c r="E129" s="36" t="s">
        <v>281</v>
      </c>
      <c r="F129" s="6" t="s">
        <v>174</v>
      </c>
      <c r="G129" s="14">
        <f t="shared" si="17"/>
        <v>0</v>
      </c>
      <c r="H129" s="13"/>
      <c r="I129" s="13"/>
      <c r="J129" s="13"/>
      <c r="K129" s="13"/>
    </row>
    <row r="130" spans="1:11" ht="22.5" customHeight="1" x14ac:dyDescent="0.25">
      <c r="A130" s="276"/>
      <c r="B130" s="166"/>
      <c r="C130" s="174"/>
      <c r="D130" s="20" t="s">
        <v>99</v>
      </c>
      <c r="E130" s="36" t="s">
        <v>119</v>
      </c>
      <c r="F130" s="6" t="s">
        <v>156</v>
      </c>
      <c r="G130" s="14">
        <f t="shared" si="17"/>
        <v>6129</v>
      </c>
      <c r="H130" s="13"/>
      <c r="I130" s="13">
        <v>6129</v>
      </c>
      <c r="J130" s="13"/>
      <c r="K130" s="13"/>
    </row>
    <row r="131" spans="1:11" ht="34.700000000000003" customHeight="1" x14ac:dyDescent="0.25">
      <c r="A131" s="276"/>
      <c r="B131" s="166"/>
      <c r="C131" s="174"/>
      <c r="D131" s="185">
        <v>155</v>
      </c>
      <c r="E131" s="36" t="s">
        <v>119</v>
      </c>
      <c r="F131" s="6" t="s">
        <v>156</v>
      </c>
      <c r="G131" s="14">
        <f t="shared" si="17"/>
        <v>22848</v>
      </c>
      <c r="H131" s="42">
        <v>22848</v>
      </c>
      <c r="I131" s="42"/>
      <c r="J131" s="42"/>
      <c r="K131" s="42"/>
    </row>
    <row r="132" spans="1:11" ht="27.6" hidden="1" customHeight="1" x14ac:dyDescent="0.25">
      <c r="A132" s="276"/>
      <c r="B132" s="166"/>
      <c r="C132" s="174"/>
      <c r="D132" s="183"/>
      <c r="E132" s="36" t="s">
        <v>46</v>
      </c>
      <c r="F132" s="6" t="s">
        <v>57</v>
      </c>
      <c r="G132" s="14">
        <f t="shared" si="17"/>
        <v>0</v>
      </c>
      <c r="H132" s="42"/>
      <c r="I132" s="42"/>
      <c r="J132" s="42"/>
      <c r="K132" s="42"/>
    </row>
    <row r="133" spans="1:11" ht="15.75" customHeight="1" x14ac:dyDescent="0.25">
      <c r="A133" s="276"/>
      <c r="B133" s="166"/>
      <c r="C133" s="174"/>
      <c r="D133" s="26">
        <v>157</v>
      </c>
      <c r="E133" s="45" t="s">
        <v>122</v>
      </c>
      <c r="F133" s="34" t="s">
        <v>157</v>
      </c>
      <c r="G133" s="46">
        <f t="shared" si="17"/>
        <v>48049</v>
      </c>
      <c r="H133" s="42"/>
      <c r="I133" s="42">
        <v>11124</v>
      </c>
      <c r="J133" s="42">
        <v>36925</v>
      </c>
      <c r="K133" s="42"/>
    </row>
    <row r="134" spans="1:11" ht="15" customHeight="1" x14ac:dyDescent="0.25">
      <c r="A134" s="276"/>
      <c r="B134" s="167"/>
      <c r="C134" s="178"/>
      <c r="D134" s="168" t="s">
        <v>124</v>
      </c>
      <c r="E134" s="169"/>
      <c r="F134" s="170"/>
      <c r="G134" s="118">
        <f t="shared" ref="G134:J134" si="18">SUM(G108:G133)</f>
        <v>3443831</v>
      </c>
      <c r="H134" s="118">
        <f t="shared" si="18"/>
        <v>1274181</v>
      </c>
      <c r="I134" s="118">
        <f t="shared" si="18"/>
        <v>584236</v>
      </c>
      <c r="J134" s="118">
        <f t="shared" si="18"/>
        <v>791813</v>
      </c>
      <c r="K134" s="118">
        <f>SUM(K108:K133)</f>
        <v>793601</v>
      </c>
    </row>
    <row r="135" spans="1:11" ht="15.6" customHeight="1" x14ac:dyDescent="0.25">
      <c r="A135" s="276"/>
      <c r="B135" s="177" t="s">
        <v>128</v>
      </c>
      <c r="C135" s="173" t="s">
        <v>129</v>
      </c>
      <c r="D135" s="20">
        <v>13</v>
      </c>
      <c r="E135" s="185" t="s">
        <v>118</v>
      </c>
      <c r="F135" s="257" t="s">
        <v>155</v>
      </c>
      <c r="G135" s="27">
        <f t="shared" si="17"/>
        <v>20911</v>
      </c>
      <c r="H135" s="21">
        <v>20911</v>
      </c>
      <c r="I135" s="21"/>
      <c r="J135" s="21"/>
      <c r="K135" s="21"/>
    </row>
    <row r="136" spans="1:11" ht="15.6" customHeight="1" x14ac:dyDescent="0.25">
      <c r="A136" s="276"/>
      <c r="B136" s="166"/>
      <c r="C136" s="174"/>
      <c r="D136" s="20">
        <v>145</v>
      </c>
      <c r="E136" s="182"/>
      <c r="F136" s="246"/>
      <c r="G136" s="27">
        <f t="shared" si="17"/>
        <v>3690</v>
      </c>
      <c r="H136" s="21">
        <v>3690</v>
      </c>
      <c r="I136" s="21"/>
      <c r="J136" s="21"/>
      <c r="K136" s="21"/>
    </row>
    <row r="137" spans="1:11" ht="15" customHeight="1" x14ac:dyDescent="0.25">
      <c r="A137" s="276"/>
      <c r="B137" s="166"/>
      <c r="C137" s="174"/>
      <c r="D137" s="20">
        <v>155</v>
      </c>
      <c r="E137" s="183"/>
      <c r="F137" s="258"/>
      <c r="G137" s="27">
        <f t="shared" si="17"/>
        <v>28000</v>
      </c>
      <c r="H137" s="21"/>
      <c r="I137" s="21"/>
      <c r="J137" s="21"/>
      <c r="K137" s="21">
        <v>28000</v>
      </c>
    </row>
    <row r="138" spans="1:11" ht="15" customHeight="1" x14ac:dyDescent="0.25">
      <c r="A138" s="276"/>
      <c r="B138" s="166"/>
      <c r="C138" s="174"/>
      <c r="D138" s="268">
        <v>151</v>
      </c>
      <c r="E138" s="44" t="s">
        <v>118</v>
      </c>
      <c r="F138" s="18" t="s">
        <v>155</v>
      </c>
      <c r="G138" s="27">
        <f t="shared" si="17"/>
        <v>89370</v>
      </c>
      <c r="H138" s="28"/>
      <c r="I138" s="28">
        <v>27000</v>
      </c>
      <c r="J138" s="28">
        <v>50000</v>
      </c>
      <c r="K138" s="28">
        <v>12370</v>
      </c>
    </row>
    <row r="139" spans="1:11" ht="15" customHeight="1" x14ac:dyDescent="0.25">
      <c r="A139" s="276"/>
      <c r="B139" s="166"/>
      <c r="C139" s="174"/>
      <c r="D139" s="268"/>
      <c r="E139" s="36" t="s">
        <v>252</v>
      </c>
      <c r="F139" s="5" t="s">
        <v>253</v>
      </c>
      <c r="G139" s="14">
        <f t="shared" si="17"/>
        <v>20000</v>
      </c>
      <c r="H139" s="13"/>
      <c r="I139" s="13"/>
      <c r="J139" s="13">
        <v>20000</v>
      </c>
      <c r="K139" s="13"/>
    </row>
    <row r="140" spans="1:11" ht="15" customHeight="1" x14ac:dyDescent="0.25">
      <c r="A140" s="276"/>
      <c r="B140" s="166"/>
      <c r="C140" s="174"/>
      <c r="D140" s="269"/>
      <c r="E140" s="36" t="s">
        <v>266</v>
      </c>
      <c r="F140" s="69" t="s">
        <v>267</v>
      </c>
      <c r="G140" s="14">
        <f t="shared" si="17"/>
        <v>7376</v>
      </c>
      <c r="H140" s="13"/>
      <c r="I140" s="13"/>
      <c r="J140" s="13">
        <v>6000</v>
      </c>
      <c r="K140" s="13">
        <v>1376</v>
      </c>
    </row>
    <row r="141" spans="1:11" ht="15" customHeight="1" x14ac:dyDescent="0.25">
      <c r="A141" s="276"/>
      <c r="B141" s="167"/>
      <c r="C141" s="178"/>
      <c r="D141" s="168" t="s">
        <v>133</v>
      </c>
      <c r="E141" s="169"/>
      <c r="F141" s="170"/>
      <c r="G141" s="118">
        <f t="shared" ref="G141:J141" si="19">SUM(G135:G140)</f>
        <v>169347</v>
      </c>
      <c r="H141" s="118">
        <f t="shared" si="19"/>
        <v>24601</v>
      </c>
      <c r="I141" s="118">
        <f t="shared" si="19"/>
        <v>27000</v>
      </c>
      <c r="J141" s="118">
        <f t="shared" si="19"/>
        <v>76000</v>
      </c>
      <c r="K141" s="118">
        <f>SUM(K135:K140)</f>
        <v>41746</v>
      </c>
    </row>
    <row r="142" spans="1:11" ht="19.149999999999999" hidden="1" customHeight="1" x14ac:dyDescent="0.25">
      <c r="A142" s="276"/>
      <c r="B142" s="177" t="s">
        <v>134</v>
      </c>
      <c r="C142" s="173" t="s">
        <v>135</v>
      </c>
      <c r="D142" s="201">
        <v>144</v>
      </c>
      <c r="E142" s="36" t="s">
        <v>266</v>
      </c>
      <c r="F142" s="69" t="s">
        <v>267</v>
      </c>
      <c r="G142" s="14">
        <f t="shared" ref="G142:G160" si="20">SUM(H142:K142)</f>
        <v>0</v>
      </c>
      <c r="H142" s="21"/>
      <c r="I142" s="21"/>
      <c r="J142" s="21"/>
      <c r="K142" s="21"/>
    </row>
    <row r="143" spans="1:11" ht="19.149999999999999" customHeight="1" x14ac:dyDescent="0.25">
      <c r="A143" s="276"/>
      <c r="B143" s="166"/>
      <c r="C143" s="174"/>
      <c r="D143" s="202"/>
      <c r="E143" s="36" t="s">
        <v>39</v>
      </c>
      <c r="F143" s="5" t="s">
        <v>50</v>
      </c>
      <c r="G143" s="14">
        <f t="shared" si="20"/>
        <v>5234</v>
      </c>
      <c r="H143" s="21">
        <v>5234</v>
      </c>
      <c r="I143" s="21"/>
      <c r="J143" s="21"/>
      <c r="K143" s="21"/>
    </row>
    <row r="144" spans="1:11" ht="21.75" customHeight="1" x14ac:dyDescent="0.25">
      <c r="A144" s="276"/>
      <c r="B144" s="166"/>
      <c r="C144" s="174"/>
      <c r="D144" s="47">
        <v>147</v>
      </c>
      <c r="E144" s="36" t="s">
        <v>67</v>
      </c>
      <c r="F144" s="6" t="s">
        <v>80</v>
      </c>
      <c r="G144" s="14">
        <f t="shared" si="20"/>
        <v>1000400</v>
      </c>
      <c r="H144" s="21">
        <v>130000</v>
      </c>
      <c r="I144" s="21">
        <v>485000</v>
      </c>
      <c r="J144" s="21">
        <v>283830</v>
      </c>
      <c r="K144" s="21">
        <v>101570</v>
      </c>
    </row>
    <row r="145" spans="1:11" ht="33.950000000000003" customHeight="1" x14ac:dyDescent="0.25">
      <c r="A145" s="276"/>
      <c r="B145" s="166"/>
      <c r="C145" s="174"/>
      <c r="D145" s="201">
        <v>155</v>
      </c>
      <c r="E145" s="36" t="s">
        <v>130</v>
      </c>
      <c r="F145" s="6" t="s">
        <v>159</v>
      </c>
      <c r="G145" s="14">
        <f t="shared" si="20"/>
        <v>3000</v>
      </c>
      <c r="H145" s="21"/>
      <c r="I145" s="21">
        <v>3000</v>
      </c>
      <c r="J145" s="21"/>
      <c r="K145" s="21"/>
    </row>
    <row r="146" spans="1:11" ht="19.7" customHeight="1" x14ac:dyDescent="0.25">
      <c r="A146" s="276"/>
      <c r="B146" s="166"/>
      <c r="C146" s="174"/>
      <c r="D146" s="216"/>
      <c r="E146" s="36" t="s">
        <v>67</v>
      </c>
      <c r="F146" s="6" t="s">
        <v>80</v>
      </c>
      <c r="G146" s="14">
        <f t="shared" si="20"/>
        <v>65664</v>
      </c>
      <c r="H146" s="21"/>
      <c r="I146" s="21">
        <v>30000</v>
      </c>
      <c r="J146" s="21">
        <v>18342</v>
      </c>
      <c r="K146" s="21">
        <v>17322</v>
      </c>
    </row>
    <row r="147" spans="1:11" ht="15.6" customHeight="1" x14ac:dyDescent="0.25">
      <c r="A147" s="276"/>
      <c r="B147" s="166"/>
      <c r="C147" s="174"/>
      <c r="D147" s="216"/>
      <c r="E147" s="36" t="s">
        <v>39</v>
      </c>
      <c r="F147" s="5" t="s">
        <v>50</v>
      </c>
      <c r="G147" s="14">
        <f t="shared" si="20"/>
        <v>14900</v>
      </c>
      <c r="H147" s="21">
        <v>14900</v>
      </c>
      <c r="I147" s="21"/>
      <c r="J147" s="21"/>
      <c r="K147" s="21"/>
    </row>
    <row r="148" spans="1:11" ht="18.399999999999999" customHeight="1" x14ac:dyDescent="0.25">
      <c r="A148" s="276"/>
      <c r="B148" s="166"/>
      <c r="C148" s="174"/>
      <c r="D148" s="216"/>
      <c r="E148" s="36" t="s">
        <v>40</v>
      </c>
      <c r="F148" s="5" t="s">
        <v>51</v>
      </c>
      <c r="G148" s="14">
        <f t="shared" si="20"/>
        <v>63000</v>
      </c>
      <c r="H148" s="21">
        <v>25000</v>
      </c>
      <c r="I148" s="21">
        <v>37900</v>
      </c>
      <c r="J148" s="21">
        <v>100</v>
      </c>
      <c r="K148" s="21"/>
    </row>
    <row r="149" spans="1:11" ht="16.350000000000001" customHeight="1" x14ac:dyDescent="0.25">
      <c r="A149" s="276"/>
      <c r="B149" s="166"/>
      <c r="C149" s="174"/>
      <c r="D149" s="216"/>
      <c r="E149" s="36" t="s">
        <v>41</v>
      </c>
      <c r="F149" s="6" t="s">
        <v>52</v>
      </c>
      <c r="G149" s="14">
        <f t="shared" si="20"/>
        <v>12100</v>
      </c>
      <c r="H149" s="21"/>
      <c r="I149" s="21">
        <v>12100</v>
      </c>
      <c r="J149" s="21"/>
      <c r="K149" s="21"/>
    </row>
    <row r="150" spans="1:11" ht="18.399999999999999" hidden="1" customHeight="1" x14ac:dyDescent="0.25">
      <c r="A150" s="276"/>
      <c r="B150" s="166"/>
      <c r="C150" s="174"/>
      <c r="D150" s="202"/>
      <c r="E150" s="36" t="s">
        <v>30</v>
      </c>
      <c r="F150" s="5" t="s">
        <v>31</v>
      </c>
      <c r="G150" s="14">
        <f t="shared" si="20"/>
        <v>0</v>
      </c>
      <c r="H150" s="21"/>
      <c r="I150" s="21"/>
      <c r="J150" s="21"/>
      <c r="K150" s="21"/>
    </row>
    <row r="151" spans="1:11" ht="36.75" customHeight="1" x14ac:dyDescent="0.25">
      <c r="A151" s="276"/>
      <c r="B151" s="166"/>
      <c r="C151" s="174"/>
      <c r="D151" s="267">
        <v>151</v>
      </c>
      <c r="E151" s="36" t="s">
        <v>18</v>
      </c>
      <c r="F151" s="6" t="s">
        <v>20</v>
      </c>
      <c r="G151" s="14">
        <f t="shared" si="20"/>
        <v>50000</v>
      </c>
      <c r="H151" s="13">
        <v>11000</v>
      </c>
      <c r="I151" s="13">
        <v>30007</v>
      </c>
      <c r="J151" s="13">
        <v>4050</v>
      </c>
      <c r="K151" s="13">
        <v>4943</v>
      </c>
    </row>
    <row r="152" spans="1:11" ht="10.9" hidden="1" customHeight="1" x14ac:dyDescent="0.25">
      <c r="A152" s="276"/>
      <c r="B152" s="166"/>
      <c r="C152" s="174"/>
      <c r="D152" s="268"/>
      <c r="E152" s="36" t="s">
        <v>66</v>
      </c>
      <c r="F152" s="6" t="s">
        <v>79</v>
      </c>
      <c r="G152" s="14">
        <f t="shared" si="20"/>
        <v>0</v>
      </c>
      <c r="H152" s="13"/>
      <c r="I152" s="13"/>
      <c r="J152" s="13"/>
      <c r="K152" s="13"/>
    </row>
    <row r="153" spans="1:11" ht="39" customHeight="1" x14ac:dyDescent="0.25">
      <c r="A153" s="276"/>
      <c r="B153" s="166"/>
      <c r="C153" s="174"/>
      <c r="D153" s="268"/>
      <c r="E153" s="36" t="s">
        <v>130</v>
      </c>
      <c r="F153" s="6" t="s">
        <v>159</v>
      </c>
      <c r="G153" s="14">
        <f t="shared" si="20"/>
        <v>15000</v>
      </c>
      <c r="H153" s="13" t="s">
        <v>309</v>
      </c>
      <c r="I153" s="13">
        <v>9000</v>
      </c>
      <c r="J153" s="13">
        <v>3000</v>
      </c>
      <c r="K153" s="13">
        <v>3000</v>
      </c>
    </row>
    <row r="154" spans="1:11" ht="15" hidden="1" customHeight="1" x14ac:dyDescent="0.25">
      <c r="A154" s="276"/>
      <c r="B154" s="166"/>
      <c r="C154" s="174"/>
      <c r="D154" s="268"/>
      <c r="E154" s="36" t="s">
        <v>299</v>
      </c>
      <c r="F154" s="6" t="s">
        <v>300</v>
      </c>
      <c r="G154" s="14">
        <f t="shared" si="20"/>
        <v>0</v>
      </c>
      <c r="H154" s="13"/>
      <c r="I154" s="13"/>
      <c r="J154" s="13"/>
      <c r="K154" s="13"/>
    </row>
    <row r="155" spans="1:11" ht="23.45" customHeight="1" x14ac:dyDescent="0.25">
      <c r="A155" s="276"/>
      <c r="B155" s="166"/>
      <c r="C155" s="174"/>
      <c r="D155" s="268"/>
      <c r="E155" s="36" t="s">
        <v>67</v>
      </c>
      <c r="F155" s="6" t="s">
        <v>80</v>
      </c>
      <c r="G155" s="14">
        <f t="shared" si="20"/>
        <v>501474</v>
      </c>
      <c r="H155" s="13">
        <v>492201</v>
      </c>
      <c r="I155" s="13"/>
      <c r="J155" s="13"/>
      <c r="K155" s="13">
        <v>9273</v>
      </c>
    </row>
    <row r="156" spans="1:11" ht="16.350000000000001" customHeight="1" x14ac:dyDescent="0.25">
      <c r="A156" s="276"/>
      <c r="B156" s="166"/>
      <c r="C156" s="174"/>
      <c r="D156" s="268"/>
      <c r="E156" s="36" t="s">
        <v>39</v>
      </c>
      <c r="F156" s="5" t="s">
        <v>50</v>
      </c>
      <c r="G156" s="14">
        <f>SUM(I156:K156)</f>
        <v>192039</v>
      </c>
      <c r="I156" s="13">
        <v>186805</v>
      </c>
      <c r="J156" s="13">
        <v>5234</v>
      </c>
      <c r="K156" s="13"/>
    </row>
    <row r="157" spans="1:11" ht="15" customHeight="1" x14ac:dyDescent="0.25">
      <c r="A157" s="276"/>
      <c r="B157" s="166"/>
      <c r="C157" s="174"/>
      <c r="D157" s="268"/>
      <c r="E157" s="36" t="s">
        <v>62</v>
      </c>
      <c r="F157" s="5" t="s">
        <v>76</v>
      </c>
      <c r="G157" s="14">
        <f t="shared" si="20"/>
        <v>4000</v>
      </c>
      <c r="H157" s="13">
        <v>1000</v>
      </c>
      <c r="I157" s="13">
        <v>1000</v>
      </c>
      <c r="J157" s="13">
        <v>1000</v>
      </c>
      <c r="K157" s="13">
        <v>1000</v>
      </c>
    </row>
    <row r="158" spans="1:11" ht="15" hidden="1" customHeight="1" x14ac:dyDescent="0.25">
      <c r="A158" s="276"/>
      <c r="B158" s="166"/>
      <c r="C158" s="174"/>
      <c r="D158" s="268"/>
      <c r="E158" s="36" t="s">
        <v>122</v>
      </c>
      <c r="F158" s="5" t="s">
        <v>157</v>
      </c>
      <c r="G158" s="14">
        <f t="shared" si="20"/>
        <v>0</v>
      </c>
      <c r="H158" s="13"/>
      <c r="I158" s="13"/>
      <c r="J158" s="13"/>
      <c r="K158" s="13"/>
    </row>
    <row r="159" spans="1:11" ht="15" customHeight="1" x14ac:dyDescent="0.25">
      <c r="A159" s="276"/>
      <c r="B159" s="166"/>
      <c r="C159" s="174"/>
      <c r="D159" s="268"/>
      <c r="E159" s="36" t="s">
        <v>40</v>
      </c>
      <c r="F159" s="5" t="s">
        <v>51</v>
      </c>
      <c r="G159" s="14">
        <f t="shared" ref="G159" si="21">SUM(H159:K159)</f>
        <v>742637</v>
      </c>
      <c r="H159" s="13">
        <v>228865</v>
      </c>
      <c r="I159" s="13">
        <v>224050</v>
      </c>
      <c r="J159" s="13">
        <v>201313</v>
      </c>
      <c r="K159" s="13">
        <v>88409</v>
      </c>
    </row>
    <row r="160" spans="1:11" ht="15" customHeight="1" x14ac:dyDescent="0.25">
      <c r="A160" s="276"/>
      <c r="B160" s="166"/>
      <c r="C160" s="174"/>
      <c r="D160" s="268"/>
      <c r="E160" s="36" t="s">
        <v>41</v>
      </c>
      <c r="F160" s="6" t="s">
        <v>52</v>
      </c>
      <c r="G160" s="14">
        <f t="shared" si="20"/>
        <v>79396</v>
      </c>
      <c r="H160" s="13">
        <v>23635</v>
      </c>
      <c r="I160" s="13">
        <v>27247</v>
      </c>
      <c r="J160" s="13">
        <v>16358</v>
      </c>
      <c r="K160" s="13">
        <v>12156</v>
      </c>
    </row>
    <row r="161" spans="1:11" ht="15" customHeight="1" x14ac:dyDescent="0.25">
      <c r="A161" s="276"/>
      <c r="B161" s="167"/>
      <c r="C161" s="178"/>
      <c r="D161" s="168" t="s">
        <v>132</v>
      </c>
      <c r="E161" s="169"/>
      <c r="F161" s="170"/>
      <c r="G161" s="118">
        <f>SUM(G142:G160)</f>
        <v>2748844</v>
      </c>
      <c r="H161" s="118">
        <f>SUM(H142:H160)</f>
        <v>931835</v>
      </c>
      <c r="I161" s="118">
        <f>SUM(I142:I160)</f>
        <v>1046109</v>
      </c>
      <c r="J161" s="118">
        <f>SUM(J142:J160)</f>
        <v>533227</v>
      </c>
      <c r="K161" s="118">
        <f>SUM(K142:K160)</f>
        <v>237673</v>
      </c>
    </row>
    <row r="162" spans="1:11" ht="28.15" hidden="1" customHeight="1" x14ac:dyDescent="0.25">
      <c r="A162" s="276"/>
      <c r="B162" s="177" t="s">
        <v>137</v>
      </c>
      <c r="C162" s="173" t="s">
        <v>320</v>
      </c>
      <c r="D162" s="20">
        <v>147</v>
      </c>
      <c r="E162" s="20" t="s">
        <v>28</v>
      </c>
      <c r="F162" s="35" t="s">
        <v>29</v>
      </c>
      <c r="G162" s="22">
        <f t="shared" ref="G162:G164" si="22">SUM(H162:K162)</f>
        <v>0</v>
      </c>
      <c r="H162" s="21"/>
      <c r="I162" s="21"/>
      <c r="J162" s="21"/>
      <c r="K162" s="21"/>
    </row>
    <row r="163" spans="1:11" ht="28.15" customHeight="1" x14ac:dyDescent="0.25">
      <c r="A163" s="276"/>
      <c r="B163" s="166"/>
      <c r="C163" s="174"/>
      <c r="D163" s="26">
        <v>151</v>
      </c>
      <c r="E163" s="20" t="s">
        <v>28</v>
      </c>
      <c r="F163" s="35" t="s">
        <v>29</v>
      </c>
      <c r="G163" s="22">
        <f t="shared" si="22"/>
        <v>12772</v>
      </c>
      <c r="H163" s="21">
        <v>10100</v>
      </c>
      <c r="I163" s="21">
        <v>2672</v>
      </c>
      <c r="J163" s="21"/>
      <c r="K163" s="21"/>
    </row>
    <row r="164" spans="1:11" ht="15" customHeight="1" x14ac:dyDescent="0.25">
      <c r="A164" s="276"/>
      <c r="B164" s="167"/>
      <c r="C164" s="178"/>
      <c r="D164" s="168" t="s">
        <v>136</v>
      </c>
      <c r="E164" s="169"/>
      <c r="F164" s="170"/>
      <c r="G164" s="118">
        <f t="shared" si="22"/>
        <v>12772</v>
      </c>
      <c r="H164" s="118">
        <f>SUM(H162:H163)</f>
        <v>10100</v>
      </c>
      <c r="I164" s="118">
        <f>SUM(I162:I163)</f>
        <v>2672</v>
      </c>
      <c r="J164" s="118">
        <f>SUM(J162:J163)</f>
        <v>0</v>
      </c>
      <c r="K164" s="118">
        <f>SUM(K162:K163)</f>
        <v>0</v>
      </c>
    </row>
    <row r="165" spans="1:11" ht="24" customHeight="1" x14ac:dyDescent="0.25">
      <c r="A165" s="276"/>
      <c r="B165" s="177" t="s">
        <v>143</v>
      </c>
      <c r="C165" s="173" t="s">
        <v>144</v>
      </c>
      <c r="D165" s="175">
        <v>13</v>
      </c>
      <c r="E165" s="36" t="s">
        <v>67</v>
      </c>
      <c r="F165" s="6" t="s">
        <v>80</v>
      </c>
      <c r="G165" s="14">
        <f t="shared" ref="G165:G173" si="23">SUM(H165:K165)</f>
        <v>310662</v>
      </c>
      <c r="H165" s="21"/>
      <c r="I165" s="21"/>
      <c r="J165" s="21">
        <v>191318</v>
      </c>
      <c r="K165" s="21">
        <v>119344</v>
      </c>
    </row>
    <row r="166" spans="1:11" ht="18.399999999999999" customHeight="1" x14ac:dyDescent="0.25">
      <c r="A166" s="276"/>
      <c r="B166" s="166"/>
      <c r="C166" s="174"/>
      <c r="D166" s="175"/>
      <c r="E166" s="36" t="s">
        <v>41</v>
      </c>
      <c r="F166" s="35" t="s">
        <v>52</v>
      </c>
      <c r="G166" s="14">
        <f t="shared" si="23"/>
        <v>147600</v>
      </c>
      <c r="H166" s="21">
        <v>147600</v>
      </c>
      <c r="I166" s="21"/>
      <c r="J166" s="21"/>
      <c r="K166" s="21"/>
    </row>
    <row r="167" spans="1:11" ht="18.399999999999999" customHeight="1" x14ac:dyDescent="0.25">
      <c r="A167" s="276"/>
      <c r="B167" s="166"/>
      <c r="C167" s="174"/>
      <c r="D167" s="175"/>
      <c r="E167" s="36" t="s">
        <v>74</v>
      </c>
      <c r="F167" s="35" t="s">
        <v>82</v>
      </c>
      <c r="G167" s="14">
        <f t="shared" si="23"/>
        <v>617101</v>
      </c>
      <c r="H167" s="21"/>
      <c r="I167" s="21"/>
      <c r="J167" s="21">
        <v>54663</v>
      </c>
      <c r="K167" s="21">
        <v>562438</v>
      </c>
    </row>
    <row r="168" spans="1:11" ht="21.75" customHeight="1" x14ac:dyDescent="0.25">
      <c r="A168" s="276"/>
      <c r="B168" s="166"/>
      <c r="C168" s="174"/>
      <c r="D168" s="175"/>
      <c r="E168" s="20" t="s">
        <v>176</v>
      </c>
      <c r="F168" s="35" t="s">
        <v>177</v>
      </c>
      <c r="G168" s="14">
        <f t="shared" si="23"/>
        <v>16725</v>
      </c>
      <c r="H168" s="21"/>
      <c r="I168" s="21">
        <v>16725</v>
      </c>
      <c r="J168" s="21"/>
      <c r="K168" s="21"/>
    </row>
    <row r="169" spans="1:11" ht="21.75" customHeight="1" x14ac:dyDescent="0.25">
      <c r="A169" s="276"/>
      <c r="B169" s="166"/>
      <c r="C169" s="174"/>
      <c r="D169" s="175"/>
      <c r="E169" s="20" t="s">
        <v>123</v>
      </c>
      <c r="F169" s="35" t="s">
        <v>319</v>
      </c>
      <c r="G169" s="14">
        <f t="shared" si="23"/>
        <v>16150</v>
      </c>
      <c r="H169" s="21"/>
      <c r="I169" s="21"/>
      <c r="J169" s="21">
        <v>15840</v>
      </c>
      <c r="K169" s="21">
        <v>310</v>
      </c>
    </row>
    <row r="170" spans="1:11" ht="15.6" customHeight="1" x14ac:dyDescent="0.25">
      <c r="A170" s="276"/>
      <c r="B170" s="166"/>
      <c r="C170" s="174"/>
      <c r="D170" s="175"/>
      <c r="E170" s="20" t="s">
        <v>45</v>
      </c>
      <c r="F170" s="25" t="s">
        <v>56</v>
      </c>
      <c r="G170" s="14">
        <f t="shared" si="23"/>
        <v>42403</v>
      </c>
      <c r="H170" s="21">
        <v>42403</v>
      </c>
      <c r="I170" s="21"/>
      <c r="J170" s="21"/>
      <c r="K170" s="21"/>
    </row>
    <row r="171" spans="1:11" ht="16.350000000000001" customHeight="1" x14ac:dyDescent="0.25">
      <c r="A171" s="276"/>
      <c r="B171" s="166"/>
      <c r="C171" s="174"/>
      <c r="D171" s="36">
        <v>131</v>
      </c>
      <c r="E171" s="36" t="s">
        <v>41</v>
      </c>
      <c r="F171" s="35" t="s">
        <v>52</v>
      </c>
      <c r="G171" s="14">
        <f t="shared" si="23"/>
        <v>166</v>
      </c>
      <c r="H171" s="21">
        <v>166</v>
      </c>
      <c r="I171" s="21"/>
      <c r="J171" s="21"/>
      <c r="K171" s="21"/>
    </row>
    <row r="172" spans="1:11" ht="17.649999999999999" customHeight="1" x14ac:dyDescent="0.25">
      <c r="A172" s="276"/>
      <c r="B172" s="166"/>
      <c r="C172" s="174"/>
      <c r="D172" s="36">
        <v>134</v>
      </c>
      <c r="E172" s="36" t="s">
        <v>44</v>
      </c>
      <c r="F172" s="35" t="s">
        <v>55</v>
      </c>
      <c r="G172" s="14">
        <f t="shared" si="23"/>
        <v>854668</v>
      </c>
      <c r="H172" s="21">
        <v>8470</v>
      </c>
      <c r="I172" s="21">
        <v>10380</v>
      </c>
      <c r="J172" s="21">
        <v>483336</v>
      </c>
      <c r="K172" s="21">
        <v>352482</v>
      </c>
    </row>
    <row r="173" spans="1:11" ht="32.65" customHeight="1" x14ac:dyDescent="0.25">
      <c r="A173" s="276"/>
      <c r="B173" s="166"/>
      <c r="C173" s="174"/>
      <c r="D173" s="47">
        <v>1419</v>
      </c>
      <c r="E173" s="36" t="s">
        <v>119</v>
      </c>
      <c r="F173" s="6" t="s">
        <v>156</v>
      </c>
      <c r="G173" s="14">
        <f t="shared" si="23"/>
        <v>4491</v>
      </c>
      <c r="H173" s="21">
        <v>4491</v>
      </c>
      <c r="I173" s="21"/>
      <c r="J173" s="21"/>
      <c r="K173" s="21"/>
    </row>
    <row r="174" spans="1:11" ht="24" customHeight="1" x14ac:dyDescent="0.25">
      <c r="A174" s="276"/>
      <c r="B174" s="166"/>
      <c r="C174" s="174"/>
      <c r="D174" s="201">
        <v>144</v>
      </c>
      <c r="E174" s="36" t="s">
        <v>138</v>
      </c>
      <c r="F174" s="6" t="s">
        <v>161</v>
      </c>
      <c r="G174" s="22">
        <f t="shared" ref="G174:G226" si="24">SUM(H174:K174)</f>
        <v>527644</v>
      </c>
      <c r="H174" s="21"/>
      <c r="I174" s="21"/>
      <c r="J174" s="21"/>
      <c r="K174" s="21">
        <v>527644</v>
      </c>
    </row>
    <row r="175" spans="1:11" ht="17.850000000000001" customHeight="1" x14ac:dyDescent="0.25">
      <c r="A175" s="276"/>
      <c r="B175" s="166"/>
      <c r="C175" s="174"/>
      <c r="D175" s="216"/>
      <c r="E175" s="36" t="s">
        <v>282</v>
      </c>
      <c r="F175" s="6" t="s">
        <v>283</v>
      </c>
      <c r="G175" s="22">
        <f t="shared" si="24"/>
        <v>19903</v>
      </c>
      <c r="H175" s="21"/>
      <c r="I175" s="21">
        <v>19903</v>
      </c>
      <c r="J175" s="21"/>
      <c r="K175" s="21"/>
    </row>
    <row r="176" spans="1:11" ht="24" customHeight="1" x14ac:dyDescent="0.25">
      <c r="A176" s="276"/>
      <c r="B176" s="166"/>
      <c r="C176" s="174"/>
      <c r="D176" s="216"/>
      <c r="E176" s="20" t="s">
        <v>176</v>
      </c>
      <c r="F176" s="35" t="s">
        <v>177</v>
      </c>
      <c r="G176" s="22">
        <f t="shared" si="24"/>
        <v>4450</v>
      </c>
      <c r="H176" s="21"/>
      <c r="I176" s="21">
        <v>4450</v>
      </c>
      <c r="J176" s="21"/>
      <c r="K176" s="21"/>
    </row>
    <row r="177" spans="1:11" ht="24" customHeight="1" x14ac:dyDescent="0.25">
      <c r="A177" s="276"/>
      <c r="B177" s="166"/>
      <c r="C177" s="174"/>
      <c r="D177" s="216"/>
      <c r="E177" s="20" t="s">
        <v>123</v>
      </c>
      <c r="F177" s="35" t="s">
        <v>319</v>
      </c>
      <c r="G177" s="22">
        <f t="shared" si="24"/>
        <v>2850</v>
      </c>
      <c r="H177" s="21"/>
      <c r="I177" s="21"/>
      <c r="J177" s="21">
        <v>2750</v>
      </c>
      <c r="K177" s="21">
        <v>100</v>
      </c>
    </row>
    <row r="178" spans="1:11" ht="18.399999999999999" customHeight="1" x14ac:dyDescent="0.25">
      <c r="A178" s="276"/>
      <c r="B178" s="166"/>
      <c r="C178" s="174"/>
      <c r="D178" s="202"/>
      <c r="E178" s="20" t="s">
        <v>166</v>
      </c>
      <c r="F178" s="6" t="s">
        <v>167</v>
      </c>
      <c r="G178" s="14">
        <f t="shared" si="24"/>
        <v>2047</v>
      </c>
      <c r="H178" s="21"/>
      <c r="I178" s="21">
        <v>2047</v>
      </c>
      <c r="J178" s="21"/>
      <c r="K178" s="21"/>
    </row>
    <row r="179" spans="1:11" ht="18.399999999999999" customHeight="1" x14ac:dyDescent="0.25">
      <c r="A179" s="276"/>
      <c r="B179" s="166"/>
      <c r="C179" s="174"/>
      <c r="D179" s="47">
        <v>145</v>
      </c>
      <c r="E179" s="36" t="s">
        <v>74</v>
      </c>
      <c r="F179" s="35" t="s">
        <v>82</v>
      </c>
      <c r="G179" s="14">
        <f t="shared" si="24"/>
        <v>112974</v>
      </c>
      <c r="H179" s="21"/>
      <c r="I179" s="21"/>
      <c r="J179" s="21">
        <v>11479</v>
      </c>
      <c r="K179" s="21">
        <v>101495</v>
      </c>
    </row>
    <row r="180" spans="1:11" ht="20.45" customHeight="1" x14ac:dyDescent="0.25">
      <c r="A180" s="276"/>
      <c r="B180" s="166"/>
      <c r="C180" s="174"/>
      <c r="D180" s="201">
        <v>147</v>
      </c>
      <c r="E180" s="36" t="s">
        <v>67</v>
      </c>
      <c r="F180" s="6" t="s">
        <v>80</v>
      </c>
      <c r="G180" s="14">
        <f t="shared" si="24"/>
        <v>1160000</v>
      </c>
      <c r="H180" s="21"/>
      <c r="I180" s="21">
        <v>487180</v>
      </c>
      <c r="J180" s="21">
        <v>459190</v>
      </c>
      <c r="K180" s="21">
        <v>213630</v>
      </c>
    </row>
    <row r="181" spans="1:11" ht="22.5" hidden="1" customHeight="1" x14ac:dyDescent="0.25">
      <c r="A181" s="276"/>
      <c r="B181" s="166"/>
      <c r="C181" s="174"/>
      <c r="D181" s="216"/>
      <c r="E181" s="20" t="s">
        <v>41</v>
      </c>
      <c r="F181" s="6" t="s">
        <v>52</v>
      </c>
      <c r="G181" s="14">
        <f t="shared" si="24"/>
        <v>0</v>
      </c>
      <c r="H181" s="21"/>
      <c r="I181" s="21"/>
      <c r="J181" s="21"/>
      <c r="K181" s="21"/>
    </row>
    <row r="182" spans="1:11" ht="16.350000000000001" customHeight="1" x14ac:dyDescent="0.25">
      <c r="A182" s="276"/>
      <c r="B182" s="166"/>
      <c r="C182" s="174"/>
      <c r="D182" s="216"/>
      <c r="E182" s="36" t="s">
        <v>88</v>
      </c>
      <c r="F182" s="13" t="s">
        <v>94</v>
      </c>
      <c r="G182" s="14">
        <f t="shared" si="24"/>
        <v>100000</v>
      </c>
      <c r="H182" s="21"/>
      <c r="I182" s="21"/>
      <c r="J182" s="21"/>
      <c r="K182" s="21">
        <v>100000</v>
      </c>
    </row>
    <row r="183" spans="1:11" ht="36" hidden="1" customHeight="1" x14ac:dyDescent="0.25">
      <c r="A183" s="276"/>
      <c r="B183" s="166"/>
      <c r="C183" s="174"/>
      <c r="D183" s="202"/>
      <c r="E183" s="36" t="s">
        <v>313</v>
      </c>
      <c r="F183" s="13" t="s">
        <v>314</v>
      </c>
      <c r="G183" s="14">
        <f t="shared" si="24"/>
        <v>0</v>
      </c>
      <c r="H183" s="21"/>
      <c r="I183" s="21"/>
      <c r="J183" s="21"/>
      <c r="K183" s="21"/>
    </row>
    <row r="184" spans="1:11" ht="21.4" customHeight="1" x14ac:dyDescent="0.25">
      <c r="A184" s="276"/>
      <c r="B184" s="166"/>
      <c r="C184" s="174"/>
      <c r="D184" s="185">
        <v>151</v>
      </c>
      <c r="E184" s="20" t="s">
        <v>290</v>
      </c>
      <c r="F184" s="6" t="s">
        <v>280</v>
      </c>
      <c r="G184" s="14">
        <f t="shared" si="24"/>
        <v>39000</v>
      </c>
      <c r="H184" s="21">
        <v>39000</v>
      </c>
      <c r="I184" s="21"/>
      <c r="J184" s="21"/>
      <c r="K184" s="21"/>
    </row>
    <row r="185" spans="1:11" ht="15.6" customHeight="1" x14ac:dyDescent="0.25">
      <c r="A185" s="276"/>
      <c r="B185" s="166"/>
      <c r="C185" s="174"/>
      <c r="D185" s="182"/>
      <c r="E185" s="36" t="s">
        <v>138</v>
      </c>
      <c r="F185" s="6" t="s">
        <v>161</v>
      </c>
      <c r="G185" s="14">
        <f t="shared" si="24"/>
        <v>119747</v>
      </c>
      <c r="H185" s="21">
        <v>27000</v>
      </c>
      <c r="I185" s="21">
        <v>2672</v>
      </c>
      <c r="J185" s="21"/>
      <c r="K185" s="21">
        <v>90075</v>
      </c>
    </row>
    <row r="186" spans="1:11" ht="15.6" hidden="1" customHeight="1" x14ac:dyDescent="0.25">
      <c r="A186" s="276"/>
      <c r="B186" s="166"/>
      <c r="C186" s="174"/>
      <c r="D186" s="182"/>
      <c r="E186" s="36" t="s">
        <v>299</v>
      </c>
      <c r="F186" s="6" t="s">
        <v>300</v>
      </c>
      <c r="G186" s="14">
        <f t="shared" si="24"/>
        <v>0</v>
      </c>
      <c r="H186" s="21"/>
      <c r="I186" s="21"/>
      <c r="J186" s="21"/>
      <c r="K186" s="21"/>
    </row>
    <row r="187" spans="1:11" ht="24.95" customHeight="1" x14ac:dyDescent="0.25">
      <c r="A187" s="276"/>
      <c r="B187" s="166"/>
      <c r="C187" s="174"/>
      <c r="D187" s="182"/>
      <c r="E187" s="36" t="s">
        <v>67</v>
      </c>
      <c r="F187" s="6" t="s">
        <v>80</v>
      </c>
      <c r="G187" s="14">
        <f t="shared" si="24"/>
        <v>283455</v>
      </c>
      <c r="H187" s="13">
        <v>4000</v>
      </c>
      <c r="I187" s="13">
        <v>78531</v>
      </c>
      <c r="J187" s="13">
        <v>54004</v>
      </c>
      <c r="K187" s="13">
        <v>146920</v>
      </c>
    </row>
    <row r="188" spans="1:11" ht="21.75" customHeight="1" x14ac:dyDescent="0.25">
      <c r="A188" s="276"/>
      <c r="B188" s="166"/>
      <c r="C188" s="174"/>
      <c r="D188" s="182"/>
      <c r="E188" s="36" t="s">
        <v>282</v>
      </c>
      <c r="F188" s="6" t="s">
        <v>283</v>
      </c>
      <c r="G188" s="14">
        <f t="shared" si="24"/>
        <v>787</v>
      </c>
      <c r="H188" s="13"/>
      <c r="I188" s="13">
        <v>787</v>
      </c>
      <c r="J188" s="13"/>
      <c r="K188" s="13"/>
    </row>
    <row r="189" spans="1:11" ht="19.149999999999999" customHeight="1" x14ac:dyDescent="0.25">
      <c r="A189" s="276"/>
      <c r="B189" s="166"/>
      <c r="C189" s="174"/>
      <c r="D189" s="182"/>
      <c r="E189" s="36" t="s">
        <v>38</v>
      </c>
      <c r="F189" s="6" t="s">
        <v>49</v>
      </c>
      <c r="G189" s="14">
        <f t="shared" si="24"/>
        <v>600</v>
      </c>
      <c r="H189" s="13">
        <v>200</v>
      </c>
      <c r="I189" s="13">
        <v>150</v>
      </c>
      <c r="J189" s="13">
        <v>150</v>
      </c>
      <c r="K189" s="13">
        <v>100</v>
      </c>
    </row>
    <row r="190" spans="1:11" ht="22.7" hidden="1" customHeight="1" x14ac:dyDescent="0.25">
      <c r="A190" s="276"/>
      <c r="B190" s="166"/>
      <c r="C190" s="174"/>
      <c r="D190" s="182"/>
      <c r="E190" s="36" t="s">
        <v>139</v>
      </c>
      <c r="F190" s="6" t="s">
        <v>277</v>
      </c>
      <c r="G190" s="14">
        <f t="shared" si="24"/>
        <v>0</v>
      </c>
      <c r="H190" s="13"/>
      <c r="I190" s="13"/>
      <c r="J190" s="13"/>
      <c r="K190" s="13"/>
    </row>
    <row r="191" spans="1:11" ht="15" customHeight="1" x14ac:dyDescent="0.25">
      <c r="A191" s="276"/>
      <c r="B191" s="166"/>
      <c r="C191" s="174"/>
      <c r="D191" s="182"/>
      <c r="E191" s="36" t="s">
        <v>254</v>
      </c>
      <c r="F191" s="6" t="s">
        <v>255</v>
      </c>
      <c r="G191" s="14">
        <f t="shared" si="24"/>
        <v>50500</v>
      </c>
      <c r="H191" s="13"/>
      <c r="I191" s="13">
        <v>33500</v>
      </c>
      <c r="J191" s="13">
        <v>17000</v>
      </c>
      <c r="K191" s="13"/>
    </row>
    <row r="192" spans="1:11" ht="19.350000000000001" customHeight="1" x14ac:dyDescent="0.25">
      <c r="A192" s="276"/>
      <c r="B192" s="166"/>
      <c r="C192" s="174"/>
      <c r="D192" s="182"/>
      <c r="E192" s="36" t="s">
        <v>62</v>
      </c>
      <c r="F192" s="6" t="s">
        <v>76</v>
      </c>
      <c r="G192" s="14">
        <f t="shared" si="24"/>
        <v>15939</v>
      </c>
      <c r="H192" s="13">
        <v>5012</v>
      </c>
      <c r="I192" s="13">
        <v>10927</v>
      </c>
      <c r="J192" s="13"/>
      <c r="K192" s="13"/>
    </row>
    <row r="193" spans="1:11" ht="15" customHeight="1" x14ac:dyDescent="0.25">
      <c r="A193" s="276"/>
      <c r="B193" s="166"/>
      <c r="C193" s="174"/>
      <c r="D193" s="182"/>
      <c r="E193" s="36" t="s">
        <v>40</v>
      </c>
      <c r="F193" s="6" t="s">
        <v>51</v>
      </c>
      <c r="G193" s="14">
        <f t="shared" si="24"/>
        <v>14166</v>
      </c>
      <c r="H193" s="13">
        <v>1876</v>
      </c>
      <c r="I193" s="13">
        <v>190</v>
      </c>
      <c r="J193" s="13"/>
      <c r="K193" s="13">
        <v>12100</v>
      </c>
    </row>
    <row r="194" spans="1:11" ht="15" customHeight="1" x14ac:dyDescent="0.25">
      <c r="A194" s="276"/>
      <c r="B194" s="166"/>
      <c r="C194" s="174"/>
      <c r="D194" s="182"/>
      <c r="E194" s="36" t="s">
        <v>131</v>
      </c>
      <c r="F194" s="6" t="s">
        <v>160</v>
      </c>
      <c r="G194" s="14">
        <f t="shared" si="24"/>
        <v>5324</v>
      </c>
      <c r="H194" s="13"/>
      <c r="I194" s="13">
        <v>2662</v>
      </c>
      <c r="J194" s="13"/>
      <c r="K194" s="13">
        <v>2662</v>
      </c>
    </row>
    <row r="195" spans="1:11" ht="14.25" hidden="1" customHeight="1" x14ac:dyDescent="0.25">
      <c r="A195" s="276"/>
      <c r="B195" s="166"/>
      <c r="C195" s="174"/>
      <c r="D195" s="182"/>
      <c r="E195" s="36" t="s">
        <v>41</v>
      </c>
      <c r="F195" s="35" t="s">
        <v>52</v>
      </c>
      <c r="G195" s="14">
        <f t="shared" si="24"/>
        <v>0</v>
      </c>
      <c r="H195" s="13"/>
      <c r="I195" s="13"/>
      <c r="J195" s="13"/>
      <c r="K195" s="13"/>
    </row>
    <row r="196" spans="1:11" ht="17.649999999999999" hidden="1" customHeight="1" x14ac:dyDescent="0.25">
      <c r="A196" s="276"/>
      <c r="B196" s="166"/>
      <c r="C196" s="174"/>
      <c r="D196" s="182"/>
      <c r="E196" s="36" t="s">
        <v>73</v>
      </c>
      <c r="F196" s="35" t="s">
        <v>81</v>
      </c>
      <c r="G196" s="14">
        <f t="shared" si="24"/>
        <v>0</v>
      </c>
      <c r="H196" s="13"/>
      <c r="I196" s="13"/>
      <c r="J196" s="13"/>
      <c r="K196" s="13"/>
    </row>
    <row r="197" spans="1:11" ht="25.5" customHeight="1" x14ac:dyDescent="0.25">
      <c r="A197" s="276"/>
      <c r="B197" s="166"/>
      <c r="C197" s="174"/>
      <c r="D197" s="182"/>
      <c r="E197" s="36" t="s">
        <v>28</v>
      </c>
      <c r="F197" s="13" t="s">
        <v>29</v>
      </c>
      <c r="G197" s="14">
        <f t="shared" si="24"/>
        <v>1500</v>
      </c>
      <c r="H197" s="13">
        <v>1500</v>
      </c>
      <c r="I197" s="13"/>
      <c r="J197" s="13"/>
      <c r="K197" s="13"/>
    </row>
    <row r="198" spans="1:11" ht="17.100000000000001" customHeight="1" x14ac:dyDescent="0.25">
      <c r="A198" s="276"/>
      <c r="B198" s="166"/>
      <c r="C198" s="174"/>
      <c r="D198" s="182"/>
      <c r="E198" s="36" t="s">
        <v>88</v>
      </c>
      <c r="F198" s="13" t="s">
        <v>94</v>
      </c>
      <c r="G198" s="14">
        <f t="shared" si="24"/>
        <v>71000</v>
      </c>
      <c r="H198" s="13"/>
      <c r="I198" s="13">
        <v>35500</v>
      </c>
      <c r="J198" s="13">
        <v>35500</v>
      </c>
      <c r="K198" s="13"/>
    </row>
    <row r="199" spans="1:11" ht="14.25" customHeight="1" x14ac:dyDescent="0.25">
      <c r="A199" s="276"/>
      <c r="B199" s="166"/>
      <c r="C199" s="174"/>
      <c r="D199" s="182"/>
      <c r="E199" s="36" t="s">
        <v>42</v>
      </c>
      <c r="F199" s="5" t="s">
        <v>54</v>
      </c>
      <c r="G199" s="14">
        <f t="shared" si="24"/>
        <v>2438</v>
      </c>
      <c r="H199" s="13">
        <v>2438</v>
      </c>
      <c r="I199" s="13"/>
      <c r="J199" s="13"/>
      <c r="K199" s="13"/>
    </row>
    <row r="200" spans="1:11" ht="14.25" customHeight="1" x14ac:dyDescent="0.25">
      <c r="A200" s="276"/>
      <c r="B200" s="166"/>
      <c r="C200" s="174"/>
      <c r="D200" s="182"/>
      <c r="E200" s="36" t="s">
        <v>43</v>
      </c>
      <c r="F200" s="5" t="s">
        <v>54</v>
      </c>
      <c r="G200" s="14">
        <f t="shared" si="24"/>
        <v>23701</v>
      </c>
      <c r="H200" s="13">
        <v>16000</v>
      </c>
      <c r="I200" s="13">
        <v>51691</v>
      </c>
      <c r="J200" s="13">
        <v>2366</v>
      </c>
      <c r="K200" s="13">
        <v>-46356</v>
      </c>
    </row>
    <row r="201" spans="1:11" ht="24" hidden="1" customHeight="1" x14ac:dyDescent="0.25">
      <c r="A201" s="276"/>
      <c r="B201" s="166"/>
      <c r="C201" s="174"/>
      <c r="D201" s="182"/>
      <c r="E201" s="36" t="s">
        <v>140</v>
      </c>
      <c r="F201" s="6" t="s">
        <v>163</v>
      </c>
      <c r="G201" s="14">
        <f t="shared" si="24"/>
        <v>0</v>
      </c>
      <c r="H201" s="13"/>
      <c r="I201" s="13"/>
      <c r="J201" s="13"/>
      <c r="K201" s="13"/>
    </row>
    <row r="202" spans="1:11" ht="24" hidden="1" customHeight="1" x14ac:dyDescent="0.25">
      <c r="A202" s="276"/>
      <c r="B202" s="166"/>
      <c r="C202" s="174"/>
      <c r="D202" s="182"/>
      <c r="E202" s="36" t="s">
        <v>291</v>
      </c>
      <c r="F202" s="6" t="s">
        <v>292</v>
      </c>
      <c r="G202" s="14">
        <f t="shared" si="24"/>
        <v>0</v>
      </c>
      <c r="H202" s="13"/>
      <c r="I202" s="13"/>
      <c r="J202" s="13"/>
      <c r="K202" s="13"/>
    </row>
    <row r="203" spans="1:11" ht="24" customHeight="1" x14ac:dyDescent="0.25">
      <c r="A203" s="276"/>
      <c r="B203" s="166"/>
      <c r="C203" s="174"/>
      <c r="D203" s="182"/>
      <c r="E203" s="36" t="s">
        <v>176</v>
      </c>
      <c r="F203" s="6" t="s">
        <v>177</v>
      </c>
      <c r="G203" s="14">
        <f t="shared" si="24"/>
        <v>5311</v>
      </c>
      <c r="H203" s="13">
        <v>4261</v>
      </c>
      <c r="I203" s="13"/>
      <c r="J203" s="13">
        <v>1050</v>
      </c>
      <c r="K203" s="13"/>
    </row>
    <row r="204" spans="1:11" ht="19.149999999999999" customHeight="1" x14ac:dyDescent="0.25">
      <c r="A204" s="276"/>
      <c r="B204" s="166"/>
      <c r="C204" s="174"/>
      <c r="D204" s="182"/>
      <c r="E204" s="36" t="s">
        <v>44</v>
      </c>
      <c r="F204" s="6" t="s">
        <v>55</v>
      </c>
      <c r="G204" s="14">
        <f t="shared" si="24"/>
        <v>5000</v>
      </c>
      <c r="H204" s="13">
        <v>4150</v>
      </c>
      <c r="I204" s="13"/>
      <c r="J204" s="13"/>
      <c r="K204" s="13">
        <v>850</v>
      </c>
    </row>
    <row r="205" spans="1:11" ht="19.7" customHeight="1" x14ac:dyDescent="0.25">
      <c r="A205" s="276"/>
      <c r="B205" s="166"/>
      <c r="C205" s="174"/>
      <c r="D205" s="182"/>
      <c r="E205" s="36" t="s">
        <v>166</v>
      </c>
      <c r="F205" s="6" t="s">
        <v>167</v>
      </c>
      <c r="G205" s="14">
        <f t="shared" si="24"/>
        <v>882</v>
      </c>
      <c r="H205" s="13">
        <v>882</v>
      </c>
      <c r="I205" s="13"/>
      <c r="J205" s="13"/>
      <c r="K205" s="13"/>
    </row>
    <row r="206" spans="1:11" ht="18" customHeight="1" x14ac:dyDescent="0.25">
      <c r="A206" s="276"/>
      <c r="B206" s="166"/>
      <c r="C206" s="174"/>
      <c r="D206" s="182"/>
      <c r="E206" s="36" t="s">
        <v>45</v>
      </c>
      <c r="F206" s="5" t="s">
        <v>56</v>
      </c>
      <c r="G206" s="14">
        <f t="shared" si="24"/>
        <v>3000</v>
      </c>
      <c r="H206" s="13"/>
      <c r="I206" s="13">
        <v>3000</v>
      </c>
      <c r="J206" s="13"/>
      <c r="K206" s="13"/>
    </row>
    <row r="207" spans="1:11" ht="36.75" customHeight="1" x14ac:dyDescent="0.25">
      <c r="A207" s="276"/>
      <c r="B207" s="166"/>
      <c r="C207" s="174"/>
      <c r="D207" s="182"/>
      <c r="E207" s="36" t="s">
        <v>119</v>
      </c>
      <c r="F207" s="6" t="s">
        <v>156</v>
      </c>
      <c r="G207" s="14">
        <f t="shared" si="24"/>
        <v>6150</v>
      </c>
      <c r="H207" s="13">
        <v>100</v>
      </c>
      <c r="I207" s="13"/>
      <c r="J207" s="13"/>
      <c r="K207" s="13">
        <v>6050</v>
      </c>
    </row>
    <row r="208" spans="1:11" ht="26.85" hidden="1" customHeight="1" x14ac:dyDescent="0.25">
      <c r="A208" s="276"/>
      <c r="B208" s="166"/>
      <c r="C208" s="174"/>
      <c r="D208" s="91"/>
      <c r="E208" s="50" t="s">
        <v>288</v>
      </c>
      <c r="F208" s="6" t="s">
        <v>301</v>
      </c>
      <c r="G208" s="14">
        <f t="shared" si="24"/>
        <v>0</v>
      </c>
      <c r="H208" s="13"/>
      <c r="I208" s="13"/>
      <c r="J208" s="13"/>
      <c r="K208" s="13"/>
    </row>
    <row r="209" spans="1:11" ht="15.6" hidden="1" customHeight="1" x14ac:dyDescent="0.25">
      <c r="A209" s="276"/>
      <c r="B209" s="166"/>
      <c r="C209" s="174"/>
      <c r="D209" s="185">
        <v>153</v>
      </c>
      <c r="E209" s="36" t="s">
        <v>138</v>
      </c>
      <c r="F209" s="6" t="s">
        <v>161</v>
      </c>
      <c r="G209" s="14">
        <f t="shared" si="24"/>
        <v>0</v>
      </c>
      <c r="H209" s="13"/>
      <c r="I209" s="13"/>
      <c r="J209" s="13"/>
      <c r="K209" s="13"/>
    </row>
    <row r="210" spans="1:11" ht="18.399999999999999" hidden="1" customHeight="1" x14ac:dyDescent="0.25">
      <c r="A210" s="276"/>
      <c r="B210" s="166"/>
      <c r="C210" s="174"/>
      <c r="D210" s="182"/>
      <c r="E210" s="50" t="s">
        <v>299</v>
      </c>
      <c r="F210" s="6" t="s">
        <v>300</v>
      </c>
      <c r="G210" s="14">
        <f t="shared" si="24"/>
        <v>0</v>
      </c>
      <c r="H210" s="13"/>
      <c r="I210" s="13"/>
      <c r="J210" s="13"/>
      <c r="K210" s="13"/>
    </row>
    <row r="211" spans="1:11" ht="15.6" hidden="1" customHeight="1" x14ac:dyDescent="0.25">
      <c r="A211" s="276"/>
      <c r="B211" s="166"/>
      <c r="C211" s="174"/>
      <c r="D211" s="182"/>
      <c r="E211" s="36" t="s">
        <v>67</v>
      </c>
      <c r="F211" s="6" t="s">
        <v>80</v>
      </c>
      <c r="G211" s="14">
        <f t="shared" si="24"/>
        <v>0</v>
      </c>
      <c r="H211" s="13"/>
      <c r="I211" s="13"/>
      <c r="J211" s="13"/>
      <c r="K211" s="13"/>
    </row>
    <row r="212" spans="1:11" ht="16.350000000000001" hidden="1" customHeight="1" x14ac:dyDescent="0.25">
      <c r="A212" s="276"/>
      <c r="B212" s="166"/>
      <c r="C212" s="174"/>
      <c r="D212" s="182"/>
      <c r="E212" s="50" t="s">
        <v>41</v>
      </c>
      <c r="F212" s="6" t="s">
        <v>52</v>
      </c>
      <c r="G212" s="14">
        <f t="shared" si="24"/>
        <v>0</v>
      </c>
      <c r="H212" s="13"/>
      <c r="I212" s="13"/>
      <c r="J212" s="13"/>
      <c r="K212" s="13"/>
    </row>
    <row r="213" spans="1:11" ht="13.5" hidden="1" customHeight="1" x14ac:dyDescent="0.25">
      <c r="A213" s="276"/>
      <c r="B213" s="166"/>
      <c r="C213" s="174"/>
      <c r="D213" s="183"/>
      <c r="E213" s="50" t="s">
        <v>43</v>
      </c>
      <c r="F213" s="6" t="s">
        <v>54</v>
      </c>
      <c r="G213" s="14">
        <f t="shared" si="24"/>
        <v>0</v>
      </c>
      <c r="H213" s="13"/>
      <c r="I213" s="13"/>
      <c r="J213" s="13"/>
      <c r="K213" s="13"/>
    </row>
    <row r="214" spans="1:11" ht="36" customHeight="1" x14ac:dyDescent="0.25">
      <c r="A214" s="276"/>
      <c r="B214" s="166"/>
      <c r="C214" s="174"/>
      <c r="D214" s="185">
        <v>155</v>
      </c>
      <c r="E214" s="20" t="s">
        <v>130</v>
      </c>
      <c r="F214" s="6" t="s">
        <v>159</v>
      </c>
      <c r="G214" s="14">
        <f t="shared" si="24"/>
        <v>10000</v>
      </c>
      <c r="H214" s="13"/>
      <c r="I214" s="13">
        <v>10000</v>
      </c>
      <c r="J214" s="13"/>
      <c r="K214" s="13"/>
    </row>
    <row r="215" spans="1:11" ht="15" customHeight="1" x14ac:dyDescent="0.25">
      <c r="A215" s="276"/>
      <c r="B215" s="166"/>
      <c r="C215" s="174"/>
      <c r="D215" s="182"/>
      <c r="E215" s="36" t="s">
        <v>138</v>
      </c>
      <c r="F215" s="6" t="s">
        <v>161</v>
      </c>
      <c r="G215" s="14">
        <f t="shared" si="24"/>
        <v>10100</v>
      </c>
      <c r="H215" s="13">
        <v>10100</v>
      </c>
      <c r="I215" s="13"/>
      <c r="J215" s="13"/>
      <c r="K215" s="13"/>
    </row>
    <row r="216" spans="1:11" s="147" customFormat="1" ht="21.2" customHeight="1" x14ac:dyDescent="0.25">
      <c r="A216" s="276"/>
      <c r="B216" s="166"/>
      <c r="C216" s="174"/>
      <c r="D216" s="182"/>
      <c r="E216" s="36" t="s">
        <v>67</v>
      </c>
      <c r="F216" s="35" t="s">
        <v>80</v>
      </c>
      <c r="G216" s="22">
        <f t="shared" si="24"/>
        <v>177955</v>
      </c>
      <c r="H216" s="21"/>
      <c r="I216" s="21">
        <v>10627</v>
      </c>
      <c r="J216" s="21">
        <v>1287</v>
      </c>
      <c r="K216" s="21">
        <v>166041</v>
      </c>
    </row>
    <row r="217" spans="1:11" ht="13.5" customHeight="1" x14ac:dyDescent="0.25">
      <c r="A217" s="276"/>
      <c r="B217" s="166"/>
      <c r="C217" s="174"/>
      <c r="D217" s="182"/>
      <c r="E217" s="36" t="s">
        <v>40</v>
      </c>
      <c r="F217" s="6" t="s">
        <v>51</v>
      </c>
      <c r="G217" s="14">
        <f t="shared" si="24"/>
        <v>12100</v>
      </c>
      <c r="H217" s="13">
        <v>12100</v>
      </c>
      <c r="I217" s="13"/>
      <c r="J217" s="13"/>
      <c r="K217" s="13"/>
    </row>
    <row r="218" spans="1:11" ht="13.5" customHeight="1" x14ac:dyDescent="0.25">
      <c r="A218" s="276"/>
      <c r="B218" s="166"/>
      <c r="C218" s="174"/>
      <c r="D218" s="182"/>
      <c r="E218" s="50" t="s">
        <v>74</v>
      </c>
      <c r="F218" s="6" t="s">
        <v>82</v>
      </c>
      <c r="G218" s="14">
        <f t="shared" si="24"/>
        <v>50000</v>
      </c>
      <c r="H218" s="13"/>
      <c r="I218" s="13"/>
      <c r="J218" s="13"/>
      <c r="K218" s="13">
        <v>50000</v>
      </c>
    </row>
    <row r="219" spans="1:11" ht="13.5" customHeight="1" x14ac:dyDescent="0.25">
      <c r="A219" s="276"/>
      <c r="B219" s="166"/>
      <c r="C219" s="174"/>
      <c r="D219" s="182"/>
      <c r="E219" s="50" t="s">
        <v>88</v>
      </c>
      <c r="F219" s="6" t="s">
        <v>94</v>
      </c>
      <c r="G219" s="14">
        <f t="shared" si="24"/>
        <v>5008</v>
      </c>
      <c r="H219" s="13"/>
      <c r="I219" s="13"/>
      <c r="J219" s="13">
        <v>1008</v>
      </c>
      <c r="K219" s="13">
        <v>4000</v>
      </c>
    </row>
    <row r="220" spans="1:11" ht="14.25" customHeight="1" x14ac:dyDescent="0.25">
      <c r="A220" s="276"/>
      <c r="B220" s="166"/>
      <c r="C220" s="174"/>
      <c r="D220" s="182"/>
      <c r="E220" s="50" t="s">
        <v>43</v>
      </c>
      <c r="F220" s="5" t="s">
        <v>54</v>
      </c>
      <c r="G220" s="14">
        <f t="shared" si="24"/>
        <v>6800</v>
      </c>
      <c r="H220" s="13">
        <v>6732</v>
      </c>
      <c r="I220" s="13">
        <v>68</v>
      </c>
      <c r="J220" s="13"/>
      <c r="K220" s="13"/>
    </row>
    <row r="221" spans="1:11" ht="17.100000000000001" customHeight="1" x14ac:dyDescent="0.25">
      <c r="A221" s="276"/>
      <c r="B221" s="166"/>
      <c r="C221" s="174"/>
      <c r="D221" s="182"/>
      <c r="E221" s="36" t="s">
        <v>166</v>
      </c>
      <c r="F221" s="6" t="s">
        <v>167</v>
      </c>
      <c r="G221" s="14">
        <f t="shared" si="24"/>
        <v>54162</v>
      </c>
      <c r="H221" s="13">
        <v>5225</v>
      </c>
      <c r="I221" s="13">
        <v>49200</v>
      </c>
      <c r="J221" s="13"/>
      <c r="K221" s="13">
        <v>-263</v>
      </c>
    </row>
    <row r="222" spans="1:11" ht="19.149999999999999" customHeight="1" x14ac:dyDescent="0.25">
      <c r="A222" s="276"/>
      <c r="B222" s="166"/>
      <c r="C222" s="174"/>
      <c r="D222" s="182"/>
      <c r="E222" s="36" t="s">
        <v>45</v>
      </c>
      <c r="F222" s="5" t="s">
        <v>56</v>
      </c>
      <c r="G222" s="14">
        <f t="shared" si="24"/>
        <v>3600</v>
      </c>
      <c r="H222" s="13">
        <v>3550</v>
      </c>
      <c r="I222" s="13">
        <v>50</v>
      </c>
      <c r="J222" s="13"/>
      <c r="K222" s="13"/>
    </row>
    <row r="223" spans="1:11" ht="34.700000000000003" customHeight="1" x14ac:dyDescent="0.25">
      <c r="A223" s="276"/>
      <c r="B223" s="166"/>
      <c r="C223" s="174"/>
      <c r="D223" s="183"/>
      <c r="E223" s="50" t="s">
        <v>119</v>
      </c>
      <c r="F223" s="6" t="s">
        <v>156</v>
      </c>
      <c r="G223" s="14">
        <f t="shared" si="24"/>
        <v>2700</v>
      </c>
      <c r="H223" s="13">
        <v>2700</v>
      </c>
      <c r="I223" s="13"/>
      <c r="J223" s="13"/>
      <c r="K223" s="13"/>
    </row>
    <row r="224" spans="1:11" ht="21.4" customHeight="1" x14ac:dyDescent="0.25">
      <c r="A224" s="276"/>
      <c r="B224" s="166"/>
      <c r="C224" s="174"/>
      <c r="D224" s="204">
        <v>158</v>
      </c>
      <c r="E224" s="50" t="s">
        <v>27</v>
      </c>
      <c r="F224" s="6" t="s">
        <v>162</v>
      </c>
      <c r="G224" s="14">
        <f t="shared" si="24"/>
        <v>54069</v>
      </c>
      <c r="H224" s="13">
        <v>19100</v>
      </c>
      <c r="I224" s="13">
        <v>13000</v>
      </c>
      <c r="J224" s="13">
        <v>12000</v>
      </c>
      <c r="K224" s="13">
        <v>9969</v>
      </c>
    </row>
    <row r="225" spans="1:11" ht="15.6" hidden="1" customHeight="1" x14ac:dyDescent="0.25">
      <c r="A225" s="276"/>
      <c r="B225" s="166"/>
      <c r="C225" s="174"/>
      <c r="D225" s="206"/>
      <c r="E225" s="50" t="s">
        <v>131</v>
      </c>
      <c r="F225" s="6" t="s">
        <v>160</v>
      </c>
      <c r="G225" s="14">
        <f t="shared" si="24"/>
        <v>0</v>
      </c>
      <c r="H225" s="42"/>
      <c r="I225" s="42"/>
      <c r="J225" s="42"/>
      <c r="K225" s="42"/>
    </row>
    <row r="226" spans="1:11" ht="14.25" hidden="1" customHeight="1" x14ac:dyDescent="0.25">
      <c r="A226" s="276"/>
      <c r="B226" s="166"/>
      <c r="C226" s="174"/>
      <c r="D226" s="206"/>
      <c r="E226" s="36" t="s">
        <v>41</v>
      </c>
      <c r="F226" s="35" t="s">
        <v>52</v>
      </c>
      <c r="G226" s="14">
        <f t="shared" si="24"/>
        <v>0</v>
      </c>
      <c r="H226" s="42"/>
      <c r="I226" s="42"/>
      <c r="J226" s="42"/>
      <c r="K226" s="42"/>
    </row>
    <row r="227" spans="1:11" ht="15" customHeight="1" x14ac:dyDescent="0.25">
      <c r="A227" s="276"/>
      <c r="B227" s="167"/>
      <c r="C227" s="178"/>
      <c r="D227" s="168" t="s">
        <v>142</v>
      </c>
      <c r="E227" s="169"/>
      <c r="F227" s="170"/>
      <c r="G227" s="118">
        <f>SUM(G165:G226)</f>
        <v>4974828</v>
      </c>
      <c r="H227" s="118">
        <f>SUM(H165:H226)</f>
        <v>369056</v>
      </c>
      <c r="I227" s="118">
        <f>SUM(I165:I226)</f>
        <v>843240</v>
      </c>
      <c r="J227" s="118">
        <f>SUM(J165:J226)</f>
        <v>1342941</v>
      </c>
      <c r="K227" s="118">
        <f>SUM(K165:K226)</f>
        <v>2419591</v>
      </c>
    </row>
    <row r="228" spans="1:11" ht="15" customHeight="1" x14ac:dyDescent="0.25">
      <c r="A228" s="276"/>
      <c r="B228" s="177" t="s">
        <v>148</v>
      </c>
      <c r="C228" s="173" t="s">
        <v>147</v>
      </c>
      <c r="D228" s="182">
        <v>151</v>
      </c>
      <c r="E228" s="44" t="s">
        <v>112</v>
      </c>
      <c r="F228" s="18" t="s">
        <v>150</v>
      </c>
      <c r="G228" s="27">
        <f>SUM(H228:K228)</f>
        <v>11500</v>
      </c>
      <c r="H228" s="28">
        <v>1500</v>
      </c>
      <c r="I228" s="28">
        <v>6000</v>
      </c>
      <c r="J228" s="28">
        <v>4000</v>
      </c>
      <c r="K228" s="28"/>
    </row>
    <row r="229" spans="1:11" ht="15" customHeight="1" x14ac:dyDescent="0.25">
      <c r="A229" s="276"/>
      <c r="B229" s="166"/>
      <c r="C229" s="174"/>
      <c r="D229" s="182"/>
      <c r="E229" s="45" t="s">
        <v>145</v>
      </c>
      <c r="F229" s="34" t="s">
        <v>165</v>
      </c>
      <c r="G229" s="46">
        <f t="shared" ref="G229" si="25">SUM(H229:K229)</f>
        <v>10000</v>
      </c>
      <c r="H229" s="42"/>
      <c r="I229" s="42">
        <v>2000</v>
      </c>
      <c r="J229" s="42">
        <v>3000</v>
      </c>
      <c r="K229" s="42">
        <v>5000</v>
      </c>
    </row>
    <row r="230" spans="1:11" ht="15" customHeight="1" thickBot="1" x14ac:dyDescent="0.3">
      <c r="A230" s="276"/>
      <c r="B230" s="166"/>
      <c r="C230" s="200"/>
      <c r="D230" s="190" t="s">
        <v>146</v>
      </c>
      <c r="E230" s="191"/>
      <c r="F230" s="192"/>
      <c r="G230" s="120">
        <f>SUM(H230:K230)</f>
        <v>21500</v>
      </c>
      <c r="H230" s="97">
        <f>SUM(H228:H229)</f>
        <v>1500</v>
      </c>
      <c r="I230" s="97">
        <f>SUM(I228:I229)</f>
        <v>8000</v>
      </c>
      <c r="J230" s="97">
        <f>SUM(J228:J229)</f>
        <v>7000</v>
      </c>
      <c r="K230" s="97">
        <f>SUM(K228:K229)</f>
        <v>5000</v>
      </c>
    </row>
    <row r="231" spans="1:11" ht="18" customHeight="1" thickBot="1" x14ac:dyDescent="0.3">
      <c r="A231" s="162" t="s">
        <v>272</v>
      </c>
      <c r="B231" s="217" t="s">
        <v>276</v>
      </c>
      <c r="C231" s="217"/>
      <c r="D231" s="217"/>
      <c r="E231" s="217"/>
      <c r="F231" s="218"/>
      <c r="G231" s="121">
        <f>SUM(G236,G238,G241,G251,G253,G257+G261)</f>
        <v>2680630</v>
      </c>
      <c r="H231" s="121">
        <f>SUM(H236,H238,H241,H251,H253,H257+H261)</f>
        <v>757800</v>
      </c>
      <c r="I231" s="121">
        <f>SUM(I236,I238,I241,I251,I253,I257+I261)</f>
        <v>748580</v>
      </c>
      <c r="J231" s="121">
        <f>SUM(J236,J238,J241,J251,J253,J257+J261)</f>
        <v>650892</v>
      </c>
      <c r="K231" s="121">
        <f>SUM(K236,K238,K241,K251,K253,K257+K261)</f>
        <v>523358</v>
      </c>
    </row>
    <row r="232" spans="1:11" ht="25.35" customHeight="1" x14ac:dyDescent="0.25">
      <c r="A232" s="171"/>
      <c r="B232" s="166" t="s">
        <v>59</v>
      </c>
      <c r="C232" s="174" t="s">
        <v>15</v>
      </c>
      <c r="D232" s="182">
        <v>151</v>
      </c>
      <c r="E232" s="20" t="s">
        <v>36</v>
      </c>
      <c r="F232" s="6" t="s">
        <v>269</v>
      </c>
      <c r="G232" s="27">
        <f t="shared" ref="G232:G751" si="26">SUM(H232:K232)</f>
        <v>11000</v>
      </c>
      <c r="H232" s="43"/>
      <c r="I232" s="43"/>
      <c r="J232" s="43"/>
      <c r="K232" s="43">
        <v>11000</v>
      </c>
    </row>
    <row r="233" spans="1:11" ht="23.1" hidden="1" customHeight="1" x14ac:dyDescent="0.25">
      <c r="A233" s="171"/>
      <c r="B233" s="166"/>
      <c r="C233" s="174"/>
      <c r="D233" s="182"/>
      <c r="E233" s="24" t="s">
        <v>310</v>
      </c>
      <c r="F233" s="41" t="s">
        <v>311</v>
      </c>
      <c r="G233" s="27">
        <f t="shared" si="26"/>
        <v>0</v>
      </c>
      <c r="H233" s="43"/>
      <c r="I233" s="43"/>
      <c r="J233" s="43"/>
      <c r="K233" s="43"/>
    </row>
    <row r="234" spans="1:11" ht="36.75" customHeight="1" x14ac:dyDescent="0.25">
      <c r="A234" s="171"/>
      <c r="B234" s="166"/>
      <c r="C234" s="174"/>
      <c r="D234" s="185">
        <v>155</v>
      </c>
      <c r="E234" s="20" t="s">
        <v>268</v>
      </c>
      <c r="F234" s="6" t="s">
        <v>20</v>
      </c>
      <c r="G234" s="27">
        <f t="shared" si="26"/>
        <v>784500</v>
      </c>
      <c r="H234" s="28">
        <v>147000</v>
      </c>
      <c r="I234" s="28">
        <v>212700</v>
      </c>
      <c r="J234" s="28">
        <v>212700</v>
      </c>
      <c r="K234" s="28">
        <v>212100</v>
      </c>
    </row>
    <row r="235" spans="1:11" ht="18.399999999999999" customHeight="1" x14ac:dyDescent="0.25">
      <c r="A235" s="171"/>
      <c r="B235" s="166"/>
      <c r="C235" s="174"/>
      <c r="D235" s="183"/>
      <c r="E235" s="20" t="s">
        <v>36</v>
      </c>
      <c r="F235" s="6" t="s">
        <v>269</v>
      </c>
      <c r="G235" s="27">
        <f t="shared" si="26"/>
        <v>103692</v>
      </c>
      <c r="H235" s="28">
        <v>34000</v>
      </c>
      <c r="I235" s="28">
        <v>46000</v>
      </c>
      <c r="J235" s="28">
        <v>23692</v>
      </c>
      <c r="K235" s="28"/>
    </row>
    <row r="236" spans="1:11" ht="15" customHeight="1" x14ac:dyDescent="0.25">
      <c r="A236" s="171"/>
      <c r="B236" s="167"/>
      <c r="C236" s="178"/>
      <c r="D236" s="168" t="s">
        <v>35</v>
      </c>
      <c r="E236" s="169"/>
      <c r="F236" s="170"/>
      <c r="G236" s="118">
        <f>SUM(G232:G235)</f>
        <v>899192</v>
      </c>
      <c r="H236" s="118">
        <f>SUM(H232:H235)</f>
        <v>181000</v>
      </c>
      <c r="I236" s="118">
        <f>SUM(I232:I235)</f>
        <v>258700</v>
      </c>
      <c r="J236" s="118">
        <f>SUM(J232:J235)</f>
        <v>236392</v>
      </c>
      <c r="K236" s="118">
        <f>SUM(K232:K235)</f>
        <v>223100</v>
      </c>
    </row>
    <row r="237" spans="1:11" ht="24" customHeight="1" x14ac:dyDescent="0.25">
      <c r="A237" s="171"/>
      <c r="B237" s="177" t="s">
        <v>71</v>
      </c>
      <c r="C237" s="173" t="s">
        <v>72</v>
      </c>
      <c r="D237" s="20">
        <v>151</v>
      </c>
      <c r="E237" s="20" t="s">
        <v>170</v>
      </c>
      <c r="F237" s="35" t="s">
        <v>172</v>
      </c>
      <c r="G237" s="22">
        <f>SUM(H237:K237)</f>
        <v>32037</v>
      </c>
      <c r="H237" s="21">
        <v>17000</v>
      </c>
      <c r="I237" s="98">
        <v>15037</v>
      </c>
      <c r="J237" s="21"/>
      <c r="K237" s="21"/>
    </row>
    <row r="238" spans="1:11" ht="15" customHeight="1" x14ac:dyDescent="0.25">
      <c r="A238" s="171"/>
      <c r="B238" s="166"/>
      <c r="C238" s="174"/>
      <c r="D238" s="168" t="s">
        <v>84</v>
      </c>
      <c r="E238" s="169"/>
      <c r="F238" s="170"/>
      <c r="G238" s="118">
        <f>SUM(G237:G237)</f>
        <v>32037</v>
      </c>
      <c r="H238" s="118">
        <f>SUM(H237:H237)</f>
        <v>17000</v>
      </c>
      <c r="I238" s="118">
        <f>SUM(I237:I237)</f>
        <v>15037</v>
      </c>
      <c r="J238" s="118">
        <f>SUM(J237:J237)</f>
        <v>0</v>
      </c>
      <c r="K238" s="118">
        <f>SUM(K237:K237)</f>
        <v>0</v>
      </c>
    </row>
    <row r="239" spans="1:11" ht="15" hidden="1" customHeight="1" x14ac:dyDescent="0.25">
      <c r="A239" s="171"/>
      <c r="B239" s="196" t="s">
        <v>85</v>
      </c>
      <c r="C239" s="197" t="s">
        <v>86</v>
      </c>
      <c r="D239" s="20">
        <v>151</v>
      </c>
      <c r="E239" s="20" t="s">
        <v>43</v>
      </c>
      <c r="F239" s="25" t="s">
        <v>54</v>
      </c>
      <c r="G239" s="71">
        <f>SUM(H239:K239)</f>
        <v>0</v>
      </c>
      <c r="H239" s="72"/>
      <c r="I239" s="72"/>
      <c r="J239" s="72"/>
      <c r="K239" s="72"/>
    </row>
    <row r="240" spans="1:11" ht="15" customHeight="1" x14ac:dyDescent="0.25">
      <c r="A240" s="171"/>
      <c r="B240" s="196"/>
      <c r="C240" s="197"/>
      <c r="D240" s="20">
        <v>155</v>
      </c>
      <c r="E240" s="20" t="s">
        <v>90</v>
      </c>
      <c r="F240" s="25" t="s">
        <v>95</v>
      </c>
      <c r="G240" s="71">
        <f>SUM(H240:K240)</f>
        <v>5466</v>
      </c>
      <c r="H240" s="72"/>
      <c r="I240" s="72">
        <v>2733</v>
      </c>
      <c r="J240" s="72"/>
      <c r="K240" s="72">
        <v>2733</v>
      </c>
    </row>
    <row r="241" spans="1:11" ht="15" customHeight="1" x14ac:dyDescent="0.25">
      <c r="A241" s="171"/>
      <c r="B241" s="196"/>
      <c r="C241" s="197"/>
      <c r="D241" s="168" t="s">
        <v>89</v>
      </c>
      <c r="E241" s="169"/>
      <c r="F241" s="170"/>
      <c r="G241" s="118">
        <f>SUM(G239:G240)</f>
        <v>5466</v>
      </c>
      <c r="H241" s="118">
        <f t="shared" ref="H241:K241" si="27">SUM(H239:H240)</f>
        <v>0</v>
      </c>
      <c r="I241" s="118">
        <f t="shared" si="27"/>
        <v>2733</v>
      </c>
      <c r="J241" s="118">
        <f t="shared" si="27"/>
        <v>0</v>
      </c>
      <c r="K241" s="118">
        <f t="shared" si="27"/>
        <v>2733</v>
      </c>
    </row>
    <row r="242" spans="1:11" ht="24" hidden="1" customHeight="1" x14ac:dyDescent="0.25">
      <c r="A242" s="171"/>
      <c r="B242" s="166" t="s">
        <v>107</v>
      </c>
      <c r="C242" s="174" t="s">
        <v>104</v>
      </c>
      <c r="D242" s="20" t="s">
        <v>270</v>
      </c>
      <c r="E242" s="20" t="s">
        <v>176</v>
      </c>
      <c r="F242" s="35" t="s">
        <v>177</v>
      </c>
      <c r="G242" s="14">
        <f t="shared" si="26"/>
        <v>0</v>
      </c>
      <c r="H242" s="21"/>
      <c r="I242" s="21"/>
      <c r="J242" s="21"/>
      <c r="K242" s="21"/>
    </row>
    <row r="243" spans="1:11" ht="24" hidden="1" customHeight="1" x14ac:dyDescent="0.25">
      <c r="A243" s="171"/>
      <c r="B243" s="166"/>
      <c r="C243" s="174"/>
      <c r="D243" s="26">
        <v>144</v>
      </c>
      <c r="E243" s="20" t="s">
        <v>176</v>
      </c>
      <c r="F243" s="35" t="s">
        <v>177</v>
      </c>
      <c r="G243" s="14">
        <f t="shared" si="26"/>
        <v>0</v>
      </c>
      <c r="H243" s="21"/>
      <c r="I243" s="21"/>
      <c r="J243" s="21"/>
      <c r="K243" s="21"/>
    </row>
    <row r="244" spans="1:11" ht="17.649999999999999" customHeight="1" x14ac:dyDescent="0.25">
      <c r="A244" s="171"/>
      <c r="B244" s="166"/>
      <c r="C244" s="174"/>
      <c r="D244" s="185">
        <v>151</v>
      </c>
      <c r="E244" s="4" t="s">
        <v>138</v>
      </c>
      <c r="F244" s="5" t="s">
        <v>161</v>
      </c>
      <c r="G244" s="14">
        <f t="shared" si="26"/>
        <v>544390</v>
      </c>
      <c r="H244" s="21">
        <v>137500</v>
      </c>
      <c r="I244" s="21">
        <v>127500</v>
      </c>
      <c r="J244" s="21">
        <v>187500</v>
      </c>
      <c r="K244" s="21">
        <v>91890</v>
      </c>
    </row>
    <row r="245" spans="1:11" ht="24" customHeight="1" x14ac:dyDescent="0.25">
      <c r="A245" s="171"/>
      <c r="B245" s="166"/>
      <c r="C245" s="174"/>
      <c r="D245" s="182"/>
      <c r="E245" s="4" t="s">
        <v>176</v>
      </c>
      <c r="F245" s="6" t="s">
        <v>177</v>
      </c>
      <c r="G245" s="14">
        <f t="shared" si="26"/>
        <v>21361</v>
      </c>
      <c r="H245" s="21">
        <v>15000</v>
      </c>
      <c r="I245" s="21">
        <v>6361</v>
      </c>
      <c r="J245" s="21"/>
      <c r="K245" s="21"/>
    </row>
    <row r="246" spans="1:11" ht="17.100000000000001" customHeight="1" x14ac:dyDescent="0.25">
      <c r="A246" s="171"/>
      <c r="B246" s="166"/>
      <c r="C246" s="174"/>
      <c r="D246" s="182"/>
      <c r="E246" s="4" t="s">
        <v>145</v>
      </c>
      <c r="F246" s="5" t="s">
        <v>165</v>
      </c>
      <c r="G246" s="14">
        <f t="shared" si="26"/>
        <v>104610</v>
      </c>
      <c r="H246" s="21">
        <v>50000</v>
      </c>
      <c r="I246" s="21">
        <v>54610</v>
      </c>
      <c r="J246" s="21"/>
      <c r="K246" s="21"/>
    </row>
    <row r="247" spans="1:11" ht="17.100000000000001" customHeight="1" x14ac:dyDescent="0.25">
      <c r="A247" s="171"/>
      <c r="B247" s="166"/>
      <c r="C247" s="174"/>
      <c r="D247" s="183"/>
      <c r="E247" s="4" t="s">
        <v>278</v>
      </c>
      <c r="F247" s="5" t="s">
        <v>174</v>
      </c>
      <c r="G247" s="14">
        <f t="shared" si="26"/>
        <v>9000</v>
      </c>
      <c r="H247" s="21">
        <v>4000</v>
      </c>
      <c r="I247" s="21">
        <v>3000</v>
      </c>
      <c r="J247" s="21">
        <v>2000</v>
      </c>
      <c r="K247" s="21"/>
    </row>
    <row r="248" spans="1:11" ht="15" customHeight="1" x14ac:dyDescent="0.25">
      <c r="A248" s="171"/>
      <c r="B248" s="166"/>
      <c r="C248" s="174"/>
      <c r="D248" s="185">
        <v>155</v>
      </c>
      <c r="E248" s="4" t="s">
        <v>138</v>
      </c>
      <c r="F248" s="5" t="s">
        <v>161</v>
      </c>
      <c r="G248" s="14">
        <f t="shared" si="26"/>
        <v>40200</v>
      </c>
      <c r="H248" s="13">
        <v>40200</v>
      </c>
      <c r="I248" s="13"/>
      <c r="J248" s="13"/>
      <c r="K248" s="13"/>
    </row>
    <row r="249" spans="1:11" ht="15" customHeight="1" x14ac:dyDescent="0.25">
      <c r="A249" s="171"/>
      <c r="B249" s="166"/>
      <c r="C249" s="174"/>
      <c r="D249" s="182"/>
      <c r="E249" s="4" t="s">
        <v>145</v>
      </c>
      <c r="F249" s="5" t="s">
        <v>165</v>
      </c>
      <c r="G249" s="14">
        <f t="shared" si="26"/>
        <v>10600</v>
      </c>
      <c r="H249" s="13">
        <v>10600</v>
      </c>
      <c r="I249" s="13"/>
      <c r="J249" s="13"/>
      <c r="K249" s="13"/>
    </row>
    <row r="250" spans="1:11" ht="15" customHeight="1" x14ac:dyDescent="0.25">
      <c r="A250" s="171"/>
      <c r="B250" s="166"/>
      <c r="C250" s="174"/>
      <c r="D250" s="183"/>
      <c r="E250" s="4" t="s">
        <v>278</v>
      </c>
      <c r="F250" s="5" t="s">
        <v>174</v>
      </c>
      <c r="G250" s="14">
        <f t="shared" si="26"/>
        <v>2500</v>
      </c>
      <c r="H250" s="13">
        <v>2500</v>
      </c>
      <c r="I250" s="13"/>
      <c r="J250" s="13"/>
      <c r="K250" s="13"/>
    </row>
    <row r="251" spans="1:11" ht="15" customHeight="1" x14ac:dyDescent="0.25">
      <c r="A251" s="171"/>
      <c r="B251" s="167"/>
      <c r="C251" s="178"/>
      <c r="D251" s="168" t="s">
        <v>105</v>
      </c>
      <c r="E251" s="169"/>
      <c r="F251" s="170"/>
      <c r="G251" s="118">
        <f>SUM(G242:G250)</f>
        <v>732661</v>
      </c>
      <c r="H251" s="118">
        <f>SUM(H242:H250)</f>
        <v>259800</v>
      </c>
      <c r="I251" s="118">
        <f>SUM(I242:I250)</f>
        <v>191471</v>
      </c>
      <c r="J251" s="118">
        <f>SUM(J242:J250)</f>
        <v>189500</v>
      </c>
      <c r="K251" s="118">
        <f>SUM(K242:K250)</f>
        <v>91890</v>
      </c>
    </row>
    <row r="252" spans="1:11" ht="28.9" hidden="1" customHeight="1" x14ac:dyDescent="0.25">
      <c r="A252" s="171"/>
      <c r="B252" s="177" t="s">
        <v>108</v>
      </c>
      <c r="C252" s="173" t="s">
        <v>121</v>
      </c>
      <c r="D252" s="20">
        <v>142</v>
      </c>
      <c r="E252" s="20" t="s">
        <v>178</v>
      </c>
      <c r="F252" s="35" t="s">
        <v>179</v>
      </c>
      <c r="G252" s="22">
        <f>SUM(H252:K252)</f>
        <v>0</v>
      </c>
      <c r="H252" s="21"/>
      <c r="I252" s="21"/>
      <c r="J252" s="21"/>
      <c r="K252" s="21"/>
    </row>
    <row r="253" spans="1:11" ht="18.399999999999999" hidden="1" customHeight="1" x14ac:dyDescent="0.25">
      <c r="A253" s="171"/>
      <c r="B253" s="167"/>
      <c r="C253" s="178"/>
      <c r="D253" s="219" t="s">
        <v>120</v>
      </c>
      <c r="E253" s="220"/>
      <c r="F253" s="221"/>
      <c r="G253" s="102">
        <f>SUM(G252)</f>
        <v>0</v>
      </c>
      <c r="H253" s="102">
        <f t="shared" ref="H253:K253" si="28">SUM(H252)</f>
        <v>0</v>
      </c>
      <c r="I253" s="102">
        <f t="shared" si="28"/>
        <v>0</v>
      </c>
      <c r="J253" s="102">
        <f t="shared" si="28"/>
        <v>0</v>
      </c>
      <c r="K253" s="102">
        <f t="shared" si="28"/>
        <v>0</v>
      </c>
    </row>
    <row r="254" spans="1:11" ht="15" customHeight="1" x14ac:dyDescent="0.25">
      <c r="A254" s="171"/>
      <c r="B254" s="177" t="s">
        <v>134</v>
      </c>
      <c r="C254" s="173" t="s">
        <v>135</v>
      </c>
      <c r="D254" s="204">
        <v>151</v>
      </c>
      <c r="E254" s="4" t="s">
        <v>39</v>
      </c>
      <c r="F254" s="5" t="s">
        <v>50</v>
      </c>
      <c r="G254" s="14">
        <f t="shared" si="26"/>
        <v>900000</v>
      </c>
      <c r="H254" s="13">
        <v>300000</v>
      </c>
      <c r="I254" s="13">
        <v>225000</v>
      </c>
      <c r="J254" s="13">
        <v>225000</v>
      </c>
      <c r="K254" s="13">
        <v>150000</v>
      </c>
    </row>
    <row r="255" spans="1:11" ht="15" customHeight="1" x14ac:dyDescent="0.25">
      <c r="A255" s="171"/>
      <c r="B255" s="166"/>
      <c r="C255" s="174"/>
      <c r="D255" s="205"/>
      <c r="E255" s="4" t="s">
        <v>40</v>
      </c>
      <c r="F255" s="5" t="s">
        <v>51</v>
      </c>
      <c r="G255" s="14">
        <f t="shared" si="26"/>
        <v>0</v>
      </c>
      <c r="H255" s="42"/>
      <c r="I255" s="42"/>
      <c r="J255" s="42"/>
      <c r="K255" s="42"/>
    </row>
    <row r="256" spans="1:11" ht="15" hidden="1" customHeight="1" x14ac:dyDescent="0.25">
      <c r="A256" s="171"/>
      <c r="B256" s="166"/>
      <c r="C256" s="174"/>
      <c r="D256" s="20">
        <v>155</v>
      </c>
      <c r="E256" s="4" t="s">
        <v>40</v>
      </c>
      <c r="F256" s="5" t="s">
        <v>51</v>
      </c>
      <c r="G256" s="14">
        <f t="shared" si="26"/>
        <v>0</v>
      </c>
      <c r="H256" s="42"/>
      <c r="I256" s="42"/>
      <c r="J256" s="42"/>
      <c r="K256" s="42"/>
    </row>
    <row r="257" spans="1:11" ht="15" customHeight="1" x14ac:dyDescent="0.25">
      <c r="A257" s="171"/>
      <c r="B257" s="166"/>
      <c r="C257" s="174"/>
      <c r="D257" s="190" t="s">
        <v>132</v>
      </c>
      <c r="E257" s="191"/>
      <c r="F257" s="192"/>
      <c r="G257" s="97">
        <f>SUM(G254:G255:G256)</f>
        <v>900000</v>
      </c>
      <c r="H257" s="97">
        <f>SUM(H254:H255:H256)</f>
        <v>300000</v>
      </c>
      <c r="I257" s="97">
        <f>SUM(I254:I255:I256)</f>
        <v>225000</v>
      </c>
      <c r="J257" s="97">
        <f>SUM(J254:J255:J256)</f>
        <v>225000</v>
      </c>
      <c r="K257" s="97">
        <f>SUM(K254:K255:K256)</f>
        <v>150000</v>
      </c>
    </row>
    <row r="258" spans="1:11" ht="15" customHeight="1" x14ac:dyDescent="0.25">
      <c r="A258" s="171"/>
      <c r="B258" s="177" t="s">
        <v>143</v>
      </c>
      <c r="C258" s="193" t="s">
        <v>144</v>
      </c>
      <c r="D258" s="193">
        <v>155</v>
      </c>
      <c r="E258" s="20" t="s">
        <v>254</v>
      </c>
      <c r="F258" s="25" t="s">
        <v>255</v>
      </c>
      <c r="G258" s="22">
        <f t="shared" ref="G258:G262" si="29">SUM(H258:K258)</f>
        <v>13974</v>
      </c>
      <c r="H258" s="73"/>
      <c r="I258" s="73">
        <v>6988</v>
      </c>
      <c r="J258" s="73"/>
      <c r="K258" s="73">
        <v>6986</v>
      </c>
    </row>
    <row r="259" spans="1:11" ht="17.649999999999999" customHeight="1" x14ac:dyDescent="0.25">
      <c r="A259" s="171"/>
      <c r="B259" s="166"/>
      <c r="C259" s="194"/>
      <c r="D259" s="194"/>
      <c r="E259" s="20" t="s">
        <v>131</v>
      </c>
      <c r="F259" s="35" t="s">
        <v>160</v>
      </c>
      <c r="G259" s="22">
        <f t="shared" si="29"/>
        <v>92779</v>
      </c>
      <c r="H259" s="73"/>
      <c r="I259" s="73">
        <v>46390</v>
      </c>
      <c r="J259" s="73"/>
      <c r="K259" s="73">
        <v>46389</v>
      </c>
    </row>
    <row r="260" spans="1:11" ht="25.5" customHeight="1" x14ac:dyDescent="0.25">
      <c r="A260" s="171"/>
      <c r="B260" s="166"/>
      <c r="C260" s="194"/>
      <c r="D260" s="195"/>
      <c r="E260" s="20" t="s">
        <v>140</v>
      </c>
      <c r="F260" s="35" t="s">
        <v>163</v>
      </c>
      <c r="G260" s="22">
        <f t="shared" si="29"/>
        <v>4521</v>
      </c>
      <c r="H260" s="73"/>
      <c r="I260" s="73">
        <v>2261</v>
      </c>
      <c r="J260" s="73"/>
      <c r="K260" s="73">
        <v>2260</v>
      </c>
    </row>
    <row r="261" spans="1:11" ht="19.149999999999999" customHeight="1" thickBot="1" x14ac:dyDescent="0.3">
      <c r="A261" s="171"/>
      <c r="B261" s="187"/>
      <c r="C261" s="280"/>
      <c r="D261" s="186" t="s">
        <v>142</v>
      </c>
      <c r="E261" s="186"/>
      <c r="F261" s="186"/>
      <c r="G261" s="97">
        <f>SUM(G258:G260)</f>
        <v>111274</v>
      </c>
      <c r="H261" s="97">
        <f t="shared" ref="H261:K261" si="30">SUM(H258:H260)</f>
        <v>0</v>
      </c>
      <c r="I261" s="97">
        <f t="shared" si="30"/>
        <v>55639</v>
      </c>
      <c r="J261" s="97">
        <f t="shared" si="30"/>
        <v>0</v>
      </c>
      <c r="K261" s="97">
        <f t="shared" si="30"/>
        <v>55635</v>
      </c>
    </row>
    <row r="262" spans="1:11" ht="15" customHeight="1" thickBot="1" x14ac:dyDescent="0.3">
      <c r="A262" s="134" t="s">
        <v>175</v>
      </c>
      <c r="B262" s="217" t="s">
        <v>181</v>
      </c>
      <c r="C262" s="217"/>
      <c r="D262" s="217"/>
      <c r="E262" s="217"/>
      <c r="F262" s="244"/>
      <c r="G262" s="122">
        <f t="shared" si="29"/>
        <v>88820</v>
      </c>
      <c r="H262" s="123">
        <f>SUM(H267,H271,H273,H280,H283,H289)</f>
        <v>51429</v>
      </c>
      <c r="I262" s="123">
        <f t="shared" ref="I262:K262" si="31">SUM(I267,I271,I273,I280,I283,I289)</f>
        <v>17774</v>
      </c>
      <c r="J262" s="123">
        <f t="shared" si="31"/>
        <v>8748</v>
      </c>
      <c r="K262" s="123">
        <f t="shared" si="31"/>
        <v>10869</v>
      </c>
    </row>
    <row r="263" spans="1:11" ht="15" customHeight="1" x14ac:dyDescent="0.25">
      <c r="A263" s="226"/>
      <c r="B263" s="166" t="s">
        <v>59</v>
      </c>
      <c r="C263" s="174" t="s">
        <v>15</v>
      </c>
      <c r="D263" s="24">
        <v>151</v>
      </c>
      <c r="E263" s="24" t="s">
        <v>21</v>
      </c>
      <c r="F263" s="18" t="s">
        <v>22</v>
      </c>
      <c r="G263" s="27">
        <f t="shared" si="26"/>
        <v>28000</v>
      </c>
      <c r="H263" s="28">
        <v>14180</v>
      </c>
      <c r="I263" s="28">
        <v>7580</v>
      </c>
      <c r="J263" s="28">
        <v>3445</v>
      </c>
      <c r="K263" s="28">
        <v>2795</v>
      </c>
    </row>
    <row r="264" spans="1:11" ht="15" customHeight="1" x14ac:dyDescent="0.25">
      <c r="A264" s="226"/>
      <c r="B264" s="166"/>
      <c r="C264" s="174"/>
      <c r="D264" s="24">
        <v>155</v>
      </c>
      <c r="E264" s="29" t="s">
        <v>21</v>
      </c>
      <c r="F264" s="19" t="s">
        <v>22</v>
      </c>
      <c r="G264" s="27">
        <f t="shared" si="26"/>
        <v>2700</v>
      </c>
      <c r="H264" s="28">
        <v>1300</v>
      </c>
      <c r="I264" s="28"/>
      <c r="J264" s="28"/>
      <c r="K264" s="28">
        <v>1400</v>
      </c>
    </row>
    <row r="265" spans="1:11" ht="15" customHeight="1" x14ac:dyDescent="0.25">
      <c r="A265" s="226"/>
      <c r="B265" s="166"/>
      <c r="C265" s="174"/>
      <c r="D265" s="20" t="s">
        <v>98</v>
      </c>
      <c r="E265" s="4" t="s">
        <v>40</v>
      </c>
      <c r="F265" s="5" t="s">
        <v>51</v>
      </c>
      <c r="G265" s="14">
        <f t="shared" si="26"/>
        <v>300</v>
      </c>
      <c r="H265" s="13">
        <v>300</v>
      </c>
      <c r="I265" s="13"/>
      <c r="J265" s="13"/>
      <c r="K265" s="13"/>
    </row>
    <row r="266" spans="1:11" ht="15" customHeight="1" x14ac:dyDescent="0.25">
      <c r="A266" s="226"/>
      <c r="B266" s="166"/>
      <c r="C266" s="174"/>
      <c r="D266" s="20" t="s">
        <v>99</v>
      </c>
      <c r="E266" s="4" t="s">
        <v>40</v>
      </c>
      <c r="F266" s="5" t="s">
        <v>51</v>
      </c>
      <c r="G266" s="14">
        <f t="shared" si="26"/>
        <v>959</v>
      </c>
      <c r="H266" s="13">
        <v>959</v>
      </c>
      <c r="I266" s="13"/>
      <c r="J266" s="13"/>
      <c r="K266" s="13"/>
    </row>
    <row r="267" spans="1:11" ht="15" customHeight="1" x14ac:dyDescent="0.25">
      <c r="A267" s="226"/>
      <c r="B267" s="167"/>
      <c r="C267" s="178"/>
      <c r="D267" s="168" t="s">
        <v>35</v>
      </c>
      <c r="E267" s="169"/>
      <c r="F267" s="170"/>
      <c r="G267" s="118">
        <f>SUM(H267:K267)</f>
        <v>31959</v>
      </c>
      <c r="H267" s="118">
        <f>SUM(H263:H266)</f>
        <v>16739</v>
      </c>
      <c r="I267" s="118">
        <f>SUM(I263:I266)</f>
        <v>7580</v>
      </c>
      <c r="J267" s="118">
        <f>SUM(J263:J266)</f>
        <v>3445</v>
      </c>
      <c r="K267" s="118">
        <f>SUM(K263:K266)</f>
        <v>4195</v>
      </c>
    </row>
    <row r="268" spans="1:11" ht="24" customHeight="1" x14ac:dyDescent="0.25">
      <c r="A268" s="226"/>
      <c r="B268" s="278" t="s">
        <v>85</v>
      </c>
      <c r="C268" s="173" t="s">
        <v>86</v>
      </c>
      <c r="D268" s="185">
        <v>151</v>
      </c>
      <c r="E268" s="20" t="s">
        <v>42</v>
      </c>
      <c r="F268" s="6" t="s">
        <v>53</v>
      </c>
      <c r="G268" s="14">
        <f t="shared" si="26"/>
        <v>4500</v>
      </c>
      <c r="H268" s="13">
        <v>800</v>
      </c>
      <c r="I268" s="13">
        <v>2000</v>
      </c>
      <c r="J268" s="13">
        <v>700</v>
      </c>
      <c r="K268" s="13">
        <v>1000</v>
      </c>
    </row>
    <row r="269" spans="1:11" ht="15" customHeight="1" x14ac:dyDescent="0.25">
      <c r="A269" s="226"/>
      <c r="B269" s="238"/>
      <c r="C269" s="174"/>
      <c r="D269" s="183"/>
      <c r="E269" s="20" t="s">
        <v>43</v>
      </c>
      <c r="F269" s="5" t="s">
        <v>54</v>
      </c>
      <c r="G269" s="14">
        <f t="shared" si="26"/>
        <v>5100</v>
      </c>
      <c r="H269" s="13">
        <v>3530</v>
      </c>
      <c r="I269" s="13">
        <v>730</v>
      </c>
      <c r="J269" s="13">
        <v>470</v>
      </c>
      <c r="K269" s="13">
        <v>370</v>
      </c>
    </row>
    <row r="270" spans="1:11" ht="15" customHeight="1" x14ac:dyDescent="0.25">
      <c r="A270" s="226"/>
      <c r="B270" s="238"/>
      <c r="C270" s="174"/>
      <c r="D270" s="20">
        <v>155</v>
      </c>
      <c r="E270" s="20" t="s">
        <v>43</v>
      </c>
      <c r="F270" s="5" t="s">
        <v>54</v>
      </c>
      <c r="G270" s="14">
        <f t="shared" si="26"/>
        <v>300</v>
      </c>
      <c r="H270" s="13">
        <v>300</v>
      </c>
      <c r="I270" s="13"/>
      <c r="J270" s="13"/>
      <c r="K270" s="13"/>
    </row>
    <row r="271" spans="1:11" ht="15" customHeight="1" x14ac:dyDescent="0.25">
      <c r="A271" s="226"/>
      <c r="B271" s="279"/>
      <c r="C271" s="178"/>
      <c r="D271" s="168" t="s">
        <v>89</v>
      </c>
      <c r="E271" s="169"/>
      <c r="F271" s="170"/>
      <c r="G271" s="118">
        <f>SUM(H271:K271)</f>
        <v>9900</v>
      </c>
      <c r="H271" s="118">
        <f>SUM(H268:H270)</f>
        <v>4630</v>
      </c>
      <c r="I271" s="118">
        <f>SUM(I268:I269)</f>
        <v>2730</v>
      </c>
      <c r="J271" s="118">
        <f>SUM(J268:J269)</f>
        <v>1170</v>
      </c>
      <c r="K271" s="118">
        <f>SUM(K268:K269)</f>
        <v>1370</v>
      </c>
    </row>
    <row r="272" spans="1:11" ht="15" customHeight="1" x14ac:dyDescent="0.25">
      <c r="A272" s="226"/>
      <c r="B272" s="278" t="s">
        <v>100</v>
      </c>
      <c r="C272" s="173" t="s">
        <v>101</v>
      </c>
      <c r="D272" s="4">
        <v>151</v>
      </c>
      <c r="E272" s="20" t="s">
        <v>203</v>
      </c>
      <c r="F272" s="5" t="s">
        <v>204</v>
      </c>
      <c r="G272" s="14">
        <f>SUM(H272:K272)</f>
        <v>0</v>
      </c>
      <c r="H272" s="13"/>
      <c r="I272" s="13"/>
      <c r="J272" s="13"/>
      <c r="K272" s="13"/>
    </row>
    <row r="273" spans="1:11" ht="15" customHeight="1" x14ac:dyDescent="0.25">
      <c r="A273" s="226"/>
      <c r="B273" s="238"/>
      <c r="C273" s="174"/>
      <c r="D273" s="168" t="s">
        <v>102</v>
      </c>
      <c r="E273" s="169"/>
      <c r="F273" s="170"/>
      <c r="G273" s="118">
        <f>SUM(H273:K273)</f>
        <v>0</v>
      </c>
      <c r="H273" s="118">
        <f t="shared" ref="H273:K273" si="32">SUM(H272)</f>
        <v>0</v>
      </c>
      <c r="I273" s="118">
        <f t="shared" si="32"/>
        <v>0</v>
      </c>
      <c r="J273" s="118">
        <f t="shared" si="32"/>
        <v>0</v>
      </c>
      <c r="K273" s="118">
        <f t="shared" si="32"/>
        <v>0</v>
      </c>
    </row>
    <row r="274" spans="1:11" ht="25.5" customHeight="1" x14ac:dyDescent="0.25">
      <c r="A274" s="226"/>
      <c r="B274" s="278" t="s">
        <v>108</v>
      </c>
      <c r="C274" s="173" t="s">
        <v>121</v>
      </c>
      <c r="D274" s="185">
        <v>142</v>
      </c>
      <c r="E274" s="20" t="s">
        <v>182</v>
      </c>
      <c r="F274" s="6" t="s">
        <v>188</v>
      </c>
      <c r="G274" s="14">
        <f t="shared" si="26"/>
        <v>161</v>
      </c>
      <c r="H274" s="13">
        <v>45</v>
      </c>
      <c r="I274" s="13">
        <v>44</v>
      </c>
      <c r="J274" s="13">
        <v>43</v>
      </c>
      <c r="K274" s="13">
        <v>29</v>
      </c>
    </row>
    <row r="275" spans="1:11" ht="25.5" hidden="1" customHeight="1" x14ac:dyDescent="0.25">
      <c r="A275" s="226"/>
      <c r="B275" s="238"/>
      <c r="C275" s="174"/>
      <c r="D275" s="182"/>
      <c r="E275" s="20" t="s">
        <v>178</v>
      </c>
      <c r="F275" s="6" t="s">
        <v>179</v>
      </c>
      <c r="G275" s="14">
        <f t="shared" si="26"/>
        <v>0</v>
      </c>
      <c r="H275" s="13"/>
      <c r="I275" s="13"/>
      <c r="J275" s="13"/>
      <c r="K275" s="13"/>
    </row>
    <row r="276" spans="1:11" ht="15" hidden="1" customHeight="1" x14ac:dyDescent="0.25">
      <c r="A276" s="226"/>
      <c r="B276" s="238"/>
      <c r="C276" s="174"/>
      <c r="D276" s="182"/>
      <c r="E276" s="20" t="s">
        <v>37</v>
      </c>
      <c r="F276" s="6" t="s">
        <v>48</v>
      </c>
      <c r="G276" s="14">
        <f t="shared" si="26"/>
        <v>0</v>
      </c>
      <c r="H276" s="13"/>
      <c r="I276" s="13"/>
      <c r="J276" s="13"/>
      <c r="K276" s="13"/>
    </row>
    <row r="277" spans="1:11" ht="25.5" hidden="1" customHeight="1" x14ac:dyDescent="0.25">
      <c r="A277" s="226"/>
      <c r="B277" s="238"/>
      <c r="C277" s="174"/>
      <c r="D277" s="182"/>
      <c r="E277" s="20" t="s">
        <v>168</v>
      </c>
      <c r="F277" s="6" t="s">
        <v>173</v>
      </c>
      <c r="G277" s="14">
        <f t="shared" si="26"/>
        <v>0</v>
      </c>
      <c r="H277" s="13"/>
      <c r="I277" s="13"/>
      <c r="J277" s="13"/>
      <c r="K277" s="13"/>
    </row>
    <row r="278" spans="1:11" ht="13.7" customHeight="1" x14ac:dyDescent="0.25">
      <c r="A278" s="226"/>
      <c r="B278" s="238"/>
      <c r="C278" s="174"/>
      <c r="D278" s="183"/>
      <c r="E278" s="20" t="s">
        <v>169</v>
      </c>
      <c r="F278" s="6" t="s">
        <v>174</v>
      </c>
      <c r="G278" s="14">
        <f t="shared" si="26"/>
        <v>200</v>
      </c>
      <c r="H278" s="13">
        <v>60</v>
      </c>
      <c r="I278" s="13">
        <v>60</v>
      </c>
      <c r="J278" s="13">
        <v>50</v>
      </c>
      <c r="K278" s="13">
        <v>30</v>
      </c>
    </row>
    <row r="279" spans="1:11" ht="13.7" hidden="1" customHeight="1" x14ac:dyDescent="0.25">
      <c r="A279" s="226"/>
      <c r="B279" s="238"/>
      <c r="C279" s="174"/>
      <c r="D279" s="20">
        <v>151</v>
      </c>
      <c r="E279" s="20" t="s">
        <v>37</v>
      </c>
      <c r="F279" s="6" t="s">
        <v>48</v>
      </c>
      <c r="G279" s="14">
        <f t="shared" si="26"/>
        <v>0</v>
      </c>
      <c r="H279" s="13"/>
      <c r="I279" s="13"/>
      <c r="J279" s="13"/>
      <c r="K279" s="13"/>
    </row>
    <row r="280" spans="1:11" ht="13.7" customHeight="1" x14ac:dyDescent="0.25">
      <c r="A280" s="226"/>
      <c r="B280" s="279"/>
      <c r="C280" s="178"/>
      <c r="D280" s="168" t="s">
        <v>120</v>
      </c>
      <c r="E280" s="169"/>
      <c r="F280" s="170"/>
      <c r="G280" s="118">
        <f>SUM(G274:G279)</f>
        <v>361</v>
      </c>
      <c r="H280" s="118">
        <f>SUM(H274:H278)</f>
        <v>105</v>
      </c>
      <c r="I280" s="118">
        <f>SUM(I274:I278)</f>
        <v>104</v>
      </c>
      <c r="J280" s="118">
        <f>SUM(J274:J278)</f>
        <v>93</v>
      </c>
      <c r="K280" s="118">
        <f>SUM(K274:K279)</f>
        <v>59</v>
      </c>
    </row>
    <row r="281" spans="1:11" ht="25.5" hidden="1" customHeight="1" x14ac:dyDescent="0.25">
      <c r="A281" s="226"/>
      <c r="B281" s="238" t="s">
        <v>127</v>
      </c>
      <c r="C281" s="174" t="s">
        <v>126</v>
      </c>
      <c r="D281" s="185">
        <v>151</v>
      </c>
      <c r="E281" s="20" t="s">
        <v>46</v>
      </c>
      <c r="F281" s="35" t="s">
        <v>57</v>
      </c>
      <c r="G281" s="14">
        <f>SUM(H281:K281)</f>
        <v>0</v>
      </c>
      <c r="H281" s="21"/>
      <c r="I281" s="21"/>
      <c r="J281" s="21"/>
      <c r="K281" s="21"/>
    </row>
    <row r="282" spans="1:11" ht="15.6" customHeight="1" x14ac:dyDescent="0.25">
      <c r="A282" s="226"/>
      <c r="B282" s="238"/>
      <c r="C282" s="174"/>
      <c r="D282" s="183"/>
      <c r="E282" s="20" t="s">
        <v>47</v>
      </c>
      <c r="F282" s="6" t="s">
        <v>22</v>
      </c>
      <c r="G282" s="14">
        <f>SUM(H282:K282)</f>
        <v>800</v>
      </c>
      <c r="H282" s="13">
        <v>255</v>
      </c>
      <c r="I282" s="13">
        <v>255</v>
      </c>
      <c r="J282" s="13">
        <v>145</v>
      </c>
      <c r="K282" s="13">
        <v>145</v>
      </c>
    </row>
    <row r="283" spans="1:11" ht="17.45" customHeight="1" x14ac:dyDescent="0.25">
      <c r="A283" s="226"/>
      <c r="B283" s="279"/>
      <c r="C283" s="178"/>
      <c r="D283" s="168" t="s">
        <v>124</v>
      </c>
      <c r="E283" s="169"/>
      <c r="F283" s="170"/>
      <c r="G283" s="118">
        <f>SUM(G281:G282)</f>
        <v>800</v>
      </c>
      <c r="H283" s="118">
        <f>SUM(H281:H282)</f>
        <v>255</v>
      </c>
      <c r="I283" s="118">
        <f>SUM(I281:I282)</f>
        <v>255</v>
      </c>
      <c r="J283" s="118">
        <f>SUM(J281:J282)</f>
        <v>145</v>
      </c>
      <c r="K283" s="118">
        <f>SUM(K281:K282)</f>
        <v>145</v>
      </c>
    </row>
    <row r="284" spans="1:11" ht="13.7" customHeight="1" x14ac:dyDescent="0.25">
      <c r="A284" s="226"/>
      <c r="B284" s="284" t="s">
        <v>134</v>
      </c>
      <c r="C284" s="275" t="s">
        <v>135</v>
      </c>
      <c r="D284" s="185">
        <v>151</v>
      </c>
      <c r="E284" s="20" t="s">
        <v>39</v>
      </c>
      <c r="F284" s="6" t="s">
        <v>50</v>
      </c>
      <c r="G284" s="14">
        <f t="shared" ref="G284:G294" si="33">SUM(H284:K284)</f>
        <v>20500</v>
      </c>
      <c r="H284" s="13">
        <v>15500</v>
      </c>
      <c r="I284" s="13">
        <v>2005</v>
      </c>
      <c r="J284" s="13">
        <v>2495</v>
      </c>
      <c r="K284" s="13">
        <v>500</v>
      </c>
    </row>
    <row r="285" spans="1:11" ht="13.7" customHeight="1" x14ac:dyDescent="0.25">
      <c r="A285" s="226"/>
      <c r="B285" s="284"/>
      <c r="C285" s="235"/>
      <c r="D285" s="182"/>
      <c r="E285" s="20" t="s">
        <v>40</v>
      </c>
      <c r="F285" s="6" t="s">
        <v>51</v>
      </c>
      <c r="G285" s="14">
        <f t="shared" si="33"/>
        <v>4000</v>
      </c>
      <c r="H285" s="13">
        <v>2500</v>
      </c>
      <c r="I285" s="13">
        <v>1000</v>
      </c>
      <c r="J285" s="13">
        <v>400</v>
      </c>
      <c r="K285" s="13">
        <v>100</v>
      </c>
    </row>
    <row r="286" spans="1:11" ht="13.7" customHeight="1" x14ac:dyDescent="0.25">
      <c r="A286" s="226"/>
      <c r="B286" s="284"/>
      <c r="C286" s="235"/>
      <c r="D286" s="182"/>
      <c r="E286" s="20" t="s">
        <v>41</v>
      </c>
      <c r="F286" s="6" t="s">
        <v>52</v>
      </c>
      <c r="G286" s="14">
        <f t="shared" si="33"/>
        <v>6000</v>
      </c>
      <c r="H286" s="13">
        <v>2500</v>
      </c>
      <c r="I286" s="13">
        <v>1500</v>
      </c>
      <c r="J286" s="13">
        <v>1000</v>
      </c>
      <c r="K286" s="13">
        <v>1000</v>
      </c>
    </row>
    <row r="287" spans="1:11" ht="15" customHeight="1" x14ac:dyDescent="0.25">
      <c r="A287" s="226"/>
      <c r="B287" s="284"/>
      <c r="C287" s="235"/>
      <c r="D287" s="185">
        <v>155</v>
      </c>
      <c r="E287" s="20" t="s">
        <v>39</v>
      </c>
      <c r="F287" s="6" t="s">
        <v>50</v>
      </c>
      <c r="G287" s="14">
        <f t="shared" si="33"/>
        <v>2700</v>
      </c>
      <c r="H287" s="73">
        <v>1200</v>
      </c>
      <c r="I287" s="73"/>
      <c r="J287" s="73"/>
      <c r="K287" s="73">
        <v>1500</v>
      </c>
    </row>
    <row r="288" spans="1:11" ht="15" customHeight="1" x14ac:dyDescent="0.25">
      <c r="A288" s="226"/>
      <c r="B288" s="284"/>
      <c r="C288" s="235"/>
      <c r="D288" s="183"/>
      <c r="E288" s="20" t="s">
        <v>40</v>
      </c>
      <c r="F288" s="6" t="s">
        <v>51</v>
      </c>
      <c r="G288" s="14">
        <f t="shared" si="33"/>
        <v>12600</v>
      </c>
      <c r="H288" s="73">
        <v>8000</v>
      </c>
      <c r="I288" s="73">
        <v>2600</v>
      </c>
      <c r="J288" s="73"/>
      <c r="K288" s="73">
        <v>2000</v>
      </c>
    </row>
    <row r="289" spans="1:11" ht="15" customHeight="1" thickBot="1" x14ac:dyDescent="0.3">
      <c r="A289" s="226"/>
      <c r="B289" s="284"/>
      <c r="C289" s="285"/>
      <c r="D289" s="253" t="s">
        <v>132</v>
      </c>
      <c r="E289" s="253"/>
      <c r="F289" s="253"/>
      <c r="G289" s="118">
        <f>SUM(H289:K289)</f>
        <v>45800</v>
      </c>
      <c r="H289" s="118">
        <f>SUM(H284:H286,H287,H288)</f>
        <v>29700</v>
      </c>
      <c r="I289" s="118">
        <f t="shared" ref="I289:K289" si="34">SUM(I284:I286,I287,I288)</f>
        <v>7105</v>
      </c>
      <c r="J289" s="118">
        <f t="shared" si="34"/>
        <v>3895</v>
      </c>
      <c r="K289" s="118">
        <f t="shared" si="34"/>
        <v>5100</v>
      </c>
    </row>
    <row r="290" spans="1:11" ht="15" customHeight="1" thickBot="1" x14ac:dyDescent="0.3">
      <c r="A290" s="134" t="s">
        <v>180</v>
      </c>
      <c r="B290" s="282" t="s">
        <v>184</v>
      </c>
      <c r="C290" s="217"/>
      <c r="D290" s="282"/>
      <c r="E290" s="282"/>
      <c r="F290" s="283"/>
      <c r="G290" s="124">
        <f>SUM(H290:K290)</f>
        <v>33348</v>
      </c>
      <c r="H290" s="124">
        <f>SUM(H293,H295,H297,H302,H304,H310)</f>
        <v>16695</v>
      </c>
      <c r="I290" s="124">
        <f>SUM(I293,I295,I297,I302,I304,I310)</f>
        <v>6115</v>
      </c>
      <c r="J290" s="124">
        <f>SUM(J293,J295,J297,J302,J304,J310)</f>
        <v>4455</v>
      </c>
      <c r="K290" s="125">
        <f>SUM(K293,K295,K297,K302,K304,K310)</f>
        <v>6083</v>
      </c>
    </row>
    <row r="291" spans="1:11" ht="18.399999999999999" customHeight="1" x14ac:dyDescent="0.25">
      <c r="A291" s="281"/>
      <c r="B291" s="166" t="s">
        <v>59</v>
      </c>
      <c r="C291" s="174" t="s">
        <v>15</v>
      </c>
      <c r="D291" s="24">
        <v>151</v>
      </c>
      <c r="E291" s="24" t="s">
        <v>21</v>
      </c>
      <c r="F291" s="18" t="s">
        <v>22</v>
      </c>
      <c r="G291" s="27">
        <f t="shared" si="33"/>
        <v>11300</v>
      </c>
      <c r="H291" s="28">
        <v>5120</v>
      </c>
      <c r="I291" s="28">
        <v>2250</v>
      </c>
      <c r="J291" s="28">
        <v>1500</v>
      </c>
      <c r="K291" s="28">
        <v>2430</v>
      </c>
    </row>
    <row r="292" spans="1:11" ht="21.2" customHeight="1" x14ac:dyDescent="0.25">
      <c r="A292" s="281"/>
      <c r="B292" s="166"/>
      <c r="C292" s="174"/>
      <c r="D292" s="20">
        <v>155</v>
      </c>
      <c r="E292" s="24" t="s">
        <v>21</v>
      </c>
      <c r="F292" s="18" t="s">
        <v>22</v>
      </c>
      <c r="G292" s="27">
        <f t="shared" si="33"/>
        <v>6700</v>
      </c>
      <c r="H292" s="28">
        <v>3700</v>
      </c>
      <c r="I292" s="28">
        <v>2200</v>
      </c>
      <c r="J292" s="28"/>
      <c r="K292" s="28">
        <v>800</v>
      </c>
    </row>
    <row r="293" spans="1:11" ht="15.6" customHeight="1" x14ac:dyDescent="0.25">
      <c r="A293" s="281"/>
      <c r="B293" s="167"/>
      <c r="C293" s="178"/>
      <c r="D293" s="168" t="s">
        <v>35</v>
      </c>
      <c r="E293" s="169"/>
      <c r="F293" s="170"/>
      <c r="G293" s="118">
        <f>SUM(H293:K293)</f>
        <v>18000</v>
      </c>
      <c r="H293" s="118">
        <f>SUM(H291:H292)</f>
        <v>8820</v>
      </c>
      <c r="I293" s="118">
        <f t="shared" ref="I293:K293" si="35">SUM(I291:I292)</f>
        <v>4450</v>
      </c>
      <c r="J293" s="118">
        <f t="shared" si="35"/>
        <v>1500</v>
      </c>
      <c r="K293" s="118">
        <f t="shared" si="35"/>
        <v>3230</v>
      </c>
    </row>
    <row r="294" spans="1:11" ht="23.45" customHeight="1" x14ac:dyDescent="0.25">
      <c r="A294" s="281"/>
      <c r="B294" s="166" t="s">
        <v>85</v>
      </c>
      <c r="C294" s="174" t="s">
        <v>86</v>
      </c>
      <c r="D294" s="20">
        <v>151</v>
      </c>
      <c r="E294" s="20" t="s">
        <v>42</v>
      </c>
      <c r="F294" s="6" t="s">
        <v>53</v>
      </c>
      <c r="G294" s="14">
        <f t="shared" si="33"/>
        <v>2700</v>
      </c>
      <c r="H294" s="13">
        <v>200</v>
      </c>
      <c r="I294" s="13">
        <v>700</v>
      </c>
      <c r="J294" s="13">
        <v>1200</v>
      </c>
      <c r="K294" s="13">
        <v>600</v>
      </c>
    </row>
    <row r="295" spans="1:11" ht="13.7" customHeight="1" x14ac:dyDescent="0.25">
      <c r="A295" s="281"/>
      <c r="B295" s="167"/>
      <c r="C295" s="178"/>
      <c r="D295" s="168" t="s">
        <v>89</v>
      </c>
      <c r="E295" s="169"/>
      <c r="F295" s="170"/>
      <c r="G295" s="118">
        <f>SUM(H295:K295)</f>
        <v>2700</v>
      </c>
      <c r="H295" s="118">
        <f>SUM(H294:H294)</f>
        <v>200</v>
      </c>
      <c r="I295" s="118">
        <f>SUM(I294:I294)</f>
        <v>700</v>
      </c>
      <c r="J295" s="118">
        <f>SUM(J294:J294)</f>
        <v>1200</v>
      </c>
      <c r="K295" s="118">
        <f>SUM(K294:K294)</f>
        <v>600</v>
      </c>
    </row>
    <row r="296" spans="1:11" ht="16.350000000000001" customHeight="1" x14ac:dyDescent="0.25">
      <c r="A296" s="281"/>
      <c r="B296" s="177" t="s">
        <v>100</v>
      </c>
      <c r="C296" s="173" t="s">
        <v>101</v>
      </c>
      <c r="D296" s="4">
        <v>151</v>
      </c>
      <c r="E296" s="20" t="s">
        <v>203</v>
      </c>
      <c r="F296" s="5" t="s">
        <v>204</v>
      </c>
      <c r="G296" s="14">
        <f>SUM(H296:K296)</f>
        <v>0</v>
      </c>
      <c r="H296" s="13"/>
      <c r="I296" s="13"/>
      <c r="J296" s="13"/>
      <c r="K296" s="13"/>
    </row>
    <row r="297" spans="1:11" ht="13.7" customHeight="1" x14ac:dyDescent="0.25">
      <c r="A297" s="281"/>
      <c r="B297" s="167"/>
      <c r="C297" s="174"/>
      <c r="D297" s="168" t="s">
        <v>102</v>
      </c>
      <c r="E297" s="169"/>
      <c r="F297" s="170"/>
      <c r="G297" s="118">
        <f>SUM(G296)</f>
        <v>0</v>
      </c>
      <c r="H297" s="118">
        <f t="shared" ref="H297:K297" si="36">SUM(H296)</f>
        <v>0</v>
      </c>
      <c r="I297" s="118">
        <f t="shared" si="36"/>
        <v>0</v>
      </c>
      <c r="J297" s="118">
        <f t="shared" si="36"/>
        <v>0</v>
      </c>
      <c r="K297" s="118">
        <f t="shared" si="36"/>
        <v>0</v>
      </c>
    </row>
    <row r="298" spans="1:11" ht="24.95" customHeight="1" x14ac:dyDescent="0.25">
      <c r="A298" s="281"/>
      <c r="B298" s="177" t="s">
        <v>108</v>
      </c>
      <c r="C298" s="173" t="s">
        <v>121</v>
      </c>
      <c r="D298" s="185">
        <v>142</v>
      </c>
      <c r="E298" s="20" t="s">
        <v>182</v>
      </c>
      <c r="F298" s="6" t="s">
        <v>188</v>
      </c>
      <c r="G298" s="14">
        <f>SUM(H298:K298)</f>
        <v>161</v>
      </c>
      <c r="H298" s="13">
        <v>53</v>
      </c>
      <c r="I298" s="13">
        <v>43</v>
      </c>
      <c r="J298" s="13">
        <v>33</v>
      </c>
      <c r="K298" s="13">
        <v>32</v>
      </c>
    </row>
    <row r="299" spans="1:11" ht="24.95" hidden="1" customHeight="1" x14ac:dyDescent="0.25">
      <c r="A299" s="281"/>
      <c r="B299" s="166"/>
      <c r="C299" s="174"/>
      <c r="D299" s="182"/>
      <c r="E299" s="20" t="s">
        <v>178</v>
      </c>
      <c r="F299" s="6" t="s">
        <v>179</v>
      </c>
      <c r="G299" s="14">
        <f>SUM(H299:K299)</f>
        <v>0</v>
      </c>
      <c r="H299" s="13"/>
      <c r="I299" s="13"/>
      <c r="J299" s="13"/>
      <c r="K299" s="13"/>
    </row>
    <row r="300" spans="1:11" ht="25.5" hidden="1" customHeight="1" x14ac:dyDescent="0.25">
      <c r="A300" s="281"/>
      <c r="B300" s="166"/>
      <c r="C300" s="174"/>
      <c r="D300" s="182"/>
      <c r="E300" s="20" t="s">
        <v>168</v>
      </c>
      <c r="F300" s="6" t="s">
        <v>173</v>
      </c>
      <c r="G300" s="14">
        <f t="shared" ref="G300:G301" si="37">SUM(H300:K300)</f>
        <v>0</v>
      </c>
      <c r="H300" s="13"/>
      <c r="I300" s="13"/>
      <c r="J300" s="13"/>
      <c r="K300" s="13"/>
    </row>
    <row r="301" spans="1:11" ht="13.7" customHeight="1" x14ac:dyDescent="0.25">
      <c r="A301" s="281"/>
      <c r="B301" s="166"/>
      <c r="C301" s="174"/>
      <c r="D301" s="183"/>
      <c r="E301" s="20" t="s">
        <v>169</v>
      </c>
      <c r="F301" s="6" t="s">
        <v>174</v>
      </c>
      <c r="G301" s="14">
        <f t="shared" si="37"/>
        <v>87</v>
      </c>
      <c r="H301" s="13">
        <v>22</v>
      </c>
      <c r="I301" s="13">
        <v>22</v>
      </c>
      <c r="J301" s="13">
        <v>22</v>
      </c>
      <c r="K301" s="13">
        <v>21</v>
      </c>
    </row>
    <row r="302" spans="1:11" ht="13.7" customHeight="1" x14ac:dyDescent="0.25">
      <c r="A302" s="281"/>
      <c r="B302" s="167"/>
      <c r="C302" s="178"/>
      <c r="D302" s="168" t="s">
        <v>120</v>
      </c>
      <c r="E302" s="169"/>
      <c r="F302" s="170"/>
      <c r="G302" s="118">
        <f>SUM(H302:K302)</f>
        <v>248</v>
      </c>
      <c r="H302" s="118">
        <f>SUM(H298:H301)</f>
        <v>75</v>
      </c>
      <c r="I302" s="118">
        <f>SUM(I298:I301)</f>
        <v>65</v>
      </c>
      <c r="J302" s="118">
        <f>SUM(J298:J301)</f>
        <v>55</v>
      </c>
      <c r="K302" s="118">
        <f>SUM(K298:K301)</f>
        <v>53</v>
      </c>
    </row>
    <row r="303" spans="1:11" ht="35.450000000000003" hidden="1" customHeight="1" x14ac:dyDescent="0.25">
      <c r="A303" s="281"/>
      <c r="B303" s="177" t="s">
        <v>127</v>
      </c>
      <c r="C303" s="173" t="s">
        <v>126</v>
      </c>
      <c r="D303" s="20">
        <v>151</v>
      </c>
      <c r="E303" s="20" t="s">
        <v>46</v>
      </c>
      <c r="F303" s="35" t="s">
        <v>57</v>
      </c>
      <c r="G303" s="22">
        <f>SUM(H303:K303)</f>
        <v>0</v>
      </c>
      <c r="H303" s="21"/>
      <c r="I303" s="21"/>
      <c r="J303" s="21"/>
      <c r="K303" s="21"/>
    </row>
    <row r="304" spans="1:11" ht="13.7" hidden="1" customHeight="1" x14ac:dyDescent="0.25">
      <c r="A304" s="281"/>
      <c r="B304" s="167"/>
      <c r="C304" s="178"/>
      <c r="D304" s="219" t="s">
        <v>124</v>
      </c>
      <c r="E304" s="220"/>
      <c r="F304" s="221"/>
      <c r="G304" s="102">
        <f>SUM(G303)</f>
        <v>0</v>
      </c>
      <c r="H304" s="102">
        <f t="shared" ref="H304:K304" si="38">SUM(H303)</f>
        <v>0</v>
      </c>
      <c r="I304" s="102">
        <f t="shared" si="38"/>
        <v>0</v>
      </c>
      <c r="J304" s="102">
        <f t="shared" si="38"/>
        <v>0</v>
      </c>
      <c r="K304" s="102">
        <f t="shared" si="38"/>
        <v>0</v>
      </c>
    </row>
    <row r="305" spans="1:11" ht="13.7" customHeight="1" x14ac:dyDescent="0.25">
      <c r="A305" s="281"/>
      <c r="B305" s="177" t="s">
        <v>134</v>
      </c>
      <c r="C305" s="173" t="s">
        <v>135</v>
      </c>
      <c r="D305" s="185">
        <v>151</v>
      </c>
      <c r="E305" s="20" t="s">
        <v>39</v>
      </c>
      <c r="F305" s="6" t="s">
        <v>50</v>
      </c>
      <c r="G305" s="14">
        <f>SUM(H305:K305)</f>
        <v>9500</v>
      </c>
      <c r="H305" s="13">
        <v>5500</v>
      </c>
      <c r="I305" s="13">
        <v>500</v>
      </c>
      <c r="J305" s="13">
        <v>1500</v>
      </c>
      <c r="K305" s="13">
        <v>2000</v>
      </c>
    </row>
    <row r="306" spans="1:11" ht="13.7" customHeight="1" x14ac:dyDescent="0.25">
      <c r="A306" s="281"/>
      <c r="B306" s="166"/>
      <c r="C306" s="174"/>
      <c r="D306" s="182"/>
      <c r="E306" s="20" t="s">
        <v>40</v>
      </c>
      <c r="F306" s="6" t="s">
        <v>51</v>
      </c>
      <c r="G306" s="14">
        <f>SUM(H306:K306)</f>
        <v>1200</v>
      </c>
      <c r="H306" s="13">
        <v>800</v>
      </c>
      <c r="I306" s="13">
        <v>200</v>
      </c>
      <c r="J306" s="13">
        <v>100</v>
      </c>
      <c r="K306" s="13">
        <v>100</v>
      </c>
    </row>
    <row r="307" spans="1:11" ht="13.7" customHeight="1" x14ac:dyDescent="0.25">
      <c r="A307" s="281"/>
      <c r="B307" s="166"/>
      <c r="C307" s="174"/>
      <c r="D307" s="183"/>
      <c r="E307" s="20" t="s">
        <v>41</v>
      </c>
      <c r="F307" s="6" t="s">
        <v>52</v>
      </c>
      <c r="G307" s="14">
        <f t="shared" ref="G307:G309" si="39">SUM(H307:K307)</f>
        <v>1100</v>
      </c>
      <c r="H307" s="13">
        <v>700</v>
      </c>
      <c r="I307" s="13">
        <v>200</v>
      </c>
      <c r="J307" s="13">
        <v>100</v>
      </c>
      <c r="K307" s="13">
        <v>100</v>
      </c>
    </row>
    <row r="308" spans="1:11" ht="13.7" customHeight="1" x14ac:dyDescent="0.25">
      <c r="A308" s="281"/>
      <c r="B308" s="166"/>
      <c r="C308" s="174"/>
      <c r="D308" s="185">
        <v>155</v>
      </c>
      <c r="E308" s="20" t="s">
        <v>40</v>
      </c>
      <c r="F308" s="6" t="s">
        <v>51</v>
      </c>
      <c r="G308" s="14">
        <f t="shared" si="39"/>
        <v>500</v>
      </c>
      <c r="H308" s="42">
        <v>500</v>
      </c>
      <c r="I308" s="42"/>
      <c r="J308" s="42"/>
      <c r="K308" s="42"/>
    </row>
    <row r="309" spans="1:11" ht="13.7" customHeight="1" x14ac:dyDescent="0.25">
      <c r="A309" s="281"/>
      <c r="B309" s="166"/>
      <c r="C309" s="174"/>
      <c r="D309" s="183"/>
      <c r="E309" s="20" t="s">
        <v>41</v>
      </c>
      <c r="F309" s="6" t="s">
        <v>52</v>
      </c>
      <c r="G309" s="14">
        <f t="shared" si="39"/>
        <v>100</v>
      </c>
      <c r="H309" s="42">
        <v>100</v>
      </c>
      <c r="I309" s="42"/>
      <c r="J309" s="42"/>
      <c r="K309" s="42"/>
    </row>
    <row r="310" spans="1:11" ht="13.7" customHeight="1" thickBot="1" x14ac:dyDescent="0.3">
      <c r="A310" s="281"/>
      <c r="B310" s="187"/>
      <c r="C310" s="252"/>
      <c r="D310" s="264" t="s">
        <v>132</v>
      </c>
      <c r="E310" s="265"/>
      <c r="F310" s="266"/>
      <c r="G310" s="97">
        <f>SUM(H310:K310)</f>
        <v>12400</v>
      </c>
      <c r="H310" s="97">
        <f>SUM(H305:H309)</f>
        <v>7600</v>
      </c>
      <c r="I310" s="97">
        <f>SUM(I305:I307)</f>
        <v>900</v>
      </c>
      <c r="J310" s="97">
        <f>SUM(J305:J307)</f>
        <v>1700</v>
      </c>
      <c r="K310" s="97">
        <f>SUM(K305:K307)</f>
        <v>2200</v>
      </c>
    </row>
    <row r="311" spans="1:11" ht="15" customHeight="1" thickBot="1" x14ac:dyDescent="0.3">
      <c r="A311" s="134" t="s">
        <v>183</v>
      </c>
      <c r="B311" s="217" t="s">
        <v>186</v>
      </c>
      <c r="C311" s="217"/>
      <c r="D311" s="217"/>
      <c r="E311" s="217"/>
      <c r="F311" s="218"/>
      <c r="G311" s="123">
        <f>SUM(G316,G318,G320,G325,G327,G331)</f>
        <v>24928</v>
      </c>
      <c r="H311" s="123">
        <f>SUM(H316,H318,H320,H325,H327,H331)</f>
        <v>11451</v>
      </c>
      <c r="I311" s="123">
        <f>SUM(I316,I318,I320,I325,I327,I331)</f>
        <v>6420</v>
      </c>
      <c r="J311" s="123">
        <f>SUM(J316,J318,J320,J325,J327,J331)</f>
        <v>4174</v>
      </c>
      <c r="K311" s="126">
        <f>SUM(K316,K318,K320,K325,K327,K331)</f>
        <v>2883</v>
      </c>
    </row>
    <row r="312" spans="1:11" ht="13.7" customHeight="1" x14ac:dyDescent="0.25">
      <c r="A312" s="172"/>
      <c r="B312" s="166" t="s">
        <v>59</v>
      </c>
      <c r="C312" s="174" t="s">
        <v>15</v>
      </c>
      <c r="D312" s="24">
        <v>151</v>
      </c>
      <c r="E312" s="24" t="s">
        <v>21</v>
      </c>
      <c r="F312" s="18" t="s">
        <v>22</v>
      </c>
      <c r="G312" s="27">
        <f t="shared" ref="G312:G315" si="40">SUM(H312:K312)</f>
        <v>12946</v>
      </c>
      <c r="H312" s="28">
        <v>5450</v>
      </c>
      <c r="I312" s="28">
        <v>3820</v>
      </c>
      <c r="J312" s="28">
        <v>2290</v>
      </c>
      <c r="K312" s="28">
        <v>1386</v>
      </c>
    </row>
    <row r="313" spans="1:11" ht="13.7" customHeight="1" x14ac:dyDescent="0.25">
      <c r="A313" s="172"/>
      <c r="B313" s="166"/>
      <c r="C313" s="174"/>
      <c r="D313" s="24">
        <v>155</v>
      </c>
      <c r="E313" s="24" t="s">
        <v>21</v>
      </c>
      <c r="F313" s="18" t="s">
        <v>22</v>
      </c>
      <c r="G313" s="27">
        <f t="shared" si="40"/>
        <v>800</v>
      </c>
      <c r="H313" s="28">
        <v>800</v>
      </c>
      <c r="I313" s="28"/>
      <c r="J313" s="28"/>
      <c r="K313" s="28"/>
    </row>
    <row r="314" spans="1:11" ht="13.7" customHeight="1" x14ac:dyDescent="0.25">
      <c r="A314" s="172"/>
      <c r="B314" s="166"/>
      <c r="C314" s="174"/>
      <c r="D314" s="20" t="s">
        <v>98</v>
      </c>
      <c r="E314" s="185" t="s">
        <v>40</v>
      </c>
      <c r="F314" s="198" t="s">
        <v>51</v>
      </c>
      <c r="G314" s="14">
        <f t="shared" si="40"/>
        <v>100</v>
      </c>
      <c r="H314" s="13">
        <v>50</v>
      </c>
      <c r="I314" s="13">
        <v>50</v>
      </c>
      <c r="J314" s="13"/>
      <c r="K314" s="13"/>
    </row>
    <row r="315" spans="1:11" ht="13.7" customHeight="1" x14ac:dyDescent="0.25">
      <c r="A315" s="172"/>
      <c r="B315" s="166"/>
      <c r="C315" s="174"/>
      <c r="D315" s="20" t="s">
        <v>99</v>
      </c>
      <c r="E315" s="183"/>
      <c r="F315" s="199"/>
      <c r="G315" s="14">
        <f t="shared" si="40"/>
        <v>101</v>
      </c>
      <c r="H315" s="13">
        <v>101</v>
      </c>
      <c r="I315" s="13"/>
      <c r="J315" s="13"/>
      <c r="K315" s="13"/>
    </row>
    <row r="316" spans="1:11" ht="13.7" customHeight="1" x14ac:dyDescent="0.25">
      <c r="A316" s="172"/>
      <c r="B316" s="167"/>
      <c r="C316" s="178"/>
      <c r="D316" s="168" t="s">
        <v>35</v>
      </c>
      <c r="E316" s="169"/>
      <c r="F316" s="170"/>
      <c r="G316" s="118">
        <f>SUM(H316:K316)</f>
        <v>13947</v>
      </c>
      <c r="H316" s="118">
        <f>SUM(H312:H315)</f>
        <v>6401</v>
      </c>
      <c r="I316" s="118">
        <f>SUM(I312:I315)</f>
        <v>3870</v>
      </c>
      <c r="J316" s="118">
        <f>SUM(J312:J315)</f>
        <v>2290</v>
      </c>
      <c r="K316" s="118">
        <f>SUM(K312:K315)</f>
        <v>1386</v>
      </c>
    </row>
    <row r="317" spans="1:11" ht="25.5" customHeight="1" x14ac:dyDescent="0.25">
      <c r="A317" s="172"/>
      <c r="B317" s="177" t="s">
        <v>85</v>
      </c>
      <c r="C317" s="173" t="s">
        <v>86</v>
      </c>
      <c r="D317" s="20">
        <v>151</v>
      </c>
      <c r="E317" s="20" t="s">
        <v>42</v>
      </c>
      <c r="F317" s="6" t="s">
        <v>53</v>
      </c>
      <c r="G317" s="14">
        <f>SUM(H317:K317)</f>
        <v>2000</v>
      </c>
      <c r="H317" s="13">
        <v>800</v>
      </c>
      <c r="I317" s="13">
        <v>500</v>
      </c>
      <c r="J317" s="13">
        <v>500</v>
      </c>
      <c r="K317" s="13">
        <v>200</v>
      </c>
    </row>
    <row r="318" spans="1:11" ht="13.7" customHeight="1" x14ac:dyDescent="0.25">
      <c r="A318" s="172"/>
      <c r="B318" s="167"/>
      <c r="C318" s="178"/>
      <c r="D318" s="168" t="s">
        <v>89</v>
      </c>
      <c r="E318" s="169"/>
      <c r="F318" s="170"/>
      <c r="G318" s="118">
        <f>SUM(H318:K318)</f>
        <v>2000</v>
      </c>
      <c r="H318" s="118">
        <f t="shared" ref="H318:K318" si="41">SUM(H317)</f>
        <v>800</v>
      </c>
      <c r="I318" s="118">
        <f t="shared" si="41"/>
        <v>500</v>
      </c>
      <c r="J318" s="118">
        <f t="shared" si="41"/>
        <v>500</v>
      </c>
      <c r="K318" s="118">
        <f t="shared" si="41"/>
        <v>200</v>
      </c>
    </row>
    <row r="319" spans="1:11" ht="26.85" customHeight="1" x14ac:dyDescent="0.25">
      <c r="A319" s="172"/>
      <c r="B319" s="177" t="s">
        <v>100</v>
      </c>
      <c r="C319" s="173" t="s">
        <v>101</v>
      </c>
      <c r="D319" s="20">
        <v>151</v>
      </c>
      <c r="E319" s="20" t="s">
        <v>203</v>
      </c>
      <c r="F319" s="6" t="s">
        <v>204</v>
      </c>
      <c r="G319" s="14">
        <f>SUM(H319:K319)</f>
        <v>200</v>
      </c>
      <c r="H319" s="13">
        <v>50</v>
      </c>
      <c r="I319" s="13">
        <v>150</v>
      </c>
      <c r="J319" s="13"/>
      <c r="K319" s="13"/>
    </row>
    <row r="320" spans="1:11" ht="13.7" customHeight="1" x14ac:dyDescent="0.25">
      <c r="A320" s="172"/>
      <c r="B320" s="167"/>
      <c r="C320" s="178"/>
      <c r="D320" s="168" t="s">
        <v>102</v>
      </c>
      <c r="E320" s="169"/>
      <c r="F320" s="170"/>
      <c r="G320" s="118">
        <f>SUM(H320:K320)</f>
        <v>200</v>
      </c>
      <c r="H320" s="118">
        <f t="shared" ref="H320:K320" si="42">SUM(H319)</f>
        <v>50</v>
      </c>
      <c r="I320" s="118">
        <f t="shared" si="42"/>
        <v>150</v>
      </c>
      <c r="J320" s="118">
        <f t="shared" si="42"/>
        <v>0</v>
      </c>
      <c r="K320" s="118">
        <f t="shared" si="42"/>
        <v>0</v>
      </c>
    </row>
    <row r="321" spans="1:11" ht="26.85" customHeight="1" x14ac:dyDescent="0.25">
      <c r="A321" s="172"/>
      <c r="B321" s="177" t="s">
        <v>108</v>
      </c>
      <c r="C321" s="173" t="s">
        <v>121</v>
      </c>
      <c r="D321" s="185">
        <v>142</v>
      </c>
      <c r="E321" s="20" t="s">
        <v>182</v>
      </c>
      <c r="F321" s="6" t="s">
        <v>188</v>
      </c>
      <c r="G321" s="14">
        <f t="shared" ref="G321:G324" si="43">SUM(H321:K321)</f>
        <v>161</v>
      </c>
      <c r="H321" s="13">
        <v>20</v>
      </c>
      <c r="I321" s="13">
        <v>20</v>
      </c>
      <c r="J321" s="13">
        <v>54</v>
      </c>
      <c r="K321" s="13">
        <v>67</v>
      </c>
    </row>
    <row r="322" spans="1:11" ht="26.85" hidden="1" customHeight="1" x14ac:dyDescent="0.25">
      <c r="A322" s="172"/>
      <c r="B322" s="166"/>
      <c r="C322" s="174"/>
      <c r="D322" s="182"/>
      <c r="E322" s="20" t="s">
        <v>178</v>
      </c>
      <c r="F322" s="6" t="s">
        <v>179</v>
      </c>
      <c r="G322" s="14">
        <f t="shared" si="43"/>
        <v>0</v>
      </c>
      <c r="H322" s="13"/>
      <c r="I322" s="13"/>
      <c r="J322" s="13"/>
      <c r="K322" s="13"/>
    </row>
    <row r="323" spans="1:11" ht="25.5" hidden="1" customHeight="1" x14ac:dyDescent="0.25">
      <c r="A323" s="172"/>
      <c r="B323" s="166"/>
      <c r="C323" s="174"/>
      <c r="D323" s="182"/>
      <c r="E323" s="20" t="s">
        <v>168</v>
      </c>
      <c r="F323" s="6" t="s">
        <v>173</v>
      </c>
      <c r="G323" s="14">
        <f t="shared" si="43"/>
        <v>0</v>
      </c>
      <c r="H323" s="13"/>
      <c r="I323" s="13"/>
      <c r="J323" s="13"/>
      <c r="K323" s="13"/>
    </row>
    <row r="324" spans="1:11" ht="13.7" customHeight="1" x14ac:dyDescent="0.25">
      <c r="A324" s="172"/>
      <c r="B324" s="166"/>
      <c r="C324" s="174"/>
      <c r="D324" s="183"/>
      <c r="E324" s="20" t="s">
        <v>169</v>
      </c>
      <c r="F324" s="6" t="s">
        <v>174</v>
      </c>
      <c r="G324" s="14">
        <f t="shared" si="43"/>
        <v>120</v>
      </c>
      <c r="H324" s="13">
        <v>30</v>
      </c>
      <c r="I324" s="13">
        <v>30</v>
      </c>
      <c r="J324" s="13">
        <v>30</v>
      </c>
      <c r="K324" s="13">
        <v>30</v>
      </c>
    </row>
    <row r="325" spans="1:11" ht="13.7" customHeight="1" x14ac:dyDescent="0.25">
      <c r="A325" s="172"/>
      <c r="B325" s="167"/>
      <c r="C325" s="178"/>
      <c r="D325" s="168" t="s">
        <v>120</v>
      </c>
      <c r="E325" s="169"/>
      <c r="F325" s="170"/>
      <c r="G325" s="118">
        <f>SUM(H325:K325)</f>
        <v>281</v>
      </c>
      <c r="H325" s="118">
        <f>SUM(H321:H324)</f>
        <v>50</v>
      </c>
      <c r="I325" s="118">
        <f>SUM(I321:I324)</f>
        <v>50</v>
      </c>
      <c r="J325" s="118">
        <f>SUM(J321:J324)</f>
        <v>84</v>
      </c>
      <c r="K325" s="118">
        <f>SUM(K321:K324)</f>
        <v>97</v>
      </c>
    </row>
    <row r="326" spans="1:11" ht="36" customHeight="1" x14ac:dyDescent="0.25">
      <c r="A326" s="172"/>
      <c r="B326" s="196" t="s">
        <v>127</v>
      </c>
      <c r="C326" s="197" t="s">
        <v>126</v>
      </c>
      <c r="D326" s="24">
        <v>151</v>
      </c>
      <c r="E326" s="20" t="s">
        <v>46</v>
      </c>
      <c r="F326" s="35" t="s">
        <v>57</v>
      </c>
      <c r="G326" s="22">
        <f>SUM(H326:K326)</f>
        <v>0</v>
      </c>
      <c r="H326" s="21"/>
      <c r="I326" s="21"/>
      <c r="J326" s="21"/>
      <c r="K326" s="21"/>
    </row>
    <row r="327" spans="1:11" ht="13.7" customHeight="1" x14ac:dyDescent="0.25">
      <c r="A327" s="172"/>
      <c r="B327" s="196"/>
      <c r="C327" s="197"/>
      <c r="D327" s="168" t="s">
        <v>124</v>
      </c>
      <c r="E327" s="169"/>
      <c r="F327" s="170"/>
      <c r="G327" s="118">
        <f>SUM(H327:K327)</f>
        <v>0</v>
      </c>
      <c r="H327" s="118">
        <f>SUM(H326:H326)</f>
        <v>0</v>
      </c>
      <c r="I327" s="118">
        <f>SUM(I326:I326)</f>
        <v>0</v>
      </c>
      <c r="J327" s="118">
        <f>SUM(J326:J326)</f>
        <v>0</v>
      </c>
      <c r="K327" s="118">
        <f>SUM(K326:K326)</f>
        <v>0</v>
      </c>
    </row>
    <row r="328" spans="1:11" ht="15" customHeight="1" x14ac:dyDescent="0.25">
      <c r="A328" s="172"/>
      <c r="B328" s="166" t="s">
        <v>134</v>
      </c>
      <c r="C328" s="174" t="s">
        <v>135</v>
      </c>
      <c r="D328" s="185">
        <v>151</v>
      </c>
      <c r="E328" s="20" t="s">
        <v>39</v>
      </c>
      <c r="F328" s="6" t="s">
        <v>50</v>
      </c>
      <c r="G328" s="14">
        <f t="shared" si="26"/>
        <v>5300</v>
      </c>
      <c r="H328" s="13">
        <v>2650</v>
      </c>
      <c r="I328" s="13">
        <v>1150</v>
      </c>
      <c r="J328" s="13">
        <v>800</v>
      </c>
      <c r="K328" s="13">
        <v>700</v>
      </c>
    </row>
    <row r="329" spans="1:11" ht="15" customHeight="1" x14ac:dyDescent="0.25">
      <c r="A329" s="172"/>
      <c r="B329" s="166"/>
      <c r="C329" s="174"/>
      <c r="D329" s="182"/>
      <c r="E329" s="20" t="s">
        <v>40</v>
      </c>
      <c r="F329" s="6" t="s">
        <v>51</v>
      </c>
      <c r="G329" s="14">
        <f t="shared" si="26"/>
        <v>700</v>
      </c>
      <c r="H329" s="13">
        <v>500</v>
      </c>
      <c r="I329" s="13">
        <v>200</v>
      </c>
      <c r="J329" s="13"/>
      <c r="K329" s="13"/>
    </row>
    <row r="330" spans="1:11" ht="15" customHeight="1" x14ac:dyDescent="0.25">
      <c r="A330" s="172"/>
      <c r="B330" s="166"/>
      <c r="C330" s="174"/>
      <c r="D330" s="183"/>
      <c r="E330" s="20" t="s">
        <v>41</v>
      </c>
      <c r="F330" s="6" t="s">
        <v>52</v>
      </c>
      <c r="G330" s="14">
        <f t="shared" si="26"/>
        <v>2500</v>
      </c>
      <c r="H330" s="13">
        <v>1000</v>
      </c>
      <c r="I330" s="13">
        <v>500</v>
      </c>
      <c r="J330" s="13">
        <v>500</v>
      </c>
      <c r="K330" s="13">
        <v>500</v>
      </c>
    </row>
    <row r="331" spans="1:11" ht="15" customHeight="1" thickBot="1" x14ac:dyDescent="0.3">
      <c r="A331" s="172"/>
      <c r="B331" s="166"/>
      <c r="C331" s="174"/>
      <c r="D331" s="190" t="s">
        <v>132</v>
      </c>
      <c r="E331" s="191"/>
      <c r="F331" s="192"/>
      <c r="G331" s="97">
        <f>SUM(H331:K331)</f>
        <v>8500</v>
      </c>
      <c r="H331" s="97">
        <f>SUM(H328:H330)</f>
        <v>4150</v>
      </c>
      <c r="I331" s="97">
        <f>SUM(I328:I330)</f>
        <v>1850</v>
      </c>
      <c r="J331" s="97">
        <f>SUM(J328:J330)</f>
        <v>1300</v>
      </c>
      <c r="K331" s="97">
        <f>SUM(K328:K330)</f>
        <v>1200</v>
      </c>
    </row>
    <row r="332" spans="1:11" ht="15" customHeight="1" thickBot="1" x14ac:dyDescent="0.3">
      <c r="A332" s="134" t="s">
        <v>185</v>
      </c>
      <c r="B332" s="217" t="s">
        <v>190</v>
      </c>
      <c r="C332" s="217"/>
      <c r="D332" s="217"/>
      <c r="E332" s="217"/>
      <c r="F332" s="244"/>
      <c r="G332" s="127">
        <f>SUM(H332:K332)</f>
        <v>146406</v>
      </c>
      <c r="H332" s="128">
        <f>SUM(H337,H341,H343,H350,H353+H358)</f>
        <v>90332</v>
      </c>
      <c r="I332" s="128">
        <f>SUM(I337,I341,I343,I350,I353+I358)</f>
        <v>26730</v>
      </c>
      <c r="J332" s="128">
        <f>SUM(J337,J341,J343,J350,J353+J358)</f>
        <v>15180</v>
      </c>
      <c r="K332" s="129">
        <f>SUM(K337,K341,K343,K350,K353+K358)</f>
        <v>14164</v>
      </c>
    </row>
    <row r="333" spans="1:11" ht="15" customHeight="1" x14ac:dyDescent="0.25">
      <c r="A333" s="172"/>
      <c r="B333" s="166" t="s">
        <v>59</v>
      </c>
      <c r="C333" s="174" t="s">
        <v>15</v>
      </c>
      <c r="D333" s="24">
        <v>151</v>
      </c>
      <c r="E333" s="61" t="s">
        <v>21</v>
      </c>
      <c r="F333" s="18" t="s">
        <v>58</v>
      </c>
      <c r="G333" s="27">
        <f t="shared" si="26"/>
        <v>34200</v>
      </c>
      <c r="H333" s="28">
        <v>14650</v>
      </c>
      <c r="I333" s="28">
        <v>10600</v>
      </c>
      <c r="J333" s="28">
        <v>4450</v>
      </c>
      <c r="K333" s="28">
        <v>4500</v>
      </c>
    </row>
    <row r="334" spans="1:11" ht="15" customHeight="1" x14ac:dyDescent="0.25">
      <c r="A334" s="172"/>
      <c r="B334" s="166"/>
      <c r="C334" s="174"/>
      <c r="D334" s="24">
        <v>155</v>
      </c>
      <c r="E334" s="25" t="s">
        <v>43</v>
      </c>
      <c r="F334" s="5" t="s">
        <v>54</v>
      </c>
      <c r="G334" s="27">
        <f t="shared" si="26"/>
        <v>2800</v>
      </c>
      <c r="H334" s="28">
        <v>1000</v>
      </c>
      <c r="I334" s="28">
        <v>800</v>
      </c>
      <c r="J334" s="28">
        <v>500</v>
      </c>
      <c r="K334" s="28">
        <v>500</v>
      </c>
    </row>
    <row r="335" spans="1:11" ht="15" customHeight="1" x14ac:dyDescent="0.25">
      <c r="A335" s="172"/>
      <c r="B335" s="166"/>
      <c r="C335" s="174"/>
      <c r="D335" s="20" t="s">
        <v>98</v>
      </c>
      <c r="E335" s="101" t="s">
        <v>21</v>
      </c>
      <c r="F335" s="5" t="s">
        <v>58</v>
      </c>
      <c r="G335" s="14">
        <f t="shared" si="26"/>
        <v>1200</v>
      </c>
      <c r="H335" s="13">
        <v>1200</v>
      </c>
      <c r="I335" s="13"/>
      <c r="J335" s="13"/>
      <c r="K335" s="13"/>
    </row>
    <row r="336" spans="1:11" ht="15" customHeight="1" x14ac:dyDescent="0.25">
      <c r="A336" s="172"/>
      <c r="B336" s="166"/>
      <c r="C336" s="174"/>
      <c r="D336" s="20" t="s">
        <v>99</v>
      </c>
      <c r="E336" s="101" t="s">
        <v>21</v>
      </c>
      <c r="F336" s="5" t="s">
        <v>58</v>
      </c>
      <c r="G336" s="14">
        <f t="shared" si="26"/>
        <v>8301</v>
      </c>
      <c r="H336" s="13">
        <v>8301</v>
      </c>
      <c r="I336" s="13"/>
      <c r="J336" s="13"/>
      <c r="K336" s="13"/>
    </row>
    <row r="337" spans="1:11" ht="15" customHeight="1" x14ac:dyDescent="0.25">
      <c r="A337" s="172"/>
      <c r="B337" s="167"/>
      <c r="C337" s="178"/>
      <c r="D337" s="168" t="s">
        <v>35</v>
      </c>
      <c r="E337" s="169"/>
      <c r="F337" s="170"/>
      <c r="G337" s="118">
        <f>SUM(H337:K337)</f>
        <v>46501</v>
      </c>
      <c r="H337" s="118">
        <f>SUM(H333:H336)</f>
        <v>25151</v>
      </c>
      <c r="I337" s="118">
        <f>SUM(I333:I336)</f>
        <v>11400</v>
      </c>
      <c r="J337" s="118">
        <f>SUM(J333:J336)</f>
        <v>4950</v>
      </c>
      <c r="K337" s="118">
        <f>SUM(K333:K336)</f>
        <v>5000</v>
      </c>
    </row>
    <row r="338" spans="1:11" ht="27.4" customHeight="1" x14ac:dyDescent="0.25">
      <c r="A338" s="172"/>
      <c r="B338" s="166" t="s">
        <v>85</v>
      </c>
      <c r="C338" s="174" t="s">
        <v>86</v>
      </c>
      <c r="D338" s="185">
        <v>151</v>
      </c>
      <c r="E338" s="20" t="s">
        <v>42</v>
      </c>
      <c r="F338" s="6" t="s">
        <v>53</v>
      </c>
      <c r="G338" s="14">
        <f t="shared" si="26"/>
        <v>8000</v>
      </c>
      <c r="H338" s="13">
        <v>1000</v>
      </c>
      <c r="I338" s="13">
        <v>2000</v>
      </c>
      <c r="J338" s="13">
        <v>3000</v>
      </c>
      <c r="K338" s="13">
        <v>2000</v>
      </c>
    </row>
    <row r="339" spans="1:11" ht="13.7" customHeight="1" x14ac:dyDescent="0.25">
      <c r="A339" s="172"/>
      <c r="B339" s="166"/>
      <c r="C339" s="174"/>
      <c r="D339" s="183"/>
      <c r="E339" s="20" t="s">
        <v>43</v>
      </c>
      <c r="F339" s="5" t="s">
        <v>54</v>
      </c>
      <c r="G339" s="14">
        <f t="shared" si="26"/>
        <v>10300</v>
      </c>
      <c r="H339" s="13">
        <v>4200</v>
      </c>
      <c r="I339" s="13">
        <v>2300</v>
      </c>
      <c r="J339" s="13">
        <v>1700</v>
      </c>
      <c r="K339" s="13">
        <v>2100</v>
      </c>
    </row>
    <row r="340" spans="1:11" ht="13.7" customHeight="1" x14ac:dyDescent="0.25">
      <c r="A340" s="172"/>
      <c r="B340" s="166"/>
      <c r="C340" s="174"/>
      <c r="D340" s="20">
        <v>155</v>
      </c>
      <c r="E340" s="20" t="s">
        <v>43</v>
      </c>
      <c r="F340" s="5" t="s">
        <v>54</v>
      </c>
      <c r="G340" s="14">
        <f t="shared" si="26"/>
        <v>30000</v>
      </c>
      <c r="H340" s="13">
        <v>30000</v>
      </c>
      <c r="I340" s="13"/>
      <c r="J340" s="13"/>
      <c r="K340" s="13"/>
    </row>
    <row r="341" spans="1:11" ht="15" customHeight="1" x14ac:dyDescent="0.25">
      <c r="A341" s="172"/>
      <c r="B341" s="167"/>
      <c r="C341" s="178"/>
      <c r="D341" s="168" t="s">
        <v>89</v>
      </c>
      <c r="E341" s="169"/>
      <c r="F341" s="170"/>
      <c r="G341" s="118">
        <f>SUM(H341:K341)</f>
        <v>48300</v>
      </c>
      <c r="H341" s="118">
        <f>SUM(H338:H340)</f>
        <v>35200</v>
      </c>
      <c r="I341" s="118">
        <f>SUM(I338:I339)</f>
        <v>4300</v>
      </c>
      <c r="J341" s="118">
        <f>SUM(J338:J339)</f>
        <v>4700</v>
      </c>
      <c r="K341" s="118">
        <f>SUM(K338:K339)</f>
        <v>4100</v>
      </c>
    </row>
    <row r="342" spans="1:11" ht="18" customHeight="1" x14ac:dyDescent="0.25">
      <c r="A342" s="172"/>
      <c r="B342" s="177" t="s">
        <v>100</v>
      </c>
      <c r="C342" s="173" t="s">
        <v>101</v>
      </c>
      <c r="D342" s="4">
        <v>151</v>
      </c>
      <c r="E342" s="20" t="s">
        <v>203</v>
      </c>
      <c r="F342" s="5" t="s">
        <v>204</v>
      </c>
      <c r="G342" s="14">
        <f t="shared" si="26"/>
        <v>400</v>
      </c>
      <c r="H342" s="13">
        <v>200</v>
      </c>
      <c r="I342" s="13">
        <v>100</v>
      </c>
      <c r="J342" s="13">
        <v>100</v>
      </c>
      <c r="K342" s="13"/>
    </row>
    <row r="343" spans="1:11" ht="15" customHeight="1" x14ac:dyDescent="0.25">
      <c r="A343" s="172"/>
      <c r="B343" s="167"/>
      <c r="C343" s="178"/>
      <c r="D343" s="168" t="s">
        <v>102</v>
      </c>
      <c r="E343" s="169"/>
      <c r="F343" s="170"/>
      <c r="G343" s="118">
        <f>SUM(H343:K343)</f>
        <v>400</v>
      </c>
      <c r="H343" s="118">
        <f t="shared" ref="H343:K343" si="44">SUM(H342)</f>
        <v>200</v>
      </c>
      <c r="I343" s="118">
        <f t="shared" si="44"/>
        <v>100</v>
      </c>
      <c r="J343" s="118">
        <f t="shared" si="44"/>
        <v>100</v>
      </c>
      <c r="K343" s="118">
        <f t="shared" si="44"/>
        <v>0</v>
      </c>
    </row>
    <row r="344" spans="1:11" ht="26.85" customHeight="1" x14ac:dyDescent="0.25">
      <c r="A344" s="172"/>
      <c r="B344" s="177" t="s">
        <v>108</v>
      </c>
      <c r="C344" s="173" t="s">
        <v>121</v>
      </c>
      <c r="D344" s="185">
        <v>142</v>
      </c>
      <c r="E344" s="20" t="s">
        <v>182</v>
      </c>
      <c r="F344" s="6" t="s">
        <v>188</v>
      </c>
      <c r="G344" s="14">
        <f t="shared" si="26"/>
        <v>161</v>
      </c>
      <c r="H344" s="13">
        <v>41</v>
      </c>
      <c r="I344" s="13">
        <v>40</v>
      </c>
      <c r="J344" s="13">
        <v>40</v>
      </c>
      <c r="K344" s="13">
        <v>40</v>
      </c>
    </row>
    <row r="345" spans="1:11" ht="26.85" hidden="1" customHeight="1" x14ac:dyDescent="0.25">
      <c r="A345" s="172"/>
      <c r="B345" s="166"/>
      <c r="C345" s="174"/>
      <c r="D345" s="182"/>
      <c r="E345" s="20" t="s">
        <v>178</v>
      </c>
      <c r="F345" s="6" t="s">
        <v>179</v>
      </c>
      <c r="G345" s="14">
        <f t="shared" si="26"/>
        <v>0</v>
      </c>
      <c r="H345" s="13"/>
      <c r="I345" s="13"/>
      <c r="J345" s="13"/>
      <c r="K345" s="13"/>
    </row>
    <row r="346" spans="1:11" ht="15" hidden="1" customHeight="1" x14ac:dyDescent="0.25">
      <c r="A346" s="172"/>
      <c r="B346" s="166"/>
      <c r="C346" s="174"/>
      <c r="D346" s="182"/>
      <c r="E346" s="20" t="s">
        <v>37</v>
      </c>
      <c r="F346" s="6" t="s">
        <v>48</v>
      </c>
      <c r="G346" s="14">
        <f t="shared" si="26"/>
        <v>0</v>
      </c>
      <c r="H346" s="13"/>
      <c r="I346" s="13"/>
      <c r="J346" s="13"/>
      <c r="K346" s="13"/>
    </row>
    <row r="347" spans="1:11" ht="24.95" hidden="1" customHeight="1" x14ac:dyDescent="0.25">
      <c r="A347" s="172"/>
      <c r="B347" s="166"/>
      <c r="C347" s="174"/>
      <c r="D347" s="182"/>
      <c r="E347" s="20" t="s">
        <v>168</v>
      </c>
      <c r="F347" s="6" t="s">
        <v>173</v>
      </c>
      <c r="G347" s="14">
        <f t="shared" si="26"/>
        <v>0</v>
      </c>
      <c r="H347" s="13"/>
      <c r="I347" s="13"/>
      <c r="J347" s="13"/>
      <c r="K347" s="13"/>
    </row>
    <row r="348" spans="1:11" ht="15" customHeight="1" x14ac:dyDescent="0.25">
      <c r="A348" s="172"/>
      <c r="B348" s="166"/>
      <c r="C348" s="174"/>
      <c r="D348" s="183"/>
      <c r="E348" s="20" t="s">
        <v>169</v>
      </c>
      <c r="F348" s="6" t="s">
        <v>174</v>
      </c>
      <c r="G348" s="14">
        <f t="shared" si="26"/>
        <v>344</v>
      </c>
      <c r="H348" s="13">
        <v>90</v>
      </c>
      <c r="I348" s="13">
        <v>90</v>
      </c>
      <c r="J348" s="13">
        <v>90</v>
      </c>
      <c r="K348" s="13">
        <v>74</v>
      </c>
    </row>
    <row r="349" spans="1:11" ht="15" hidden="1" customHeight="1" x14ac:dyDescent="0.25">
      <c r="A349" s="172"/>
      <c r="B349" s="166"/>
      <c r="C349" s="174"/>
      <c r="D349" s="20">
        <v>151</v>
      </c>
      <c r="E349" s="20" t="s">
        <v>37</v>
      </c>
      <c r="F349" s="6" t="s">
        <v>48</v>
      </c>
      <c r="G349" s="14">
        <f t="shared" si="26"/>
        <v>0</v>
      </c>
      <c r="H349" s="13"/>
      <c r="I349" s="13"/>
      <c r="J349" s="13"/>
      <c r="K349" s="13"/>
    </row>
    <row r="350" spans="1:11" ht="15" customHeight="1" x14ac:dyDescent="0.25">
      <c r="A350" s="172"/>
      <c r="B350" s="167"/>
      <c r="C350" s="178"/>
      <c r="D350" s="168" t="s">
        <v>120</v>
      </c>
      <c r="E350" s="169"/>
      <c r="F350" s="170"/>
      <c r="G350" s="118">
        <f>SUM(H350:K350)</f>
        <v>505</v>
      </c>
      <c r="H350" s="118">
        <f>SUM(H344:H348)</f>
        <v>131</v>
      </c>
      <c r="I350" s="118">
        <f>SUM(I344:I348)</f>
        <v>130</v>
      </c>
      <c r="J350" s="118">
        <f>SUM(J344:J348)</f>
        <v>130</v>
      </c>
      <c r="K350" s="118">
        <f>SUM(K344:K349)</f>
        <v>114</v>
      </c>
    </row>
    <row r="351" spans="1:11" ht="26.25" hidden="1" customHeight="1" x14ac:dyDescent="0.25">
      <c r="A351" s="172"/>
      <c r="B351" s="166" t="s">
        <v>127</v>
      </c>
      <c r="C351" s="174" t="s">
        <v>126</v>
      </c>
      <c r="D351" s="185">
        <v>151</v>
      </c>
      <c r="E351" s="20" t="s">
        <v>46</v>
      </c>
      <c r="F351" s="35" t="s">
        <v>57</v>
      </c>
      <c r="G351" s="14">
        <f t="shared" si="26"/>
        <v>0</v>
      </c>
      <c r="H351" s="21"/>
      <c r="I351" s="21"/>
      <c r="J351" s="21"/>
      <c r="K351" s="21"/>
    </row>
    <row r="352" spans="1:11" ht="19.7" customHeight="1" x14ac:dyDescent="0.25">
      <c r="A352" s="172"/>
      <c r="B352" s="166"/>
      <c r="C352" s="174"/>
      <c r="D352" s="183"/>
      <c r="E352" s="26" t="s">
        <v>47</v>
      </c>
      <c r="F352" s="17" t="s">
        <v>22</v>
      </c>
      <c r="G352" s="14">
        <f t="shared" si="26"/>
        <v>1100</v>
      </c>
      <c r="H352" s="13">
        <v>550</v>
      </c>
      <c r="I352" s="13">
        <v>400</v>
      </c>
      <c r="J352" s="13">
        <v>100</v>
      </c>
      <c r="K352" s="13">
        <v>50</v>
      </c>
    </row>
    <row r="353" spans="1:11" ht="19.7" customHeight="1" x14ac:dyDescent="0.25">
      <c r="A353" s="172"/>
      <c r="B353" s="167"/>
      <c r="C353" s="178"/>
      <c r="D353" s="168" t="s">
        <v>124</v>
      </c>
      <c r="E353" s="169"/>
      <c r="F353" s="170"/>
      <c r="G353" s="118">
        <f>SUM(G351:G352)</f>
        <v>1100</v>
      </c>
      <c r="H353" s="118">
        <f>SUM(H351:H352)</f>
        <v>550</v>
      </c>
      <c r="I353" s="118">
        <f>SUM(I351:I352)</f>
        <v>400</v>
      </c>
      <c r="J353" s="118">
        <f>SUM(J351:J352)</f>
        <v>100</v>
      </c>
      <c r="K353" s="118">
        <f>SUM(K351:K352)</f>
        <v>50</v>
      </c>
    </row>
    <row r="354" spans="1:11" ht="15" customHeight="1" x14ac:dyDescent="0.25">
      <c r="A354" s="172"/>
      <c r="B354" s="166" t="s">
        <v>134</v>
      </c>
      <c r="C354" s="174" t="s">
        <v>135</v>
      </c>
      <c r="D354" s="185">
        <v>151</v>
      </c>
      <c r="E354" s="20" t="s">
        <v>39</v>
      </c>
      <c r="F354" s="6" t="s">
        <v>50</v>
      </c>
      <c r="G354" s="14">
        <f t="shared" si="26"/>
        <v>33000</v>
      </c>
      <c r="H354" s="13">
        <v>21500</v>
      </c>
      <c r="I354" s="13">
        <v>6400</v>
      </c>
      <c r="J354" s="13">
        <v>3200</v>
      </c>
      <c r="K354" s="13">
        <v>1900</v>
      </c>
    </row>
    <row r="355" spans="1:11" ht="15" customHeight="1" x14ac:dyDescent="0.25">
      <c r="A355" s="172"/>
      <c r="B355" s="166"/>
      <c r="C355" s="174"/>
      <c r="D355" s="182"/>
      <c r="E355" s="20" t="s">
        <v>40</v>
      </c>
      <c r="F355" s="6" t="s">
        <v>51</v>
      </c>
      <c r="G355" s="14">
        <f t="shared" si="26"/>
        <v>6300</v>
      </c>
      <c r="H355" s="13">
        <v>3000</v>
      </c>
      <c r="I355" s="13">
        <v>1300</v>
      </c>
      <c r="J355" s="13"/>
      <c r="K355" s="13">
        <v>2000</v>
      </c>
    </row>
    <row r="356" spans="1:11" ht="15" customHeight="1" x14ac:dyDescent="0.25">
      <c r="A356" s="172"/>
      <c r="B356" s="166"/>
      <c r="C356" s="174"/>
      <c r="D356" s="183"/>
      <c r="E356" s="20" t="s">
        <v>41</v>
      </c>
      <c r="F356" s="6" t="s">
        <v>52</v>
      </c>
      <c r="G356" s="14">
        <f t="shared" si="26"/>
        <v>9200</v>
      </c>
      <c r="H356" s="13">
        <v>3900</v>
      </c>
      <c r="I356" s="13">
        <v>2300</v>
      </c>
      <c r="J356" s="13">
        <v>2000</v>
      </c>
      <c r="K356" s="13">
        <v>1000</v>
      </c>
    </row>
    <row r="357" spans="1:11" ht="15" customHeight="1" x14ac:dyDescent="0.25">
      <c r="A357" s="172"/>
      <c r="B357" s="166"/>
      <c r="C357" s="174"/>
      <c r="D357" s="20">
        <v>155</v>
      </c>
      <c r="E357" s="20" t="s">
        <v>41</v>
      </c>
      <c r="F357" s="6" t="s">
        <v>52</v>
      </c>
      <c r="G357" s="14">
        <f t="shared" si="26"/>
        <v>1100</v>
      </c>
      <c r="H357" s="42">
        <v>700</v>
      </c>
      <c r="I357" s="42">
        <v>400</v>
      </c>
      <c r="J357" s="42"/>
      <c r="K357" s="42"/>
    </row>
    <row r="358" spans="1:11" ht="15" customHeight="1" thickBot="1" x14ac:dyDescent="0.3">
      <c r="A358" s="172"/>
      <c r="B358" s="166"/>
      <c r="C358" s="174"/>
      <c r="D358" s="190" t="s">
        <v>132</v>
      </c>
      <c r="E358" s="191"/>
      <c r="F358" s="192"/>
      <c r="G358" s="97">
        <f>SUM(H358:K358)</f>
        <v>49600</v>
      </c>
      <c r="H358" s="97">
        <f>SUM(H354:H357)</f>
        <v>29100</v>
      </c>
      <c r="I358" s="97">
        <f>SUM(I354:I357)</f>
        <v>10400</v>
      </c>
      <c r="J358" s="97">
        <f>SUM(J354:J356)</f>
        <v>5200</v>
      </c>
      <c r="K358" s="97">
        <f>SUM(K354:K356)</f>
        <v>4900</v>
      </c>
    </row>
    <row r="359" spans="1:11" ht="15" customHeight="1" thickBot="1" x14ac:dyDescent="0.3">
      <c r="A359" s="134" t="s">
        <v>189</v>
      </c>
      <c r="B359" s="217" t="s">
        <v>192</v>
      </c>
      <c r="C359" s="217"/>
      <c r="D359" s="217"/>
      <c r="E359" s="217"/>
      <c r="F359" s="218"/>
      <c r="G359" s="123">
        <f>SUM(H359:K359)</f>
        <v>127819</v>
      </c>
      <c r="H359" s="123">
        <f>SUM(H364,H368,H370,H376,H379,H386)</f>
        <v>32459</v>
      </c>
      <c r="I359" s="123">
        <f>SUM(I364,I368,I370,I376,I379,I386)</f>
        <v>46272</v>
      </c>
      <c r="J359" s="123">
        <f>SUM(J364,J368,J370,J376,J379,J386)</f>
        <v>36147</v>
      </c>
      <c r="K359" s="126">
        <f>SUM(K364,K368,K370,K376,K379,K386)</f>
        <v>12941</v>
      </c>
    </row>
    <row r="360" spans="1:11" ht="19.149999999999999" customHeight="1" x14ac:dyDescent="0.25">
      <c r="A360" s="225"/>
      <c r="B360" s="166" t="s">
        <v>59</v>
      </c>
      <c r="C360" s="174" t="s">
        <v>15</v>
      </c>
      <c r="D360" s="24">
        <v>151</v>
      </c>
      <c r="E360" s="184" t="s">
        <v>21</v>
      </c>
      <c r="F360" s="184" t="s">
        <v>22</v>
      </c>
      <c r="G360" s="27">
        <f t="shared" si="26"/>
        <v>26022</v>
      </c>
      <c r="H360" s="28">
        <v>8964</v>
      </c>
      <c r="I360" s="28">
        <v>7250</v>
      </c>
      <c r="J360" s="28">
        <v>5200</v>
      </c>
      <c r="K360" s="28">
        <v>4608</v>
      </c>
    </row>
    <row r="361" spans="1:11" ht="19.149999999999999" customHeight="1" x14ac:dyDescent="0.25">
      <c r="A361" s="225"/>
      <c r="B361" s="166"/>
      <c r="C361" s="174"/>
      <c r="D361" s="24">
        <v>155</v>
      </c>
      <c r="E361" s="179"/>
      <c r="F361" s="179"/>
      <c r="G361" s="27">
        <f t="shared" si="26"/>
        <v>2000</v>
      </c>
      <c r="H361" s="28">
        <v>2000</v>
      </c>
      <c r="I361" s="28"/>
      <c r="J361" s="28"/>
      <c r="K361" s="28"/>
    </row>
    <row r="362" spans="1:11" ht="19.149999999999999" customHeight="1" x14ac:dyDescent="0.25">
      <c r="A362" s="225"/>
      <c r="B362" s="166"/>
      <c r="C362" s="174"/>
      <c r="D362" s="20" t="s">
        <v>98</v>
      </c>
      <c r="E362" s="179"/>
      <c r="F362" s="179"/>
      <c r="G362" s="27">
        <f t="shared" si="26"/>
        <v>4000</v>
      </c>
      <c r="H362" s="28">
        <v>1000</v>
      </c>
      <c r="I362" s="28">
        <v>1000</v>
      </c>
      <c r="J362" s="28">
        <v>1000</v>
      </c>
      <c r="K362" s="28">
        <v>1000</v>
      </c>
    </row>
    <row r="363" spans="1:11" ht="19.149999999999999" customHeight="1" x14ac:dyDescent="0.25">
      <c r="A363" s="225"/>
      <c r="B363" s="166"/>
      <c r="C363" s="174"/>
      <c r="D363" s="24" t="s">
        <v>99</v>
      </c>
      <c r="E363" s="180"/>
      <c r="F363" s="180"/>
      <c r="G363" s="27">
        <f t="shared" si="26"/>
        <v>6138</v>
      </c>
      <c r="H363" s="28"/>
      <c r="I363" s="28">
        <v>3069</v>
      </c>
      <c r="J363" s="28">
        <v>3069</v>
      </c>
      <c r="K363" s="28"/>
    </row>
    <row r="364" spans="1:11" ht="17.649999999999999" customHeight="1" x14ac:dyDescent="0.25">
      <c r="A364" s="225"/>
      <c r="B364" s="167"/>
      <c r="C364" s="178"/>
      <c r="D364" s="168" t="s">
        <v>35</v>
      </c>
      <c r="E364" s="169"/>
      <c r="F364" s="170"/>
      <c r="G364" s="118">
        <f>SUM(H364:K364)</f>
        <v>38160</v>
      </c>
      <c r="H364" s="118">
        <f>SUM(H360:H363)</f>
        <v>11964</v>
      </c>
      <c r="I364" s="118">
        <f>SUM(I360:I363)</f>
        <v>11319</v>
      </c>
      <c r="J364" s="118">
        <f>SUM(J360:J363)</f>
        <v>9269</v>
      </c>
      <c r="K364" s="118">
        <f>SUM(K360:K363)</f>
        <v>5608</v>
      </c>
    </row>
    <row r="365" spans="1:11" ht="23.45" customHeight="1" x14ac:dyDescent="0.25">
      <c r="A365" s="225"/>
      <c r="B365" s="177" t="s">
        <v>85</v>
      </c>
      <c r="C365" s="173" t="s">
        <v>86</v>
      </c>
      <c r="D365" s="185">
        <v>151</v>
      </c>
      <c r="E365" s="20" t="s">
        <v>42</v>
      </c>
      <c r="F365" s="6" t="s">
        <v>53</v>
      </c>
      <c r="G365" s="14">
        <f t="shared" si="26"/>
        <v>10300</v>
      </c>
      <c r="H365" s="13">
        <v>1000</v>
      </c>
      <c r="I365" s="13">
        <v>1000</v>
      </c>
      <c r="J365" s="13">
        <v>6500</v>
      </c>
      <c r="K365" s="13">
        <v>1800</v>
      </c>
    </row>
    <row r="366" spans="1:11" ht="15" customHeight="1" x14ac:dyDescent="0.25">
      <c r="A366" s="225"/>
      <c r="B366" s="166"/>
      <c r="C366" s="174"/>
      <c r="D366" s="183"/>
      <c r="E366" s="20" t="s">
        <v>43</v>
      </c>
      <c r="F366" s="5" t="s">
        <v>54</v>
      </c>
      <c r="G366" s="14">
        <f t="shared" si="26"/>
        <v>6500</v>
      </c>
      <c r="H366" s="13">
        <v>3500</v>
      </c>
      <c r="I366" s="13">
        <v>2500</v>
      </c>
      <c r="J366" s="13">
        <v>500</v>
      </c>
      <c r="K366" s="13"/>
    </row>
    <row r="367" spans="1:11" ht="15" customHeight="1" x14ac:dyDescent="0.25">
      <c r="A367" s="225"/>
      <c r="B367" s="166"/>
      <c r="C367" s="174"/>
      <c r="D367" s="20">
        <v>155</v>
      </c>
      <c r="E367" s="20" t="s">
        <v>43</v>
      </c>
      <c r="F367" s="5" t="s">
        <v>54</v>
      </c>
      <c r="G367" s="14">
        <f t="shared" si="26"/>
        <v>1000</v>
      </c>
      <c r="H367" s="13">
        <v>1000</v>
      </c>
      <c r="I367" s="13"/>
      <c r="J367" s="13"/>
      <c r="K367" s="13"/>
    </row>
    <row r="368" spans="1:11" ht="15" customHeight="1" x14ac:dyDescent="0.25">
      <c r="A368" s="225"/>
      <c r="B368" s="167"/>
      <c r="C368" s="178"/>
      <c r="D368" s="168" t="s">
        <v>89</v>
      </c>
      <c r="E368" s="169"/>
      <c r="F368" s="170"/>
      <c r="G368" s="118">
        <f>SUM(H368:K368)</f>
        <v>17800</v>
      </c>
      <c r="H368" s="118">
        <f>SUM(H365:H367)</f>
        <v>5500</v>
      </c>
      <c r="I368" s="118">
        <f>SUM(I365:I366)</f>
        <v>3500</v>
      </c>
      <c r="J368" s="118">
        <f>SUM(J365:J366)</f>
        <v>7000</v>
      </c>
      <c r="K368" s="118">
        <f>SUM(K365:K366)</f>
        <v>1800</v>
      </c>
    </row>
    <row r="369" spans="1:11" ht="15" customHeight="1" x14ac:dyDescent="0.25">
      <c r="A369" s="225"/>
      <c r="B369" s="177" t="s">
        <v>100</v>
      </c>
      <c r="C369" s="173" t="s">
        <v>101</v>
      </c>
      <c r="D369" s="20">
        <v>151</v>
      </c>
      <c r="E369" s="20" t="s">
        <v>203</v>
      </c>
      <c r="F369" s="5" t="s">
        <v>204</v>
      </c>
      <c r="G369" s="14">
        <f>SUM(H369:K369)</f>
        <v>500</v>
      </c>
      <c r="H369" s="13">
        <v>200</v>
      </c>
      <c r="I369" s="13">
        <v>300</v>
      </c>
      <c r="J369" s="13"/>
      <c r="K369" s="13"/>
    </row>
    <row r="370" spans="1:11" ht="15" customHeight="1" x14ac:dyDescent="0.25">
      <c r="A370" s="225"/>
      <c r="B370" s="167"/>
      <c r="C370" s="178"/>
      <c r="D370" s="168" t="s">
        <v>102</v>
      </c>
      <c r="E370" s="169"/>
      <c r="F370" s="170"/>
      <c r="G370" s="118">
        <f>SUM(H370:K370)</f>
        <v>500</v>
      </c>
      <c r="H370" s="118">
        <f t="shared" ref="H370:K370" si="45">SUM(H369)</f>
        <v>200</v>
      </c>
      <c r="I370" s="118">
        <f t="shared" si="45"/>
        <v>300</v>
      </c>
      <c r="J370" s="118">
        <f t="shared" si="45"/>
        <v>0</v>
      </c>
      <c r="K370" s="118">
        <f t="shared" si="45"/>
        <v>0</v>
      </c>
    </row>
    <row r="371" spans="1:11" ht="26.85" customHeight="1" x14ac:dyDescent="0.25">
      <c r="A371" s="225"/>
      <c r="B371" s="177" t="s">
        <v>108</v>
      </c>
      <c r="C371" s="173" t="s">
        <v>121</v>
      </c>
      <c r="D371" s="185">
        <v>142</v>
      </c>
      <c r="E371" s="20" t="s">
        <v>182</v>
      </c>
      <c r="F371" s="6" t="s">
        <v>188</v>
      </c>
      <c r="G371" s="14">
        <f t="shared" si="26"/>
        <v>161</v>
      </c>
      <c r="H371" s="13">
        <v>40</v>
      </c>
      <c r="I371" s="13">
        <v>40</v>
      </c>
      <c r="J371" s="13">
        <v>41</v>
      </c>
      <c r="K371" s="13">
        <v>40</v>
      </c>
    </row>
    <row r="372" spans="1:11" ht="26.85" hidden="1" customHeight="1" x14ac:dyDescent="0.25">
      <c r="A372" s="225"/>
      <c r="B372" s="166"/>
      <c r="C372" s="174"/>
      <c r="D372" s="182"/>
      <c r="E372" s="20" t="s">
        <v>178</v>
      </c>
      <c r="F372" s="6" t="s">
        <v>179</v>
      </c>
      <c r="G372" s="14">
        <f t="shared" si="26"/>
        <v>0</v>
      </c>
      <c r="H372" s="13"/>
      <c r="I372" s="13"/>
      <c r="J372" s="13"/>
      <c r="K372" s="13"/>
    </row>
    <row r="373" spans="1:11" ht="15" hidden="1" customHeight="1" x14ac:dyDescent="0.25">
      <c r="A373" s="225"/>
      <c r="B373" s="166"/>
      <c r="C373" s="174"/>
      <c r="D373" s="182"/>
      <c r="E373" s="20" t="s">
        <v>37</v>
      </c>
      <c r="F373" s="6" t="s">
        <v>48</v>
      </c>
      <c r="G373" s="14">
        <f t="shared" si="26"/>
        <v>0</v>
      </c>
      <c r="H373" s="13"/>
      <c r="I373" s="13"/>
      <c r="J373" s="13"/>
      <c r="K373" s="13"/>
    </row>
    <row r="374" spans="1:11" ht="24.95" hidden="1" customHeight="1" x14ac:dyDescent="0.25">
      <c r="A374" s="225"/>
      <c r="B374" s="166"/>
      <c r="C374" s="174"/>
      <c r="D374" s="182"/>
      <c r="E374" s="20" t="s">
        <v>168</v>
      </c>
      <c r="F374" s="6" t="s">
        <v>173</v>
      </c>
      <c r="G374" s="14">
        <f t="shared" si="26"/>
        <v>0</v>
      </c>
      <c r="H374" s="13"/>
      <c r="I374" s="13"/>
      <c r="J374" s="13"/>
      <c r="K374" s="13"/>
    </row>
    <row r="375" spans="1:11" ht="15" customHeight="1" x14ac:dyDescent="0.25">
      <c r="A375" s="225"/>
      <c r="B375" s="166"/>
      <c r="C375" s="174"/>
      <c r="D375" s="183"/>
      <c r="E375" s="20" t="s">
        <v>169</v>
      </c>
      <c r="F375" s="6" t="s">
        <v>174</v>
      </c>
      <c r="G375" s="14">
        <f t="shared" si="26"/>
        <v>420</v>
      </c>
      <c r="H375" s="13">
        <v>105</v>
      </c>
      <c r="I375" s="13">
        <v>105</v>
      </c>
      <c r="J375" s="13">
        <v>105</v>
      </c>
      <c r="K375" s="13">
        <v>105</v>
      </c>
    </row>
    <row r="376" spans="1:11" ht="15" customHeight="1" x14ac:dyDescent="0.25">
      <c r="A376" s="225"/>
      <c r="B376" s="167"/>
      <c r="C376" s="178"/>
      <c r="D376" s="168" t="s">
        <v>120</v>
      </c>
      <c r="E376" s="169"/>
      <c r="F376" s="170"/>
      <c r="G376" s="118">
        <f>SUM(H376:K376)</f>
        <v>581</v>
      </c>
      <c r="H376" s="118">
        <f>SUM(H371:H375)</f>
        <v>145</v>
      </c>
      <c r="I376" s="118">
        <f>SUM(I371:I375)</f>
        <v>145</v>
      </c>
      <c r="J376" s="118">
        <f>SUM(J371:J375)</f>
        <v>146</v>
      </c>
      <c r="K376" s="118">
        <f>SUM(K371:K375)</f>
        <v>145</v>
      </c>
    </row>
    <row r="377" spans="1:11" ht="25.5" hidden="1" customHeight="1" x14ac:dyDescent="0.25">
      <c r="A377" s="225"/>
      <c r="B377" s="177" t="s">
        <v>127</v>
      </c>
      <c r="C377" s="173" t="s">
        <v>126</v>
      </c>
      <c r="D377" s="185">
        <v>151</v>
      </c>
      <c r="E377" s="20" t="s">
        <v>46</v>
      </c>
      <c r="F377" s="35" t="s">
        <v>57</v>
      </c>
      <c r="G377" s="14">
        <f t="shared" si="26"/>
        <v>0</v>
      </c>
      <c r="H377" s="21"/>
      <c r="I377" s="21"/>
      <c r="J377" s="21"/>
      <c r="K377" s="21"/>
    </row>
    <row r="378" spans="1:11" ht="17.649999999999999" customHeight="1" x14ac:dyDescent="0.25">
      <c r="A378" s="225"/>
      <c r="B378" s="166"/>
      <c r="C378" s="174"/>
      <c r="D378" s="183"/>
      <c r="E378" s="20" t="s">
        <v>47</v>
      </c>
      <c r="F378" s="6" t="s">
        <v>22</v>
      </c>
      <c r="G378" s="14">
        <f t="shared" si="26"/>
        <v>400</v>
      </c>
      <c r="H378" s="13">
        <v>250</v>
      </c>
      <c r="I378" s="13">
        <v>50</v>
      </c>
      <c r="J378" s="13">
        <v>50</v>
      </c>
      <c r="K378" s="13">
        <v>50</v>
      </c>
    </row>
    <row r="379" spans="1:11" ht="15" customHeight="1" x14ac:dyDescent="0.25">
      <c r="A379" s="225"/>
      <c r="B379" s="167"/>
      <c r="C379" s="178"/>
      <c r="D379" s="168" t="s">
        <v>124</v>
      </c>
      <c r="E379" s="169"/>
      <c r="F379" s="170"/>
      <c r="G379" s="118">
        <f>SUM(H379:K379)</f>
        <v>400</v>
      </c>
      <c r="H379" s="118">
        <f t="shared" ref="H379:K379" si="46">SUM(H377:H378)</f>
        <v>250</v>
      </c>
      <c r="I379" s="118">
        <f t="shared" si="46"/>
        <v>50</v>
      </c>
      <c r="J379" s="118">
        <f t="shared" si="46"/>
        <v>50</v>
      </c>
      <c r="K379" s="118">
        <f t="shared" si="46"/>
        <v>50</v>
      </c>
    </row>
    <row r="380" spans="1:11" ht="15" customHeight="1" x14ac:dyDescent="0.25">
      <c r="A380" s="225"/>
      <c r="B380" s="177" t="s">
        <v>134</v>
      </c>
      <c r="C380" s="173" t="s">
        <v>135</v>
      </c>
      <c r="D380" s="185">
        <v>151</v>
      </c>
      <c r="E380" s="20" t="s">
        <v>39</v>
      </c>
      <c r="F380" s="6" t="s">
        <v>50</v>
      </c>
      <c r="G380" s="14">
        <f t="shared" si="26"/>
        <v>38258</v>
      </c>
      <c r="H380" s="13">
        <v>6000</v>
      </c>
      <c r="I380" s="13">
        <v>9758</v>
      </c>
      <c r="J380" s="13">
        <v>17762</v>
      </c>
      <c r="K380" s="13">
        <v>4738</v>
      </c>
    </row>
    <row r="381" spans="1:11" ht="15" customHeight="1" x14ac:dyDescent="0.25">
      <c r="A381" s="225"/>
      <c r="B381" s="166"/>
      <c r="C381" s="174"/>
      <c r="D381" s="182"/>
      <c r="E381" s="20" t="s">
        <v>40</v>
      </c>
      <c r="F381" s="6" t="s">
        <v>51</v>
      </c>
      <c r="G381" s="14">
        <f t="shared" si="26"/>
        <v>4720</v>
      </c>
      <c r="H381" s="13">
        <v>2600</v>
      </c>
      <c r="I381" s="13">
        <v>600</v>
      </c>
      <c r="J381" s="13">
        <v>920</v>
      </c>
      <c r="K381" s="13">
        <v>600</v>
      </c>
    </row>
    <row r="382" spans="1:11" ht="15" customHeight="1" x14ac:dyDescent="0.25">
      <c r="A382" s="225"/>
      <c r="B382" s="166"/>
      <c r="C382" s="174"/>
      <c r="D382" s="183"/>
      <c r="E382" s="20" t="s">
        <v>41</v>
      </c>
      <c r="F382" s="6" t="s">
        <v>52</v>
      </c>
      <c r="G382" s="14">
        <f t="shared" si="26"/>
        <v>22600</v>
      </c>
      <c r="H382" s="13">
        <v>3000</v>
      </c>
      <c r="I382" s="13">
        <v>18600</v>
      </c>
      <c r="J382" s="13">
        <v>1000</v>
      </c>
      <c r="K382" s="13"/>
    </row>
    <row r="383" spans="1:11" ht="15" customHeight="1" x14ac:dyDescent="0.25">
      <c r="A383" s="225"/>
      <c r="B383" s="166"/>
      <c r="C383" s="174"/>
      <c r="D383" s="185">
        <v>155</v>
      </c>
      <c r="E383" s="20" t="s">
        <v>39</v>
      </c>
      <c r="F383" s="6" t="s">
        <v>50</v>
      </c>
      <c r="G383" s="14">
        <f t="shared" si="26"/>
        <v>2600</v>
      </c>
      <c r="H383" s="42">
        <v>600</v>
      </c>
      <c r="I383" s="42">
        <v>2000</v>
      </c>
      <c r="J383" s="42"/>
      <c r="K383" s="42"/>
    </row>
    <row r="384" spans="1:11" ht="15" customHeight="1" x14ac:dyDescent="0.25">
      <c r="A384" s="225"/>
      <c r="B384" s="166"/>
      <c r="C384" s="174"/>
      <c r="D384" s="182"/>
      <c r="E384" s="20" t="s">
        <v>40</v>
      </c>
      <c r="F384" s="6" t="s">
        <v>51</v>
      </c>
      <c r="G384" s="14">
        <f t="shared" si="26"/>
        <v>1200</v>
      </c>
      <c r="H384" s="42">
        <v>1200</v>
      </c>
      <c r="I384" s="42"/>
      <c r="J384" s="42"/>
      <c r="K384" s="42"/>
    </row>
    <row r="385" spans="1:11" ht="15" customHeight="1" x14ac:dyDescent="0.25">
      <c r="A385" s="225"/>
      <c r="B385" s="166"/>
      <c r="C385" s="174"/>
      <c r="D385" s="183"/>
      <c r="E385" s="20" t="s">
        <v>41</v>
      </c>
      <c r="F385" s="6" t="s">
        <v>52</v>
      </c>
      <c r="G385" s="14">
        <f t="shared" si="26"/>
        <v>1000</v>
      </c>
      <c r="H385" s="42">
        <v>1000</v>
      </c>
      <c r="I385" s="42"/>
      <c r="J385" s="42"/>
      <c r="K385" s="42"/>
    </row>
    <row r="386" spans="1:11" ht="15" customHeight="1" thickBot="1" x14ac:dyDescent="0.3">
      <c r="A386" s="225"/>
      <c r="B386" s="166"/>
      <c r="C386" s="174"/>
      <c r="D386" s="190" t="s">
        <v>132</v>
      </c>
      <c r="E386" s="191"/>
      <c r="F386" s="192"/>
      <c r="G386" s="97">
        <f>SUM(H386:K386)</f>
        <v>70378</v>
      </c>
      <c r="H386" s="97">
        <f>SUM(H380:H385)</f>
        <v>14400</v>
      </c>
      <c r="I386" s="97">
        <f>SUM(I380:I383)</f>
        <v>30958</v>
      </c>
      <c r="J386" s="97">
        <f>SUM(J380:J382)</f>
        <v>19682</v>
      </c>
      <c r="K386" s="97">
        <f>SUM(K380:K382)</f>
        <v>5338</v>
      </c>
    </row>
    <row r="387" spans="1:11" ht="15" customHeight="1" thickBot="1" x14ac:dyDescent="0.3">
      <c r="A387" s="134" t="s">
        <v>191</v>
      </c>
      <c r="B387" s="217" t="s">
        <v>194</v>
      </c>
      <c r="C387" s="217"/>
      <c r="D387" s="217"/>
      <c r="E387" s="217"/>
      <c r="F387" s="218"/>
      <c r="G387" s="123">
        <f>SUM(H387:K387)</f>
        <v>142481</v>
      </c>
      <c r="H387" s="123">
        <f>SUM(H393,H397,H399,H405,H408,H415)</f>
        <v>81671</v>
      </c>
      <c r="I387" s="123">
        <f>SUM(I393,I397,I399,I405,I408,I415)</f>
        <v>26414</v>
      </c>
      <c r="J387" s="123">
        <f>SUM(J393,J397,J399,J405,J408,J415)</f>
        <v>18168</v>
      </c>
      <c r="K387" s="126">
        <f>SUM(K393,K397,K399,K405,K408,K415)</f>
        <v>16228</v>
      </c>
    </row>
    <row r="388" spans="1:11" ht="15" customHeight="1" x14ac:dyDescent="0.25">
      <c r="A388" s="172"/>
      <c r="B388" s="166" t="s">
        <v>59</v>
      </c>
      <c r="C388" s="174" t="s">
        <v>15</v>
      </c>
      <c r="D388" s="181">
        <v>151</v>
      </c>
      <c r="E388" s="52" t="s">
        <v>21</v>
      </c>
      <c r="F388" s="18" t="s">
        <v>58</v>
      </c>
      <c r="G388" s="27">
        <f t="shared" si="26"/>
        <v>33500</v>
      </c>
      <c r="H388" s="28">
        <v>15100</v>
      </c>
      <c r="I388" s="28">
        <v>9240</v>
      </c>
      <c r="J388" s="28">
        <v>5124</v>
      </c>
      <c r="K388" s="28">
        <v>4036</v>
      </c>
    </row>
    <row r="389" spans="1:11" ht="15" customHeight="1" x14ac:dyDescent="0.25">
      <c r="A389" s="172"/>
      <c r="B389" s="166"/>
      <c r="C389" s="174"/>
      <c r="D389" s="183"/>
      <c r="E389" s="20" t="s">
        <v>43</v>
      </c>
      <c r="F389" s="5" t="s">
        <v>54</v>
      </c>
      <c r="G389" s="27">
        <f t="shared" si="26"/>
        <v>3000</v>
      </c>
      <c r="H389" s="28">
        <v>3000</v>
      </c>
      <c r="I389" s="28"/>
      <c r="J389" s="28"/>
      <c r="K389" s="28"/>
    </row>
    <row r="390" spans="1:11" ht="15" customHeight="1" x14ac:dyDescent="0.25">
      <c r="A390" s="172"/>
      <c r="B390" s="166"/>
      <c r="C390" s="174"/>
      <c r="D390" s="24">
        <v>155</v>
      </c>
      <c r="E390" s="52" t="s">
        <v>21</v>
      </c>
      <c r="F390" s="18" t="s">
        <v>58</v>
      </c>
      <c r="G390" s="27">
        <f t="shared" si="26"/>
        <v>800</v>
      </c>
      <c r="H390" s="28">
        <v>800</v>
      </c>
      <c r="I390" s="28"/>
      <c r="J390" s="28"/>
      <c r="K390" s="28"/>
    </row>
    <row r="391" spans="1:11" ht="15" customHeight="1" x14ac:dyDescent="0.25">
      <c r="A391" s="172"/>
      <c r="B391" s="166"/>
      <c r="C391" s="174"/>
      <c r="D391" s="20" t="s">
        <v>98</v>
      </c>
      <c r="E391" s="4" t="s">
        <v>40</v>
      </c>
      <c r="F391" s="5" t="s">
        <v>51</v>
      </c>
      <c r="G391" s="27">
        <f t="shared" si="26"/>
        <v>2500</v>
      </c>
      <c r="H391" s="28">
        <v>625</v>
      </c>
      <c r="I391" s="28">
        <v>625</v>
      </c>
      <c r="J391" s="28">
        <v>625</v>
      </c>
      <c r="K391" s="28">
        <v>625</v>
      </c>
    </row>
    <row r="392" spans="1:11" ht="15" customHeight="1" x14ac:dyDescent="0.25">
      <c r="A392" s="172"/>
      <c r="B392" s="166"/>
      <c r="C392" s="174"/>
      <c r="D392" s="20" t="s">
        <v>99</v>
      </c>
      <c r="E392" s="4" t="s">
        <v>40</v>
      </c>
      <c r="F392" s="5" t="s">
        <v>51</v>
      </c>
      <c r="G392" s="14">
        <f t="shared" si="26"/>
        <v>2896</v>
      </c>
      <c r="H392" s="13">
        <v>2896</v>
      </c>
      <c r="I392" s="13"/>
      <c r="J392" s="13"/>
      <c r="K392" s="13"/>
    </row>
    <row r="393" spans="1:11" ht="15" customHeight="1" x14ac:dyDescent="0.25">
      <c r="A393" s="172"/>
      <c r="B393" s="167"/>
      <c r="C393" s="178"/>
      <c r="D393" s="168" t="s">
        <v>35</v>
      </c>
      <c r="E393" s="169"/>
      <c r="F393" s="170"/>
      <c r="G393" s="118">
        <f>SUM(H393:K393)</f>
        <v>42696</v>
      </c>
      <c r="H393" s="118">
        <f>SUM(H388:H392)</f>
        <v>22421</v>
      </c>
      <c r="I393" s="118">
        <f>SUM(I388:I392)</f>
        <v>9865</v>
      </c>
      <c r="J393" s="118">
        <f>SUM(J388:J392)</f>
        <v>5749</v>
      </c>
      <c r="K393" s="118">
        <f>SUM(K388:K392)</f>
        <v>4661</v>
      </c>
    </row>
    <row r="394" spans="1:11" ht="24.95" customHeight="1" x14ac:dyDescent="0.25">
      <c r="A394" s="172"/>
      <c r="B394" s="166" t="s">
        <v>85</v>
      </c>
      <c r="C394" s="174" t="s">
        <v>86</v>
      </c>
      <c r="D394" s="185">
        <v>151</v>
      </c>
      <c r="E394" s="20" t="s">
        <v>42</v>
      </c>
      <c r="F394" s="6" t="s">
        <v>53</v>
      </c>
      <c r="G394" s="14">
        <f t="shared" si="26"/>
        <v>7700</v>
      </c>
      <c r="H394" s="13">
        <v>2500</v>
      </c>
      <c r="I394" s="13">
        <v>2500</v>
      </c>
      <c r="J394" s="13">
        <v>1500</v>
      </c>
      <c r="K394" s="13">
        <v>1200</v>
      </c>
    </row>
    <row r="395" spans="1:11" ht="17.45" customHeight="1" x14ac:dyDescent="0.25">
      <c r="A395" s="172"/>
      <c r="B395" s="166"/>
      <c r="C395" s="174"/>
      <c r="D395" s="183"/>
      <c r="E395" s="20" t="s">
        <v>43</v>
      </c>
      <c r="F395" s="5" t="s">
        <v>54</v>
      </c>
      <c r="G395" s="14">
        <f t="shared" si="26"/>
        <v>25000</v>
      </c>
      <c r="H395" s="13">
        <v>10300</v>
      </c>
      <c r="I395" s="13">
        <v>5300</v>
      </c>
      <c r="J395" s="13">
        <v>6200</v>
      </c>
      <c r="K395" s="13">
        <v>3200</v>
      </c>
    </row>
    <row r="396" spans="1:11" ht="17.45" customHeight="1" x14ac:dyDescent="0.25">
      <c r="A396" s="172"/>
      <c r="B396" s="166"/>
      <c r="C396" s="174"/>
      <c r="D396" s="20">
        <v>155</v>
      </c>
      <c r="E396" s="20" t="s">
        <v>43</v>
      </c>
      <c r="F396" s="5" t="s">
        <v>54</v>
      </c>
      <c r="G396" s="14">
        <f t="shared" si="26"/>
        <v>2000</v>
      </c>
      <c r="H396" s="13">
        <v>2000</v>
      </c>
      <c r="I396" s="13"/>
      <c r="J396" s="13"/>
      <c r="K396" s="13"/>
    </row>
    <row r="397" spans="1:11" ht="14.1" customHeight="1" x14ac:dyDescent="0.25">
      <c r="A397" s="172"/>
      <c r="B397" s="167"/>
      <c r="C397" s="178"/>
      <c r="D397" s="168" t="s">
        <v>89</v>
      </c>
      <c r="E397" s="169"/>
      <c r="F397" s="170"/>
      <c r="G397" s="118">
        <f>SUM(H397:K397)</f>
        <v>34700</v>
      </c>
      <c r="H397" s="118">
        <f>SUM(H394:H396)</f>
        <v>14800</v>
      </c>
      <c r="I397" s="118">
        <f>SUM(I394:I395)</f>
        <v>7800</v>
      </c>
      <c r="J397" s="118">
        <f>SUM(J394:J395)</f>
        <v>7700</v>
      </c>
      <c r="K397" s="118">
        <f>SUM(K394:K395)</f>
        <v>4400</v>
      </c>
    </row>
    <row r="398" spans="1:11" ht="15.75" customHeight="1" x14ac:dyDescent="0.25">
      <c r="A398" s="172"/>
      <c r="B398" s="177" t="s">
        <v>100</v>
      </c>
      <c r="C398" s="173" t="s">
        <v>101</v>
      </c>
      <c r="D398" s="4">
        <v>151</v>
      </c>
      <c r="E398" s="20" t="s">
        <v>203</v>
      </c>
      <c r="F398" s="5" t="s">
        <v>204</v>
      </c>
      <c r="G398" s="14">
        <f>SUM(H398:K398)</f>
        <v>0</v>
      </c>
      <c r="H398" s="13"/>
      <c r="I398" s="13"/>
      <c r="J398" s="13"/>
      <c r="K398" s="13"/>
    </row>
    <row r="399" spans="1:11" ht="18" customHeight="1" x14ac:dyDescent="0.25">
      <c r="A399" s="172"/>
      <c r="B399" s="167"/>
      <c r="C399" s="178"/>
      <c r="D399" s="168" t="s">
        <v>102</v>
      </c>
      <c r="E399" s="169"/>
      <c r="F399" s="170"/>
      <c r="G399" s="118">
        <f>SUM(H399:K399)</f>
        <v>0</v>
      </c>
      <c r="H399" s="118">
        <f t="shared" ref="H399:K399" si="47">SUM(H398)</f>
        <v>0</v>
      </c>
      <c r="I399" s="118">
        <f t="shared" si="47"/>
        <v>0</v>
      </c>
      <c r="J399" s="118">
        <f t="shared" si="47"/>
        <v>0</v>
      </c>
      <c r="K399" s="118">
        <f t="shared" si="47"/>
        <v>0</v>
      </c>
    </row>
    <row r="400" spans="1:11" ht="25.5" customHeight="1" x14ac:dyDescent="0.25">
      <c r="A400" s="172"/>
      <c r="B400" s="177" t="s">
        <v>108</v>
      </c>
      <c r="C400" s="173" t="s">
        <v>121</v>
      </c>
      <c r="D400" s="185">
        <v>142</v>
      </c>
      <c r="E400" s="20" t="s">
        <v>182</v>
      </c>
      <c r="F400" s="6" t="s">
        <v>188</v>
      </c>
      <c r="G400" s="14">
        <f t="shared" si="26"/>
        <v>161</v>
      </c>
      <c r="H400" s="13">
        <v>44</v>
      </c>
      <c r="I400" s="13">
        <v>43</v>
      </c>
      <c r="J400" s="13">
        <v>33</v>
      </c>
      <c r="K400" s="13">
        <v>41</v>
      </c>
    </row>
    <row r="401" spans="1:11" ht="25.5" hidden="1" customHeight="1" x14ac:dyDescent="0.25">
      <c r="A401" s="172"/>
      <c r="B401" s="166"/>
      <c r="C401" s="174"/>
      <c r="D401" s="182"/>
      <c r="E401" s="20" t="s">
        <v>178</v>
      </c>
      <c r="F401" s="6" t="s">
        <v>179</v>
      </c>
      <c r="G401" s="14">
        <f t="shared" si="26"/>
        <v>0</v>
      </c>
      <c r="H401" s="13"/>
      <c r="I401" s="13"/>
      <c r="J401" s="13"/>
      <c r="K401" s="13"/>
    </row>
    <row r="402" spans="1:11" ht="15" hidden="1" customHeight="1" x14ac:dyDescent="0.25">
      <c r="A402" s="172"/>
      <c r="B402" s="166"/>
      <c r="C402" s="174"/>
      <c r="D402" s="182"/>
      <c r="E402" s="20" t="s">
        <v>37</v>
      </c>
      <c r="F402" s="6" t="s">
        <v>48</v>
      </c>
      <c r="G402" s="14">
        <f t="shared" si="26"/>
        <v>0</v>
      </c>
      <c r="H402" s="13"/>
      <c r="I402" s="13"/>
      <c r="J402" s="13"/>
      <c r="K402" s="13"/>
    </row>
    <row r="403" spans="1:11" ht="26.85" hidden="1" customHeight="1" x14ac:dyDescent="0.25">
      <c r="A403" s="172"/>
      <c r="B403" s="166"/>
      <c r="C403" s="174"/>
      <c r="D403" s="182"/>
      <c r="E403" s="20" t="s">
        <v>168</v>
      </c>
      <c r="F403" s="6" t="s">
        <v>173</v>
      </c>
      <c r="G403" s="14">
        <f t="shared" si="26"/>
        <v>0</v>
      </c>
      <c r="H403" s="13"/>
      <c r="I403" s="13"/>
      <c r="J403" s="13"/>
      <c r="K403" s="13"/>
    </row>
    <row r="404" spans="1:11" ht="15" customHeight="1" x14ac:dyDescent="0.25">
      <c r="A404" s="172"/>
      <c r="B404" s="166"/>
      <c r="C404" s="174"/>
      <c r="D404" s="183"/>
      <c r="E404" s="20" t="s">
        <v>169</v>
      </c>
      <c r="F404" s="6" t="s">
        <v>174</v>
      </c>
      <c r="G404" s="14">
        <f t="shared" si="26"/>
        <v>424</v>
      </c>
      <c r="H404" s="13">
        <v>106</v>
      </c>
      <c r="I404" s="13">
        <v>106</v>
      </c>
      <c r="J404" s="13">
        <v>106</v>
      </c>
      <c r="K404" s="13">
        <v>106</v>
      </c>
    </row>
    <row r="405" spans="1:11" ht="15" customHeight="1" x14ac:dyDescent="0.25">
      <c r="A405" s="172"/>
      <c r="B405" s="167"/>
      <c r="C405" s="178"/>
      <c r="D405" s="168" t="s">
        <v>120</v>
      </c>
      <c r="E405" s="169"/>
      <c r="F405" s="170"/>
      <c r="G405" s="118">
        <f>SUM(H405:K405)</f>
        <v>585</v>
      </c>
      <c r="H405" s="118">
        <f>SUM(H400:H404)</f>
        <v>150</v>
      </c>
      <c r="I405" s="118">
        <f>SUM(I400:I404)</f>
        <v>149</v>
      </c>
      <c r="J405" s="118">
        <f>SUM(J400:J404)</f>
        <v>139</v>
      </c>
      <c r="K405" s="118">
        <f>SUM(K400:K404)</f>
        <v>147</v>
      </c>
    </row>
    <row r="406" spans="1:11" ht="24" hidden="1" customHeight="1" x14ac:dyDescent="0.25">
      <c r="A406" s="172"/>
      <c r="B406" s="166" t="s">
        <v>127</v>
      </c>
      <c r="C406" s="174" t="s">
        <v>126</v>
      </c>
      <c r="D406" s="185">
        <v>151</v>
      </c>
      <c r="E406" s="20" t="s">
        <v>46</v>
      </c>
      <c r="F406" s="35" t="s">
        <v>57</v>
      </c>
      <c r="G406" s="22">
        <f t="shared" si="26"/>
        <v>0</v>
      </c>
      <c r="H406" s="21"/>
      <c r="I406" s="21"/>
      <c r="J406" s="21"/>
      <c r="K406" s="21"/>
    </row>
    <row r="407" spans="1:11" ht="15" customHeight="1" x14ac:dyDescent="0.25">
      <c r="A407" s="172"/>
      <c r="B407" s="166"/>
      <c r="C407" s="174"/>
      <c r="D407" s="183"/>
      <c r="E407" s="20" t="s">
        <v>47</v>
      </c>
      <c r="F407" s="35" t="s">
        <v>22</v>
      </c>
      <c r="G407" s="22">
        <f t="shared" si="26"/>
        <v>600</v>
      </c>
      <c r="H407" s="21">
        <v>400</v>
      </c>
      <c r="I407" s="21">
        <v>100</v>
      </c>
      <c r="J407" s="21">
        <v>80</v>
      </c>
      <c r="K407" s="21">
        <v>20</v>
      </c>
    </row>
    <row r="408" spans="1:11" ht="15" customHeight="1" x14ac:dyDescent="0.25">
      <c r="A408" s="172"/>
      <c r="B408" s="167"/>
      <c r="C408" s="178"/>
      <c r="D408" s="168" t="s">
        <v>124</v>
      </c>
      <c r="E408" s="169"/>
      <c r="F408" s="170"/>
      <c r="G408" s="118">
        <f>SUM(G406:G407)</f>
        <v>600</v>
      </c>
      <c r="H408" s="118">
        <f>SUM(H406:H407)</f>
        <v>400</v>
      </c>
      <c r="I408" s="118">
        <f>SUM(I406:I407)</f>
        <v>100</v>
      </c>
      <c r="J408" s="118">
        <f>SUM(J406:J407)</f>
        <v>80</v>
      </c>
      <c r="K408" s="118">
        <f>SUM(K406:K407)</f>
        <v>20</v>
      </c>
    </row>
    <row r="409" spans="1:11" ht="15" customHeight="1" x14ac:dyDescent="0.25">
      <c r="A409" s="172"/>
      <c r="B409" s="177" t="s">
        <v>134</v>
      </c>
      <c r="C409" s="173" t="s">
        <v>135</v>
      </c>
      <c r="D409" s="185">
        <v>151</v>
      </c>
      <c r="E409" s="20" t="s">
        <v>39</v>
      </c>
      <c r="F409" s="6" t="s">
        <v>50</v>
      </c>
      <c r="G409" s="14">
        <f t="shared" si="26"/>
        <v>31600</v>
      </c>
      <c r="H409" s="13">
        <v>15000</v>
      </c>
      <c r="I409" s="13">
        <v>6500</v>
      </c>
      <c r="J409" s="13">
        <v>3600</v>
      </c>
      <c r="K409" s="13">
        <v>6500</v>
      </c>
    </row>
    <row r="410" spans="1:11" ht="15" customHeight="1" x14ac:dyDescent="0.25">
      <c r="A410" s="172"/>
      <c r="B410" s="166"/>
      <c r="C410" s="174"/>
      <c r="D410" s="182"/>
      <c r="E410" s="20" t="s">
        <v>40</v>
      </c>
      <c r="F410" s="6" t="s">
        <v>51</v>
      </c>
      <c r="G410" s="14">
        <f t="shared" si="26"/>
        <v>2000</v>
      </c>
      <c r="H410" s="13">
        <v>2000</v>
      </c>
      <c r="I410" s="13"/>
      <c r="J410" s="13"/>
      <c r="K410" s="13"/>
    </row>
    <row r="411" spans="1:11" ht="15" customHeight="1" x14ac:dyDescent="0.25">
      <c r="A411" s="172"/>
      <c r="B411" s="166"/>
      <c r="C411" s="174"/>
      <c r="D411" s="182"/>
      <c r="E411" s="20" t="s">
        <v>41</v>
      </c>
      <c r="F411" s="6" t="s">
        <v>52</v>
      </c>
      <c r="G411" s="14">
        <f t="shared" si="26"/>
        <v>8400</v>
      </c>
      <c r="H411" s="13">
        <v>5000</v>
      </c>
      <c r="I411" s="13">
        <v>2000</v>
      </c>
      <c r="J411" s="13">
        <v>900</v>
      </c>
      <c r="K411" s="13">
        <v>500</v>
      </c>
    </row>
    <row r="412" spans="1:11" ht="15" customHeight="1" x14ac:dyDescent="0.25">
      <c r="A412" s="172"/>
      <c r="B412" s="166"/>
      <c r="C412" s="174"/>
      <c r="D412" s="175">
        <v>155</v>
      </c>
      <c r="E412" s="20" t="s">
        <v>39</v>
      </c>
      <c r="F412" s="6" t="s">
        <v>50</v>
      </c>
      <c r="G412" s="14">
        <f t="shared" si="26"/>
        <v>20300</v>
      </c>
      <c r="H412" s="42">
        <v>20300</v>
      </c>
      <c r="I412" s="42"/>
      <c r="J412" s="42"/>
      <c r="K412" s="42"/>
    </row>
    <row r="413" spans="1:11" ht="15" customHeight="1" x14ac:dyDescent="0.25">
      <c r="A413" s="172"/>
      <c r="B413" s="166"/>
      <c r="C413" s="174"/>
      <c r="D413" s="175"/>
      <c r="E413" s="20" t="s">
        <v>40</v>
      </c>
      <c r="F413" s="6" t="s">
        <v>51</v>
      </c>
      <c r="G413" s="14">
        <f t="shared" si="26"/>
        <v>500</v>
      </c>
      <c r="H413" s="42">
        <v>500</v>
      </c>
      <c r="I413" s="42"/>
      <c r="J413" s="42"/>
      <c r="K413" s="42"/>
    </row>
    <row r="414" spans="1:11" ht="15" customHeight="1" x14ac:dyDescent="0.25">
      <c r="A414" s="172"/>
      <c r="B414" s="166"/>
      <c r="C414" s="174"/>
      <c r="D414" s="175"/>
      <c r="E414" s="20" t="s">
        <v>41</v>
      </c>
      <c r="F414" s="6" t="s">
        <v>52</v>
      </c>
      <c r="G414" s="14">
        <f t="shared" si="26"/>
        <v>1100</v>
      </c>
      <c r="H414" s="42">
        <v>1100</v>
      </c>
      <c r="I414" s="42"/>
      <c r="J414" s="42"/>
      <c r="K414" s="42"/>
    </row>
    <row r="415" spans="1:11" ht="15" customHeight="1" thickBot="1" x14ac:dyDescent="0.3">
      <c r="A415" s="172"/>
      <c r="B415" s="166"/>
      <c r="C415" s="174"/>
      <c r="D415" s="190" t="s">
        <v>132</v>
      </c>
      <c r="E415" s="191"/>
      <c r="F415" s="192"/>
      <c r="G415" s="97">
        <f>SUM(H415:K415)</f>
        <v>63900</v>
      </c>
      <c r="H415" s="97">
        <f>SUM(H409:H414)</f>
        <v>43900</v>
      </c>
      <c r="I415" s="97">
        <f>SUM(I409:I411)</f>
        <v>8500</v>
      </c>
      <c r="J415" s="97">
        <f>SUM(J409:J411)</f>
        <v>4500</v>
      </c>
      <c r="K415" s="97">
        <f>SUM(K409:K414)</f>
        <v>7000</v>
      </c>
    </row>
    <row r="416" spans="1:11" ht="15" customHeight="1" thickBot="1" x14ac:dyDescent="0.3">
      <c r="A416" s="134" t="s">
        <v>193</v>
      </c>
      <c r="B416" s="217" t="s">
        <v>196</v>
      </c>
      <c r="C416" s="217"/>
      <c r="D416" s="217"/>
      <c r="E416" s="217"/>
      <c r="F416" s="218"/>
      <c r="G416" s="123">
        <f>SUM(H416:K416)</f>
        <v>100277</v>
      </c>
      <c r="H416" s="123">
        <f>SUM(H419,,H423,H425,H431+H434+H443)</f>
        <v>44739</v>
      </c>
      <c r="I416" s="123">
        <f>SUM(I419,,I423,I425,I431+I434+I443)</f>
        <v>27610</v>
      </c>
      <c r="J416" s="123">
        <f>SUM(J419,,J423,J425,J431+J434+J443)</f>
        <v>20763</v>
      </c>
      <c r="K416" s="126">
        <f>SUM(K419,,K423,K425,K431+K434+K443)</f>
        <v>7165</v>
      </c>
    </row>
    <row r="417" spans="1:11" ht="21.2" customHeight="1" x14ac:dyDescent="0.25">
      <c r="A417" s="225"/>
      <c r="B417" s="166" t="s">
        <v>59</v>
      </c>
      <c r="C417" s="174" t="s">
        <v>15</v>
      </c>
      <c r="D417" s="85" t="s">
        <v>256</v>
      </c>
      <c r="E417" s="52" t="s">
        <v>21</v>
      </c>
      <c r="F417" s="18" t="s">
        <v>22</v>
      </c>
      <c r="G417" s="27">
        <f t="shared" si="26"/>
        <v>26500</v>
      </c>
      <c r="H417" s="78">
        <v>8155</v>
      </c>
      <c r="I417" s="78">
        <v>10580</v>
      </c>
      <c r="J417" s="78">
        <v>4815</v>
      </c>
      <c r="K417" s="78">
        <v>2950</v>
      </c>
    </row>
    <row r="418" spans="1:11" ht="21.2" customHeight="1" x14ac:dyDescent="0.25">
      <c r="A418" s="225"/>
      <c r="B418" s="166"/>
      <c r="C418" s="174"/>
      <c r="D418" s="99" t="s">
        <v>302</v>
      </c>
      <c r="E418" s="52" t="s">
        <v>21</v>
      </c>
      <c r="F418" s="18" t="s">
        <v>22</v>
      </c>
      <c r="G418" s="27">
        <f t="shared" si="26"/>
        <v>500</v>
      </c>
      <c r="H418" s="78">
        <v>500</v>
      </c>
      <c r="I418" s="78"/>
      <c r="J418" s="78"/>
      <c r="K418" s="78"/>
    </row>
    <row r="419" spans="1:11" ht="20.85" customHeight="1" x14ac:dyDescent="0.25">
      <c r="A419" s="225"/>
      <c r="B419" s="167"/>
      <c r="C419" s="178"/>
      <c r="D419" s="168" t="s">
        <v>35</v>
      </c>
      <c r="E419" s="169"/>
      <c r="F419" s="170"/>
      <c r="G419" s="118">
        <f>SUM(H419:K419)</f>
        <v>27000</v>
      </c>
      <c r="H419" s="118">
        <f t="shared" ref="H419:J419" si="48">SUM(H417:H418,)</f>
        <v>8655</v>
      </c>
      <c r="I419" s="118">
        <f t="shared" si="48"/>
        <v>10580</v>
      </c>
      <c r="J419" s="118">
        <f t="shared" si="48"/>
        <v>4815</v>
      </c>
      <c r="K419" s="118">
        <f>SUM(K417:K418,)</f>
        <v>2950</v>
      </c>
    </row>
    <row r="420" spans="1:11" ht="24.95" customHeight="1" x14ac:dyDescent="0.25">
      <c r="A420" s="225"/>
      <c r="B420" s="177" t="s">
        <v>85</v>
      </c>
      <c r="C420" s="173" t="s">
        <v>86</v>
      </c>
      <c r="D420" s="185">
        <v>151</v>
      </c>
      <c r="E420" s="20" t="s">
        <v>42</v>
      </c>
      <c r="F420" s="6" t="s">
        <v>53</v>
      </c>
      <c r="G420" s="14">
        <f>SUM(H420:K420)</f>
        <v>6000</v>
      </c>
      <c r="H420" s="13">
        <v>2000</v>
      </c>
      <c r="I420" s="13">
        <v>3200</v>
      </c>
      <c r="J420" s="13">
        <v>500</v>
      </c>
      <c r="K420" s="13">
        <v>300</v>
      </c>
    </row>
    <row r="421" spans="1:11" ht="15.75" customHeight="1" x14ac:dyDescent="0.25">
      <c r="A421" s="225"/>
      <c r="B421" s="166"/>
      <c r="C421" s="174"/>
      <c r="D421" s="183"/>
      <c r="E421" s="20" t="s">
        <v>43</v>
      </c>
      <c r="F421" s="5" t="s">
        <v>54</v>
      </c>
      <c r="G421" s="14">
        <f t="shared" ref="G421:G428" si="49">SUM(H421:K421)</f>
        <v>1100</v>
      </c>
      <c r="H421" s="13">
        <v>1100</v>
      </c>
      <c r="I421" s="13"/>
      <c r="J421" s="13"/>
      <c r="K421" s="13"/>
    </row>
    <row r="422" spans="1:11" ht="15.75" customHeight="1" x14ac:dyDescent="0.25">
      <c r="A422" s="225"/>
      <c r="B422" s="166"/>
      <c r="C422" s="174"/>
      <c r="D422" s="20">
        <v>155</v>
      </c>
      <c r="E422" s="20" t="s">
        <v>43</v>
      </c>
      <c r="F422" s="5" t="s">
        <v>54</v>
      </c>
      <c r="G422" s="14">
        <f t="shared" si="49"/>
        <v>100</v>
      </c>
      <c r="H422" s="13">
        <v>100</v>
      </c>
      <c r="I422" s="13"/>
      <c r="J422" s="13"/>
      <c r="K422" s="13"/>
    </row>
    <row r="423" spans="1:11" ht="15.75" customHeight="1" x14ac:dyDescent="0.25">
      <c r="A423" s="225"/>
      <c r="B423" s="167"/>
      <c r="C423" s="178"/>
      <c r="D423" s="168" t="s">
        <v>89</v>
      </c>
      <c r="E423" s="169"/>
      <c r="F423" s="170"/>
      <c r="G423" s="118">
        <f>SUM(H423:K423)</f>
        <v>7200</v>
      </c>
      <c r="H423" s="118">
        <f>SUM(H420:H421:H422)</f>
        <v>3200</v>
      </c>
      <c r="I423" s="118">
        <f>SUM(I420:I421:I422)</f>
        <v>3200</v>
      </c>
      <c r="J423" s="118">
        <f>SUM(J420:J421:J422)</f>
        <v>500</v>
      </c>
      <c r="K423" s="118">
        <f>SUM(K420:K421:K422)</f>
        <v>300</v>
      </c>
    </row>
    <row r="424" spans="1:11" ht="24" customHeight="1" x14ac:dyDescent="0.25">
      <c r="A424" s="225"/>
      <c r="B424" s="177" t="s">
        <v>100</v>
      </c>
      <c r="C424" s="173" t="s">
        <v>101</v>
      </c>
      <c r="D424" s="20">
        <v>151</v>
      </c>
      <c r="E424" s="20" t="s">
        <v>203</v>
      </c>
      <c r="F424" s="6" t="s">
        <v>204</v>
      </c>
      <c r="G424" s="14">
        <f t="shared" si="49"/>
        <v>500</v>
      </c>
      <c r="H424" s="13">
        <v>200</v>
      </c>
      <c r="I424" s="13">
        <v>300</v>
      </c>
      <c r="J424" s="13"/>
      <c r="K424" s="13"/>
    </row>
    <row r="425" spans="1:11" ht="15.75" customHeight="1" x14ac:dyDescent="0.25">
      <c r="A425" s="225"/>
      <c r="B425" s="167"/>
      <c r="C425" s="178"/>
      <c r="D425" s="168" t="s">
        <v>102</v>
      </c>
      <c r="E425" s="169"/>
      <c r="F425" s="170"/>
      <c r="G425" s="118">
        <f>SUM(H425:K425)</f>
        <v>500</v>
      </c>
      <c r="H425" s="118">
        <f t="shared" ref="H425:K425" si="50">SUM(H424)</f>
        <v>200</v>
      </c>
      <c r="I425" s="118">
        <f t="shared" si="50"/>
        <v>300</v>
      </c>
      <c r="J425" s="118">
        <f t="shared" si="50"/>
        <v>0</v>
      </c>
      <c r="K425" s="118">
        <f t="shared" si="50"/>
        <v>0</v>
      </c>
    </row>
    <row r="426" spans="1:11" ht="25.5" customHeight="1" x14ac:dyDescent="0.25">
      <c r="A426" s="225"/>
      <c r="B426" s="177" t="s">
        <v>108</v>
      </c>
      <c r="C426" s="173" t="s">
        <v>121</v>
      </c>
      <c r="D426" s="185">
        <v>142</v>
      </c>
      <c r="E426" s="20" t="s">
        <v>182</v>
      </c>
      <c r="F426" s="6" t="s">
        <v>188</v>
      </c>
      <c r="G426" s="14">
        <f t="shared" si="49"/>
        <v>161</v>
      </c>
      <c r="H426" s="13">
        <v>50</v>
      </c>
      <c r="I426" s="13">
        <v>20</v>
      </c>
      <c r="J426" s="13">
        <v>36</v>
      </c>
      <c r="K426" s="13">
        <v>55</v>
      </c>
    </row>
    <row r="427" spans="1:11" ht="25.5" hidden="1" customHeight="1" x14ac:dyDescent="0.25">
      <c r="A427" s="225"/>
      <c r="B427" s="166"/>
      <c r="C427" s="174"/>
      <c r="D427" s="182"/>
      <c r="E427" s="20" t="s">
        <v>178</v>
      </c>
      <c r="F427" s="6" t="s">
        <v>179</v>
      </c>
      <c r="G427" s="14">
        <f t="shared" si="49"/>
        <v>0</v>
      </c>
      <c r="H427" s="13"/>
      <c r="I427" s="13"/>
      <c r="J427" s="13"/>
      <c r="K427" s="13"/>
    </row>
    <row r="428" spans="1:11" ht="14.25" hidden="1" customHeight="1" x14ac:dyDescent="0.25">
      <c r="A428" s="225"/>
      <c r="B428" s="166"/>
      <c r="C428" s="174"/>
      <c r="D428" s="182"/>
      <c r="E428" s="20" t="s">
        <v>37</v>
      </c>
      <c r="F428" s="6" t="s">
        <v>48</v>
      </c>
      <c r="G428" s="14">
        <f t="shared" si="49"/>
        <v>0</v>
      </c>
      <c r="H428" s="13"/>
      <c r="I428" s="13"/>
      <c r="J428" s="13"/>
      <c r="K428" s="13"/>
    </row>
    <row r="429" spans="1:11" ht="25.5" hidden="1" customHeight="1" x14ac:dyDescent="0.25">
      <c r="A429" s="225"/>
      <c r="B429" s="166"/>
      <c r="C429" s="174"/>
      <c r="D429" s="182"/>
      <c r="E429" s="20" t="s">
        <v>168</v>
      </c>
      <c r="F429" s="6" t="s">
        <v>173</v>
      </c>
      <c r="G429" s="14">
        <f t="shared" si="26"/>
        <v>0</v>
      </c>
      <c r="H429" s="13"/>
      <c r="I429" s="13"/>
      <c r="J429" s="13"/>
      <c r="K429" s="13"/>
    </row>
    <row r="430" spans="1:11" ht="15" customHeight="1" x14ac:dyDescent="0.25">
      <c r="A430" s="225"/>
      <c r="B430" s="166"/>
      <c r="C430" s="174"/>
      <c r="D430" s="183"/>
      <c r="E430" s="20" t="s">
        <v>169</v>
      </c>
      <c r="F430" s="6" t="s">
        <v>174</v>
      </c>
      <c r="G430" s="14">
        <f t="shared" si="26"/>
        <v>392</v>
      </c>
      <c r="H430" s="13">
        <v>130</v>
      </c>
      <c r="I430" s="13">
        <v>130</v>
      </c>
      <c r="J430" s="13">
        <v>132</v>
      </c>
      <c r="K430" s="13"/>
    </row>
    <row r="431" spans="1:11" ht="15" customHeight="1" x14ac:dyDescent="0.25">
      <c r="A431" s="225"/>
      <c r="B431" s="167"/>
      <c r="C431" s="178"/>
      <c r="D431" s="168" t="s">
        <v>120</v>
      </c>
      <c r="E431" s="169"/>
      <c r="F431" s="170"/>
      <c r="G431" s="118">
        <f t="shared" ref="G431:G444" si="51">SUM(H431:K431)</f>
        <v>553</v>
      </c>
      <c r="H431" s="118">
        <f>SUM(H426:H430)</f>
        <v>180</v>
      </c>
      <c r="I431" s="118">
        <f>SUM(I426:I430)</f>
        <v>150</v>
      </c>
      <c r="J431" s="118">
        <f>SUM(J426:J430)</f>
        <v>168</v>
      </c>
      <c r="K431" s="118">
        <f>SUM(K426:K430)</f>
        <v>55</v>
      </c>
    </row>
    <row r="432" spans="1:11" ht="24" customHeight="1" x14ac:dyDescent="0.25">
      <c r="A432" s="225"/>
      <c r="B432" s="166" t="s">
        <v>127</v>
      </c>
      <c r="C432" s="174" t="s">
        <v>126</v>
      </c>
      <c r="D432" s="185">
        <v>151</v>
      </c>
      <c r="E432" s="20" t="s">
        <v>46</v>
      </c>
      <c r="F432" s="35" t="s">
        <v>57</v>
      </c>
      <c r="G432" s="14">
        <f t="shared" si="51"/>
        <v>0</v>
      </c>
      <c r="H432" s="21"/>
      <c r="I432" s="21"/>
      <c r="J432" s="21"/>
      <c r="K432" s="21"/>
    </row>
    <row r="433" spans="1:11" ht="15" customHeight="1" x14ac:dyDescent="0.25">
      <c r="A433" s="225"/>
      <c r="B433" s="166"/>
      <c r="C433" s="174"/>
      <c r="D433" s="183"/>
      <c r="E433" s="20" t="s">
        <v>47</v>
      </c>
      <c r="F433" s="6" t="s">
        <v>22</v>
      </c>
      <c r="G433" s="14">
        <f t="shared" si="51"/>
        <v>300</v>
      </c>
      <c r="H433" s="13">
        <v>280</v>
      </c>
      <c r="I433" s="13">
        <v>80</v>
      </c>
      <c r="J433" s="13">
        <v>80</v>
      </c>
      <c r="K433" s="13">
        <v>-140</v>
      </c>
    </row>
    <row r="434" spans="1:11" ht="15" customHeight="1" x14ac:dyDescent="0.25">
      <c r="A434" s="225"/>
      <c r="B434" s="167"/>
      <c r="C434" s="178"/>
      <c r="D434" s="168" t="s">
        <v>124</v>
      </c>
      <c r="E434" s="169"/>
      <c r="F434" s="170"/>
      <c r="G434" s="118">
        <f>SUM(G432:G433)</f>
        <v>300</v>
      </c>
      <c r="H434" s="118">
        <f>SUM(H432:H433)</f>
        <v>280</v>
      </c>
      <c r="I434" s="118">
        <f>SUM(I432:I433)</f>
        <v>80</v>
      </c>
      <c r="J434" s="118">
        <f>SUM(J432:J433)</f>
        <v>80</v>
      </c>
      <c r="K434" s="118">
        <f>SUM(K432:K433)</f>
        <v>-140</v>
      </c>
    </row>
    <row r="435" spans="1:11" ht="15" customHeight="1" x14ac:dyDescent="0.25">
      <c r="A435" s="225"/>
      <c r="B435" s="177" t="s">
        <v>134</v>
      </c>
      <c r="C435" s="173" t="s">
        <v>135</v>
      </c>
      <c r="D435" s="185">
        <v>151</v>
      </c>
      <c r="E435" s="20" t="s">
        <v>39</v>
      </c>
      <c r="F435" s="6" t="s">
        <v>50</v>
      </c>
      <c r="G435" s="14">
        <f t="shared" si="51"/>
        <v>13400</v>
      </c>
      <c r="H435" s="13">
        <v>8500</v>
      </c>
      <c r="I435" s="13">
        <v>5000</v>
      </c>
      <c r="J435" s="13">
        <v>-1100</v>
      </c>
      <c r="K435" s="13">
        <v>1000</v>
      </c>
    </row>
    <row r="436" spans="1:11" ht="15" customHeight="1" x14ac:dyDescent="0.25">
      <c r="A436" s="225"/>
      <c r="B436" s="166"/>
      <c r="C436" s="174"/>
      <c r="D436" s="182"/>
      <c r="E436" s="20" t="s">
        <v>40</v>
      </c>
      <c r="F436" s="6" t="s">
        <v>51</v>
      </c>
      <c r="G436" s="14">
        <f t="shared" si="51"/>
        <v>21700</v>
      </c>
      <c r="H436" s="13">
        <v>8100</v>
      </c>
      <c r="I436" s="13">
        <v>2500</v>
      </c>
      <c r="J436" s="13">
        <v>10700</v>
      </c>
      <c r="K436" s="13">
        <v>400</v>
      </c>
    </row>
    <row r="437" spans="1:11" ht="15" customHeight="1" x14ac:dyDescent="0.25">
      <c r="A437" s="225"/>
      <c r="B437" s="166"/>
      <c r="C437" s="174"/>
      <c r="D437" s="182"/>
      <c r="E437" s="20" t="s">
        <v>41</v>
      </c>
      <c r="F437" s="6" t="s">
        <v>52</v>
      </c>
      <c r="G437" s="14">
        <f t="shared" si="51"/>
        <v>13500</v>
      </c>
      <c r="H437" s="13">
        <v>7500</v>
      </c>
      <c r="I437" s="13">
        <v>3500</v>
      </c>
      <c r="J437" s="13">
        <v>2000</v>
      </c>
      <c r="K437" s="13">
        <v>500</v>
      </c>
    </row>
    <row r="438" spans="1:11" ht="15" customHeight="1" x14ac:dyDescent="0.25">
      <c r="A438" s="225"/>
      <c r="B438" s="166"/>
      <c r="C438" s="174"/>
      <c r="D438" s="185">
        <v>155</v>
      </c>
      <c r="E438" s="20" t="s">
        <v>39</v>
      </c>
      <c r="F438" s="6" t="s">
        <v>50</v>
      </c>
      <c r="G438" s="14">
        <f t="shared" si="51"/>
        <v>2000</v>
      </c>
      <c r="H438" s="13">
        <v>1400</v>
      </c>
      <c r="I438" s="13">
        <v>300</v>
      </c>
      <c r="J438" s="13">
        <v>200</v>
      </c>
      <c r="K438" s="13">
        <v>100</v>
      </c>
    </row>
    <row r="439" spans="1:11" ht="15" customHeight="1" x14ac:dyDescent="0.25">
      <c r="A439" s="225"/>
      <c r="B439" s="166"/>
      <c r="C439" s="174"/>
      <c r="D439" s="182"/>
      <c r="E439" s="20" t="s">
        <v>40</v>
      </c>
      <c r="F439" s="6" t="s">
        <v>51</v>
      </c>
      <c r="G439" s="14">
        <f t="shared" si="51"/>
        <v>7500</v>
      </c>
      <c r="H439" s="13">
        <v>3500</v>
      </c>
      <c r="I439" s="13">
        <v>2000</v>
      </c>
      <c r="J439" s="13">
        <v>1000</v>
      </c>
      <c r="K439" s="13">
        <v>1000</v>
      </c>
    </row>
    <row r="440" spans="1:11" ht="15" customHeight="1" x14ac:dyDescent="0.25">
      <c r="A440" s="225"/>
      <c r="B440" s="166"/>
      <c r="C440" s="174"/>
      <c r="D440" s="183"/>
      <c r="E440" s="20" t="s">
        <v>41</v>
      </c>
      <c r="F440" s="6" t="s">
        <v>52</v>
      </c>
      <c r="G440" s="14">
        <f t="shared" si="51"/>
        <v>3400</v>
      </c>
      <c r="H440" s="13"/>
      <c r="I440" s="13"/>
      <c r="J440" s="13">
        <v>2400</v>
      </c>
      <c r="K440" s="13">
        <v>1000</v>
      </c>
    </row>
    <row r="441" spans="1:11" ht="15" customHeight="1" x14ac:dyDescent="0.25">
      <c r="A441" s="225"/>
      <c r="B441" s="166"/>
      <c r="C441" s="174"/>
      <c r="D441" s="20" t="s">
        <v>98</v>
      </c>
      <c r="E441" s="20" t="s">
        <v>40</v>
      </c>
      <c r="F441" s="6" t="s">
        <v>51</v>
      </c>
      <c r="G441" s="14">
        <f t="shared" si="51"/>
        <v>3000</v>
      </c>
      <c r="H441" s="13">
        <v>3000</v>
      </c>
      <c r="I441" s="13"/>
      <c r="J441" s="13"/>
      <c r="K441" s="13"/>
    </row>
    <row r="442" spans="1:11" ht="15" customHeight="1" x14ac:dyDescent="0.25">
      <c r="A442" s="225"/>
      <c r="B442" s="166"/>
      <c r="C442" s="174"/>
      <c r="D442" s="20" t="s">
        <v>99</v>
      </c>
      <c r="E442" s="20" t="s">
        <v>40</v>
      </c>
      <c r="F442" s="6" t="s">
        <v>51</v>
      </c>
      <c r="G442" s="14">
        <f t="shared" si="51"/>
        <v>224</v>
      </c>
      <c r="H442" s="42">
        <v>224</v>
      </c>
      <c r="I442" s="42"/>
      <c r="J442" s="42"/>
      <c r="K442" s="42"/>
    </row>
    <row r="443" spans="1:11" ht="15" customHeight="1" thickBot="1" x14ac:dyDescent="0.3">
      <c r="A443" s="225"/>
      <c r="B443" s="166"/>
      <c r="C443" s="174"/>
      <c r="D443" s="190" t="s">
        <v>132</v>
      </c>
      <c r="E443" s="191"/>
      <c r="F443" s="192"/>
      <c r="G443" s="97">
        <f t="shared" si="51"/>
        <v>64724</v>
      </c>
      <c r="H443" s="97">
        <f>SUM(H435:H442)</f>
        <v>32224</v>
      </c>
      <c r="I443" s="97">
        <f>SUM(I435:I441)</f>
        <v>13300</v>
      </c>
      <c r="J443" s="97">
        <f>SUM(J435:J441)</f>
        <v>15200</v>
      </c>
      <c r="K443" s="97">
        <f>SUM(K435:K441)</f>
        <v>4000</v>
      </c>
    </row>
    <row r="444" spans="1:11" ht="15" customHeight="1" thickBot="1" x14ac:dyDescent="0.3">
      <c r="A444" s="134" t="s">
        <v>195</v>
      </c>
      <c r="B444" s="217" t="s">
        <v>197</v>
      </c>
      <c r="C444" s="217"/>
      <c r="D444" s="217"/>
      <c r="E444" s="217"/>
      <c r="F444" s="244"/>
      <c r="G444" s="122">
        <f t="shared" si="51"/>
        <v>23509</v>
      </c>
      <c r="H444" s="122">
        <f>SUM(H449,H451,H453,H458,H460,H464)</f>
        <v>13263</v>
      </c>
      <c r="I444" s="122">
        <f>SUM(I449,I451,I453,I458,I460,I464)</f>
        <v>4883</v>
      </c>
      <c r="J444" s="122">
        <f>SUM(J449,J451,J453,J458,J460,J464)</f>
        <v>3850</v>
      </c>
      <c r="K444" s="130">
        <f>SUM(K449,K451,K453,K458,K460,K464)</f>
        <v>1513</v>
      </c>
    </row>
    <row r="445" spans="1:11" ht="15" customHeight="1" x14ac:dyDescent="0.25">
      <c r="A445" s="222"/>
      <c r="B445" s="166" t="s">
        <v>59</v>
      </c>
      <c r="C445" s="174" t="s">
        <v>15</v>
      </c>
      <c r="D445" s="24">
        <v>151</v>
      </c>
      <c r="E445" s="181" t="s">
        <v>21</v>
      </c>
      <c r="F445" s="184" t="s">
        <v>22</v>
      </c>
      <c r="G445" s="27">
        <f t="shared" ref="G445:G662" si="52">SUM(H445:K445)</f>
        <v>12000</v>
      </c>
      <c r="H445" s="28">
        <v>4900</v>
      </c>
      <c r="I445" s="28">
        <v>3433</v>
      </c>
      <c r="J445" s="28">
        <v>2700</v>
      </c>
      <c r="K445" s="28">
        <v>967</v>
      </c>
    </row>
    <row r="446" spans="1:11" ht="15" customHeight="1" x14ac:dyDescent="0.25">
      <c r="A446" s="222"/>
      <c r="B446" s="166"/>
      <c r="C446" s="174"/>
      <c r="D446" s="24">
        <v>155</v>
      </c>
      <c r="E446" s="182"/>
      <c r="F446" s="179"/>
      <c r="G446" s="27">
        <f t="shared" si="52"/>
        <v>100</v>
      </c>
      <c r="H446" s="28">
        <v>100</v>
      </c>
      <c r="I446" s="28"/>
      <c r="J446" s="28"/>
      <c r="K446" s="28"/>
    </row>
    <row r="447" spans="1:11" ht="15" customHeight="1" x14ac:dyDescent="0.25">
      <c r="A447" s="222"/>
      <c r="B447" s="166"/>
      <c r="C447" s="174"/>
      <c r="D447" s="24" t="s">
        <v>98</v>
      </c>
      <c r="E447" s="182"/>
      <c r="F447" s="179"/>
      <c r="G447" s="14">
        <f t="shared" si="52"/>
        <v>600</v>
      </c>
      <c r="H447" s="13">
        <v>600</v>
      </c>
      <c r="I447" s="13"/>
      <c r="J447" s="13"/>
      <c r="K447" s="13"/>
    </row>
    <row r="448" spans="1:11" ht="15" customHeight="1" x14ac:dyDescent="0.25">
      <c r="A448" s="222"/>
      <c r="B448" s="166"/>
      <c r="C448" s="174"/>
      <c r="D448" s="20" t="s">
        <v>99</v>
      </c>
      <c r="E448" s="183"/>
      <c r="F448" s="180"/>
      <c r="G448" s="14">
        <f t="shared" si="52"/>
        <v>5308</v>
      </c>
      <c r="H448" s="13">
        <v>5308</v>
      </c>
      <c r="I448" s="13"/>
      <c r="J448" s="13"/>
      <c r="K448" s="13"/>
    </row>
    <row r="449" spans="1:11" ht="15" customHeight="1" x14ac:dyDescent="0.25">
      <c r="A449" s="222"/>
      <c r="B449" s="167"/>
      <c r="C449" s="178"/>
      <c r="D449" s="168" t="s">
        <v>35</v>
      </c>
      <c r="E449" s="169"/>
      <c r="F449" s="170"/>
      <c r="G449" s="118">
        <f>SUM(H449:K449)</f>
        <v>18008</v>
      </c>
      <c r="H449" s="118">
        <f>SUM(H445:H448)</f>
        <v>10908</v>
      </c>
      <c r="I449" s="118">
        <f>SUM(I445:I447)</f>
        <v>3433</v>
      </c>
      <c r="J449" s="118">
        <f>SUM(J445:J447)</f>
        <v>2700</v>
      </c>
      <c r="K449" s="118">
        <f>SUM(K445:K447)</f>
        <v>967</v>
      </c>
    </row>
    <row r="450" spans="1:11" ht="26.85" customHeight="1" x14ac:dyDescent="0.25">
      <c r="A450" s="222"/>
      <c r="B450" s="177" t="s">
        <v>85</v>
      </c>
      <c r="C450" s="223" t="s">
        <v>86</v>
      </c>
      <c r="D450" s="26">
        <v>151</v>
      </c>
      <c r="E450" s="20" t="s">
        <v>42</v>
      </c>
      <c r="F450" s="6" t="s">
        <v>53</v>
      </c>
      <c r="G450" s="14">
        <f t="shared" si="52"/>
        <v>2200</v>
      </c>
      <c r="H450" s="13">
        <v>1000</v>
      </c>
      <c r="I450" s="13">
        <v>500</v>
      </c>
      <c r="J450" s="13">
        <v>500</v>
      </c>
      <c r="K450" s="13">
        <v>200</v>
      </c>
    </row>
    <row r="451" spans="1:11" ht="15" customHeight="1" x14ac:dyDescent="0.25">
      <c r="A451" s="222"/>
      <c r="B451" s="167"/>
      <c r="C451" s="224"/>
      <c r="D451" s="168" t="s">
        <v>89</v>
      </c>
      <c r="E451" s="169"/>
      <c r="F451" s="170"/>
      <c r="G451" s="118">
        <f>SUM(G450:G450)</f>
        <v>2200</v>
      </c>
      <c r="H451" s="118">
        <f>SUM(H450:H450)</f>
        <v>1000</v>
      </c>
      <c r="I451" s="118">
        <f>SUM(I450:I450)</f>
        <v>500</v>
      </c>
      <c r="J451" s="118">
        <f>SUM(J450:J450)</f>
        <v>500</v>
      </c>
      <c r="K451" s="118">
        <f>SUM(K450:K450)</f>
        <v>200</v>
      </c>
    </row>
    <row r="452" spans="1:11" ht="24" customHeight="1" x14ac:dyDescent="0.25">
      <c r="A452" s="222"/>
      <c r="B452" s="177" t="s">
        <v>100</v>
      </c>
      <c r="C452" s="173" t="s">
        <v>101</v>
      </c>
      <c r="D452" s="4">
        <v>151</v>
      </c>
      <c r="E452" s="20" t="s">
        <v>203</v>
      </c>
      <c r="F452" s="6" t="s">
        <v>204</v>
      </c>
      <c r="G452" s="14">
        <f>SUM(H452:K452)</f>
        <v>200</v>
      </c>
      <c r="H452" s="13">
        <v>100</v>
      </c>
      <c r="I452" s="13">
        <v>100</v>
      </c>
      <c r="J452" s="13"/>
      <c r="K452" s="13"/>
    </row>
    <row r="453" spans="1:11" ht="15" customHeight="1" x14ac:dyDescent="0.25">
      <c r="A453" s="222"/>
      <c r="B453" s="167"/>
      <c r="C453" s="178"/>
      <c r="D453" s="168" t="s">
        <v>102</v>
      </c>
      <c r="E453" s="169"/>
      <c r="F453" s="170"/>
      <c r="G453" s="118">
        <f>SUM(G452)</f>
        <v>200</v>
      </c>
      <c r="H453" s="118">
        <f>SUM(H452)</f>
        <v>100</v>
      </c>
      <c r="I453" s="118">
        <f>SUM(I452)</f>
        <v>100</v>
      </c>
      <c r="J453" s="118">
        <f>SUM(J452)</f>
        <v>0</v>
      </c>
      <c r="K453" s="118">
        <f>SUM(K452)</f>
        <v>0</v>
      </c>
    </row>
    <row r="454" spans="1:11" ht="23.45" customHeight="1" x14ac:dyDescent="0.25">
      <c r="A454" s="222"/>
      <c r="B454" s="177" t="s">
        <v>108</v>
      </c>
      <c r="C454" s="173" t="s">
        <v>121</v>
      </c>
      <c r="D454" s="185">
        <v>142</v>
      </c>
      <c r="E454" s="20" t="s">
        <v>182</v>
      </c>
      <c r="F454" s="6" t="s">
        <v>188</v>
      </c>
      <c r="G454" s="14">
        <f t="shared" si="52"/>
        <v>161</v>
      </c>
      <c r="H454" s="13">
        <v>45</v>
      </c>
      <c r="I454" s="13">
        <v>40</v>
      </c>
      <c r="J454" s="13">
        <v>40</v>
      </c>
      <c r="K454" s="13">
        <v>36</v>
      </c>
    </row>
    <row r="455" spans="1:11" ht="23.45" hidden="1" customHeight="1" x14ac:dyDescent="0.25">
      <c r="A455" s="222"/>
      <c r="B455" s="166"/>
      <c r="C455" s="174"/>
      <c r="D455" s="182"/>
      <c r="E455" s="20" t="s">
        <v>178</v>
      </c>
      <c r="F455" s="6" t="s">
        <v>179</v>
      </c>
      <c r="G455" s="14">
        <f t="shared" si="52"/>
        <v>0</v>
      </c>
      <c r="H455" s="13"/>
      <c r="I455" s="13"/>
      <c r="J455" s="13"/>
      <c r="K455" s="13"/>
    </row>
    <row r="456" spans="1:11" ht="25.5" hidden="1" customHeight="1" x14ac:dyDescent="0.25">
      <c r="A456" s="222"/>
      <c r="B456" s="166"/>
      <c r="C456" s="174"/>
      <c r="D456" s="182"/>
      <c r="E456" s="20" t="s">
        <v>168</v>
      </c>
      <c r="F456" s="6" t="s">
        <v>173</v>
      </c>
      <c r="G456" s="14">
        <f t="shared" si="52"/>
        <v>0</v>
      </c>
      <c r="H456" s="13"/>
      <c r="I456" s="13"/>
      <c r="J456" s="13"/>
      <c r="K456" s="13"/>
    </row>
    <row r="457" spans="1:11" ht="15" customHeight="1" x14ac:dyDescent="0.25">
      <c r="A457" s="222"/>
      <c r="B457" s="166"/>
      <c r="C457" s="174"/>
      <c r="D457" s="183"/>
      <c r="E457" s="20" t="s">
        <v>169</v>
      </c>
      <c r="F457" s="6" t="s">
        <v>174</v>
      </c>
      <c r="G457" s="14">
        <f t="shared" si="52"/>
        <v>40</v>
      </c>
      <c r="H457" s="13">
        <v>10</v>
      </c>
      <c r="I457" s="13">
        <v>10</v>
      </c>
      <c r="J457" s="13">
        <v>10</v>
      </c>
      <c r="K457" s="13">
        <v>10</v>
      </c>
    </row>
    <row r="458" spans="1:11" ht="15" customHeight="1" x14ac:dyDescent="0.25">
      <c r="A458" s="222"/>
      <c r="B458" s="167"/>
      <c r="C458" s="178"/>
      <c r="D458" s="168" t="s">
        <v>120</v>
      </c>
      <c r="E458" s="169"/>
      <c r="F458" s="170"/>
      <c r="G458" s="118">
        <f>SUM(H458:K458)</f>
        <v>201</v>
      </c>
      <c r="H458" s="118">
        <f>SUM(H454:H457)</f>
        <v>55</v>
      </c>
      <c r="I458" s="118">
        <f>SUM(I454:I457)</f>
        <v>50</v>
      </c>
      <c r="J458" s="118">
        <f>SUM(J454:J457)</f>
        <v>50</v>
      </c>
      <c r="K458" s="118">
        <f>SUM(K454:K457)</f>
        <v>46</v>
      </c>
    </row>
    <row r="459" spans="1:11" ht="34.700000000000003" hidden="1" customHeight="1" x14ac:dyDescent="0.25">
      <c r="A459" s="222"/>
      <c r="B459" s="177" t="s">
        <v>127</v>
      </c>
      <c r="C459" s="173" t="s">
        <v>126</v>
      </c>
      <c r="D459" s="20">
        <v>151</v>
      </c>
      <c r="E459" s="20" t="s">
        <v>46</v>
      </c>
      <c r="F459" s="35" t="s">
        <v>57</v>
      </c>
      <c r="G459" s="22">
        <f>SUM(H459:K459)</f>
        <v>0</v>
      </c>
      <c r="H459" s="21"/>
      <c r="I459" s="21"/>
      <c r="J459" s="21"/>
      <c r="K459" s="21"/>
    </row>
    <row r="460" spans="1:11" ht="15" hidden="1" customHeight="1" x14ac:dyDescent="0.25">
      <c r="A460" s="222"/>
      <c r="B460" s="167"/>
      <c r="C460" s="178"/>
      <c r="D460" s="219" t="s">
        <v>124</v>
      </c>
      <c r="E460" s="220"/>
      <c r="F460" s="221"/>
      <c r="G460" s="102">
        <f>SUM(H460:K460)</f>
        <v>0</v>
      </c>
      <c r="H460" s="102">
        <f t="shared" ref="H460:K460" si="53">SUM(H459)</f>
        <v>0</v>
      </c>
      <c r="I460" s="102">
        <f t="shared" si="53"/>
        <v>0</v>
      </c>
      <c r="J460" s="102">
        <f t="shared" si="53"/>
        <v>0</v>
      </c>
      <c r="K460" s="102">
        <f t="shared" si="53"/>
        <v>0</v>
      </c>
    </row>
    <row r="461" spans="1:11" ht="15" customHeight="1" x14ac:dyDescent="0.25">
      <c r="A461" s="222"/>
      <c r="B461" s="177" t="s">
        <v>134</v>
      </c>
      <c r="C461" s="173" t="s">
        <v>135</v>
      </c>
      <c r="D461" s="185">
        <v>151</v>
      </c>
      <c r="E461" s="20" t="s">
        <v>39</v>
      </c>
      <c r="F461" s="6" t="s">
        <v>50</v>
      </c>
      <c r="G461" s="14">
        <f t="shared" si="52"/>
        <v>800</v>
      </c>
      <c r="H461" s="21">
        <v>400</v>
      </c>
      <c r="I461" s="21">
        <v>300</v>
      </c>
      <c r="J461" s="21">
        <v>100</v>
      </c>
      <c r="K461" s="21"/>
    </row>
    <row r="462" spans="1:11" ht="15" customHeight="1" x14ac:dyDescent="0.25">
      <c r="A462" s="222"/>
      <c r="B462" s="166"/>
      <c r="C462" s="174"/>
      <c r="D462" s="182"/>
      <c r="E462" s="20" t="s">
        <v>40</v>
      </c>
      <c r="F462" s="25" t="s">
        <v>51</v>
      </c>
      <c r="G462" s="14">
        <f t="shared" si="52"/>
        <v>1500</v>
      </c>
      <c r="H462" s="21">
        <v>600</v>
      </c>
      <c r="I462" s="21">
        <v>300</v>
      </c>
      <c r="J462" s="21">
        <v>300</v>
      </c>
      <c r="K462" s="21">
        <v>300</v>
      </c>
    </row>
    <row r="463" spans="1:11" ht="15" customHeight="1" x14ac:dyDescent="0.25">
      <c r="A463" s="222"/>
      <c r="B463" s="166"/>
      <c r="C463" s="174"/>
      <c r="D463" s="183"/>
      <c r="E463" s="20" t="s">
        <v>41</v>
      </c>
      <c r="F463" s="6" t="s">
        <v>52</v>
      </c>
      <c r="G463" s="14">
        <f t="shared" si="52"/>
        <v>600</v>
      </c>
      <c r="H463" s="13">
        <v>200</v>
      </c>
      <c r="I463" s="13">
        <v>200</v>
      </c>
      <c r="J463" s="13">
        <v>200</v>
      </c>
      <c r="K463" s="13"/>
    </row>
    <row r="464" spans="1:11" ht="15" customHeight="1" thickBot="1" x14ac:dyDescent="0.3">
      <c r="A464" s="222"/>
      <c r="B464" s="187"/>
      <c r="C464" s="252"/>
      <c r="D464" s="190" t="s">
        <v>132</v>
      </c>
      <c r="E464" s="191"/>
      <c r="F464" s="192"/>
      <c r="G464" s="97">
        <f>SUM(H464:K464)</f>
        <v>2900</v>
      </c>
      <c r="H464" s="97">
        <f t="shared" ref="H464:K464" si="54">SUM(H461:H463)</f>
        <v>1200</v>
      </c>
      <c r="I464" s="97">
        <f t="shared" si="54"/>
        <v>800</v>
      </c>
      <c r="J464" s="97">
        <f t="shared" si="54"/>
        <v>600</v>
      </c>
      <c r="K464" s="97">
        <f t="shared" si="54"/>
        <v>300</v>
      </c>
    </row>
    <row r="465" spans="1:11" ht="15" customHeight="1" thickBot="1" x14ac:dyDescent="0.3">
      <c r="A465" s="134" t="s">
        <v>200</v>
      </c>
      <c r="B465" s="188" t="s">
        <v>198</v>
      </c>
      <c r="C465" s="188"/>
      <c r="D465" s="188"/>
      <c r="E465" s="188"/>
      <c r="F465" s="189"/>
      <c r="G465" s="123">
        <f>SUM(H465:K465)</f>
        <v>173071</v>
      </c>
      <c r="H465" s="123">
        <f>SUM(H468,H471,H473,H479,H482+H490)</f>
        <v>24368</v>
      </c>
      <c r="I465" s="123">
        <f>SUM(I468,I471,I473,I479,I482+I490)</f>
        <v>79690</v>
      </c>
      <c r="J465" s="123">
        <f>SUM(J468,J471,J473,J479,J482+J490)</f>
        <v>42792</v>
      </c>
      <c r="K465" s="126">
        <f>SUM(K468,K471,K473,K479,K482+K490)</f>
        <v>26221</v>
      </c>
    </row>
    <row r="466" spans="1:11" ht="20.45" customHeight="1" x14ac:dyDescent="0.25">
      <c r="A466" s="222"/>
      <c r="B466" s="166" t="s">
        <v>59</v>
      </c>
      <c r="C466" s="174" t="s">
        <v>15</v>
      </c>
      <c r="D466" s="29">
        <v>151</v>
      </c>
      <c r="E466" s="181" t="s">
        <v>21</v>
      </c>
      <c r="F466" s="184" t="s">
        <v>22</v>
      </c>
      <c r="G466" s="27">
        <f t="shared" si="52"/>
        <v>15375</v>
      </c>
      <c r="H466" s="28">
        <v>4150</v>
      </c>
      <c r="I466" s="28">
        <v>3362</v>
      </c>
      <c r="J466" s="28">
        <v>4000</v>
      </c>
      <c r="K466" s="28">
        <v>3863</v>
      </c>
    </row>
    <row r="467" spans="1:11" ht="20.45" customHeight="1" x14ac:dyDescent="0.25">
      <c r="A467" s="222"/>
      <c r="B467" s="166"/>
      <c r="C467" s="174"/>
      <c r="D467" s="20">
        <v>155</v>
      </c>
      <c r="E467" s="183"/>
      <c r="F467" s="180"/>
      <c r="G467" s="27">
        <f t="shared" si="52"/>
        <v>15100</v>
      </c>
      <c r="H467" s="28">
        <v>100</v>
      </c>
      <c r="I467" s="28">
        <v>15000</v>
      </c>
      <c r="J467" s="28"/>
      <c r="K467" s="28"/>
    </row>
    <row r="468" spans="1:11" ht="14.1" customHeight="1" x14ac:dyDescent="0.25">
      <c r="A468" s="222"/>
      <c r="B468" s="167"/>
      <c r="C468" s="178"/>
      <c r="D468" s="168" t="s">
        <v>35</v>
      </c>
      <c r="E468" s="169"/>
      <c r="F468" s="170"/>
      <c r="G468" s="118">
        <f>SUM(H468:K468)</f>
        <v>30475</v>
      </c>
      <c r="H468" s="118">
        <f>SUM(H466:H467)</f>
        <v>4250</v>
      </c>
      <c r="I468" s="118">
        <f t="shared" ref="I468:K468" si="55">SUM(I466:I467)</f>
        <v>18362</v>
      </c>
      <c r="J468" s="118">
        <f t="shared" si="55"/>
        <v>4000</v>
      </c>
      <c r="K468" s="118">
        <f t="shared" si="55"/>
        <v>3863</v>
      </c>
    </row>
    <row r="469" spans="1:11" ht="23.45" customHeight="1" x14ac:dyDescent="0.25">
      <c r="A469" s="222"/>
      <c r="B469" s="177" t="s">
        <v>85</v>
      </c>
      <c r="C469" s="173" t="s">
        <v>86</v>
      </c>
      <c r="D469" s="185">
        <v>151</v>
      </c>
      <c r="E469" s="20" t="s">
        <v>42</v>
      </c>
      <c r="F469" s="6" t="s">
        <v>53</v>
      </c>
      <c r="G469" s="14">
        <f t="shared" si="52"/>
        <v>6000</v>
      </c>
      <c r="H469" s="13">
        <v>1000</v>
      </c>
      <c r="I469" s="13">
        <v>2000</v>
      </c>
      <c r="J469" s="13">
        <v>1000</v>
      </c>
      <c r="K469" s="13">
        <v>2000</v>
      </c>
    </row>
    <row r="470" spans="1:11" ht="15" customHeight="1" x14ac:dyDescent="0.25">
      <c r="A470" s="222"/>
      <c r="B470" s="166"/>
      <c r="C470" s="174"/>
      <c r="D470" s="183"/>
      <c r="E470" s="20" t="s">
        <v>43</v>
      </c>
      <c r="F470" s="5" t="s">
        <v>54</v>
      </c>
      <c r="G470" s="14">
        <f t="shared" si="52"/>
        <v>7545</v>
      </c>
      <c r="H470" s="13">
        <v>200</v>
      </c>
      <c r="I470" s="13">
        <v>6820</v>
      </c>
      <c r="J470" s="13">
        <v>425</v>
      </c>
      <c r="K470" s="13">
        <v>100</v>
      </c>
    </row>
    <row r="471" spans="1:11" ht="12.6" customHeight="1" x14ac:dyDescent="0.25">
      <c r="A471" s="222"/>
      <c r="B471" s="167"/>
      <c r="C471" s="178"/>
      <c r="D471" s="168" t="s">
        <v>89</v>
      </c>
      <c r="E471" s="169"/>
      <c r="F471" s="170"/>
      <c r="G471" s="118">
        <f>SUM(H471:K471)</f>
        <v>13545</v>
      </c>
      <c r="H471" s="118">
        <f>SUM(H469:H470)</f>
        <v>1200</v>
      </c>
      <c r="I471" s="118">
        <f>SUM(I469:I470)</f>
        <v>8820</v>
      </c>
      <c r="J471" s="118">
        <f>SUM(J469:J470)</f>
        <v>1425</v>
      </c>
      <c r="K471" s="118">
        <f>SUM(K469:K470)</f>
        <v>2100</v>
      </c>
    </row>
    <row r="472" spans="1:11" ht="17.649999999999999" customHeight="1" x14ac:dyDescent="0.25">
      <c r="A472" s="222"/>
      <c r="B472" s="177" t="s">
        <v>100</v>
      </c>
      <c r="C472" s="173" t="s">
        <v>101</v>
      </c>
      <c r="D472" s="4">
        <v>151</v>
      </c>
      <c r="E472" s="20" t="s">
        <v>203</v>
      </c>
      <c r="F472" s="5" t="s">
        <v>204</v>
      </c>
      <c r="G472" s="14">
        <f t="shared" si="52"/>
        <v>0</v>
      </c>
      <c r="H472" s="13"/>
      <c r="I472" s="13"/>
      <c r="J472" s="13"/>
      <c r="K472" s="13"/>
    </row>
    <row r="473" spans="1:11" ht="14.85" customHeight="1" x14ac:dyDescent="0.25">
      <c r="A473" s="222"/>
      <c r="B473" s="167"/>
      <c r="C473" s="178"/>
      <c r="D473" s="168" t="s">
        <v>102</v>
      </c>
      <c r="E473" s="169"/>
      <c r="F473" s="170"/>
      <c r="G473" s="118">
        <f>SUM(H473:K473)</f>
        <v>0</v>
      </c>
      <c r="H473" s="118">
        <f t="shared" ref="H473:K473" si="56">SUM(H472)</f>
        <v>0</v>
      </c>
      <c r="I473" s="118">
        <f t="shared" si="56"/>
        <v>0</v>
      </c>
      <c r="J473" s="118">
        <f t="shared" si="56"/>
        <v>0</v>
      </c>
      <c r="K473" s="118">
        <f t="shared" si="56"/>
        <v>0</v>
      </c>
    </row>
    <row r="474" spans="1:11" ht="27.4" customHeight="1" x14ac:dyDescent="0.25">
      <c r="A474" s="222"/>
      <c r="B474" s="177" t="s">
        <v>108</v>
      </c>
      <c r="C474" s="173" t="s">
        <v>121</v>
      </c>
      <c r="D474" s="26">
        <v>142</v>
      </c>
      <c r="E474" s="20" t="s">
        <v>182</v>
      </c>
      <c r="F474" s="6" t="s">
        <v>188</v>
      </c>
      <c r="G474" s="14">
        <f t="shared" si="52"/>
        <v>161</v>
      </c>
      <c r="H474" s="13">
        <v>40</v>
      </c>
      <c r="I474" s="13">
        <v>40</v>
      </c>
      <c r="J474" s="13">
        <v>40</v>
      </c>
      <c r="K474" s="13">
        <v>41</v>
      </c>
    </row>
    <row r="475" spans="1:11" ht="27.4" hidden="1" customHeight="1" x14ac:dyDescent="0.25">
      <c r="A475" s="222"/>
      <c r="B475" s="166"/>
      <c r="C475" s="174"/>
      <c r="D475" s="29"/>
      <c r="E475" s="20" t="s">
        <v>178</v>
      </c>
      <c r="F475" s="6" t="s">
        <v>179</v>
      </c>
      <c r="G475" s="14">
        <f t="shared" si="52"/>
        <v>0</v>
      </c>
      <c r="H475" s="13"/>
      <c r="I475" s="13"/>
      <c r="J475" s="13"/>
      <c r="K475" s="13"/>
    </row>
    <row r="476" spans="1:11" ht="15" hidden="1" customHeight="1" x14ac:dyDescent="0.25">
      <c r="A476" s="222"/>
      <c r="B476" s="166"/>
      <c r="C476" s="174"/>
      <c r="D476" s="29"/>
      <c r="E476" s="20" t="s">
        <v>37</v>
      </c>
      <c r="F476" s="6" t="s">
        <v>48</v>
      </c>
      <c r="G476" s="14">
        <f t="shared" si="52"/>
        <v>0</v>
      </c>
      <c r="H476" s="13"/>
      <c r="I476" s="13"/>
      <c r="J476" s="13"/>
      <c r="K476" s="13"/>
    </row>
    <row r="477" spans="1:11" ht="23.1" hidden="1" customHeight="1" x14ac:dyDescent="0.25">
      <c r="A477" s="222"/>
      <c r="B477" s="166"/>
      <c r="C477" s="174"/>
      <c r="D477" s="29"/>
      <c r="E477" s="20" t="s">
        <v>168</v>
      </c>
      <c r="F477" s="6" t="s">
        <v>173</v>
      </c>
      <c r="G477" s="14">
        <f t="shared" si="52"/>
        <v>0</v>
      </c>
      <c r="H477" s="13"/>
      <c r="I477" s="13"/>
      <c r="J477" s="13"/>
      <c r="K477" s="13"/>
    </row>
    <row r="478" spans="1:11" ht="15" customHeight="1" x14ac:dyDescent="0.25">
      <c r="A478" s="222"/>
      <c r="B478" s="166"/>
      <c r="C478" s="174"/>
      <c r="D478" s="24"/>
      <c r="E478" s="20" t="s">
        <v>169</v>
      </c>
      <c r="F478" s="6" t="s">
        <v>174</v>
      </c>
      <c r="G478" s="14">
        <f t="shared" si="52"/>
        <v>344</v>
      </c>
      <c r="H478" s="13">
        <v>86</v>
      </c>
      <c r="I478" s="13">
        <v>86</v>
      </c>
      <c r="J478" s="13">
        <v>86</v>
      </c>
      <c r="K478" s="13">
        <v>86</v>
      </c>
    </row>
    <row r="479" spans="1:11" ht="15" customHeight="1" x14ac:dyDescent="0.25">
      <c r="A479" s="222"/>
      <c r="B479" s="167"/>
      <c r="C479" s="178"/>
      <c r="D479" s="168" t="s">
        <v>120</v>
      </c>
      <c r="E479" s="169"/>
      <c r="F479" s="170"/>
      <c r="G479" s="118">
        <f>SUM(H479:K479)</f>
        <v>505</v>
      </c>
      <c r="H479" s="118">
        <f>SUM(H474:H478)</f>
        <v>126</v>
      </c>
      <c r="I479" s="118">
        <f>SUM(I474:I478)</f>
        <v>126</v>
      </c>
      <c r="J479" s="118">
        <f>SUM(J474:J478)</f>
        <v>126</v>
      </c>
      <c r="K479" s="118">
        <f>SUM(K474:K478)</f>
        <v>127</v>
      </c>
    </row>
    <row r="480" spans="1:11" ht="28.15" hidden="1" customHeight="1" x14ac:dyDescent="0.25">
      <c r="A480" s="222"/>
      <c r="B480" s="166" t="s">
        <v>127</v>
      </c>
      <c r="C480" s="174" t="s">
        <v>126</v>
      </c>
      <c r="D480" s="185">
        <v>151</v>
      </c>
      <c r="E480" s="20" t="s">
        <v>46</v>
      </c>
      <c r="F480" s="35" t="s">
        <v>57</v>
      </c>
      <c r="G480" s="14">
        <f t="shared" si="52"/>
        <v>0</v>
      </c>
      <c r="H480" s="21"/>
      <c r="I480" s="21"/>
      <c r="J480" s="21"/>
      <c r="K480" s="21"/>
    </row>
    <row r="481" spans="1:11" ht="17.45" customHeight="1" x14ac:dyDescent="0.25">
      <c r="A481" s="222"/>
      <c r="B481" s="166"/>
      <c r="C481" s="174"/>
      <c r="D481" s="183"/>
      <c r="E481" s="20" t="s">
        <v>47</v>
      </c>
      <c r="F481" s="6" t="s">
        <v>22</v>
      </c>
      <c r="G481" s="14">
        <f t="shared" si="52"/>
        <v>200</v>
      </c>
      <c r="H481" s="13">
        <v>50</v>
      </c>
      <c r="I481" s="13">
        <v>150</v>
      </c>
      <c r="J481" s="13"/>
      <c r="K481" s="13"/>
    </row>
    <row r="482" spans="1:11" ht="14.25" customHeight="1" x14ac:dyDescent="0.25">
      <c r="A482" s="222"/>
      <c r="B482" s="167"/>
      <c r="C482" s="178"/>
      <c r="D482" s="168" t="s">
        <v>124</v>
      </c>
      <c r="E482" s="169"/>
      <c r="F482" s="170"/>
      <c r="G482" s="118">
        <f>SUM(G480:G481)</f>
        <v>200</v>
      </c>
      <c r="H482" s="118">
        <f>SUM(H480:H481)</f>
        <v>50</v>
      </c>
      <c r="I482" s="118">
        <f>SUM(I480:I481)</f>
        <v>150</v>
      </c>
      <c r="J482" s="118">
        <f>SUM(J480:J481)</f>
        <v>0</v>
      </c>
      <c r="K482" s="118">
        <f>SUM(K480:K481)</f>
        <v>0</v>
      </c>
    </row>
    <row r="483" spans="1:11" ht="15" customHeight="1" x14ac:dyDescent="0.25">
      <c r="A483" s="222"/>
      <c r="B483" s="166" t="s">
        <v>134</v>
      </c>
      <c r="C483" s="174" t="s">
        <v>135</v>
      </c>
      <c r="D483" s="185">
        <v>151</v>
      </c>
      <c r="E483" s="20" t="s">
        <v>39</v>
      </c>
      <c r="F483" s="6" t="s">
        <v>50</v>
      </c>
      <c r="G483" s="14">
        <f t="shared" si="52"/>
        <v>3100</v>
      </c>
      <c r="H483" s="13">
        <v>1700</v>
      </c>
      <c r="I483" s="13">
        <v>700</v>
      </c>
      <c r="J483" s="13">
        <v>600</v>
      </c>
      <c r="K483" s="13">
        <v>100</v>
      </c>
    </row>
    <row r="484" spans="1:11" ht="15" customHeight="1" x14ac:dyDescent="0.25">
      <c r="A484" s="222"/>
      <c r="B484" s="166"/>
      <c r="C484" s="174"/>
      <c r="D484" s="182"/>
      <c r="E484" s="20" t="s">
        <v>40</v>
      </c>
      <c r="F484" s="6" t="s">
        <v>51</v>
      </c>
      <c r="G484" s="14">
        <f t="shared" si="52"/>
        <v>78780</v>
      </c>
      <c r="H484" s="13">
        <v>4950</v>
      </c>
      <c r="I484" s="13">
        <v>35740</v>
      </c>
      <c r="J484" s="13">
        <v>22850</v>
      </c>
      <c r="K484" s="13">
        <v>15240</v>
      </c>
    </row>
    <row r="485" spans="1:11" ht="15" customHeight="1" x14ac:dyDescent="0.25">
      <c r="A485" s="222"/>
      <c r="B485" s="166"/>
      <c r="C485" s="174"/>
      <c r="D485" s="183"/>
      <c r="E485" s="20" t="s">
        <v>41</v>
      </c>
      <c r="F485" s="6" t="s">
        <v>52</v>
      </c>
      <c r="G485" s="14">
        <f t="shared" si="52"/>
        <v>27000</v>
      </c>
      <c r="H485" s="13">
        <v>8000</v>
      </c>
      <c r="I485" s="13">
        <v>4000</v>
      </c>
      <c r="J485" s="13">
        <v>12000</v>
      </c>
      <c r="K485" s="13">
        <v>3000</v>
      </c>
    </row>
    <row r="486" spans="1:11" ht="15" customHeight="1" x14ac:dyDescent="0.25">
      <c r="A486" s="222"/>
      <c r="B486" s="166"/>
      <c r="C486" s="174"/>
      <c r="D486" s="185">
        <v>155</v>
      </c>
      <c r="E486" s="20" t="s">
        <v>40</v>
      </c>
      <c r="F486" s="6" t="s">
        <v>51</v>
      </c>
      <c r="G486" s="14">
        <f t="shared" si="52"/>
        <v>10500</v>
      </c>
      <c r="H486" s="13">
        <v>500</v>
      </c>
      <c r="I486" s="13">
        <v>10000</v>
      </c>
      <c r="J486" s="13"/>
      <c r="K486" s="13"/>
    </row>
    <row r="487" spans="1:11" ht="15" customHeight="1" x14ac:dyDescent="0.25">
      <c r="A487" s="222"/>
      <c r="B487" s="166"/>
      <c r="C487" s="174"/>
      <c r="D487" s="183"/>
      <c r="E487" s="20" t="s">
        <v>41</v>
      </c>
      <c r="F487" s="6" t="s">
        <v>52</v>
      </c>
      <c r="G487" s="14">
        <f t="shared" si="52"/>
        <v>1800</v>
      </c>
      <c r="H487" s="13">
        <v>1800</v>
      </c>
      <c r="I487" s="13"/>
      <c r="J487" s="13"/>
      <c r="K487" s="13"/>
    </row>
    <row r="488" spans="1:11" ht="15" customHeight="1" x14ac:dyDescent="0.25">
      <c r="A488" s="222"/>
      <c r="B488" s="166"/>
      <c r="C488" s="174"/>
      <c r="D488" s="20" t="s">
        <v>98</v>
      </c>
      <c r="E488" s="20" t="s">
        <v>40</v>
      </c>
      <c r="F488" s="5" t="s">
        <v>51</v>
      </c>
      <c r="G488" s="14">
        <f t="shared" si="52"/>
        <v>400</v>
      </c>
      <c r="H488" s="13">
        <v>100</v>
      </c>
      <c r="I488" s="13">
        <v>100</v>
      </c>
      <c r="J488" s="13">
        <v>100</v>
      </c>
      <c r="K488" s="13">
        <v>100</v>
      </c>
    </row>
    <row r="489" spans="1:11" ht="15" customHeight="1" x14ac:dyDescent="0.25">
      <c r="A489" s="222"/>
      <c r="B489" s="166"/>
      <c r="C489" s="174"/>
      <c r="D489" s="20" t="s">
        <v>99</v>
      </c>
      <c r="E489" s="20" t="s">
        <v>40</v>
      </c>
      <c r="F489" s="5" t="s">
        <v>51</v>
      </c>
      <c r="G489" s="14">
        <f t="shared" si="52"/>
        <v>6766</v>
      </c>
      <c r="H489" s="13">
        <v>1692</v>
      </c>
      <c r="I489" s="13">
        <v>1692</v>
      </c>
      <c r="J489" s="13">
        <v>1691</v>
      </c>
      <c r="K489" s="13">
        <v>1691</v>
      </c>
    </row>
    <row r="490" spans="1:11" ht="15" customHeight="1" thickBot="1" x14ac:dyDescent="0.3">
      <c r="A490" s="222"/>
      <c r="B490" s="187"/>
      <c r="C490" s="252"/>
      <c r="D490" s="190" t="s">
        <v>132</v>
      </c>
      <c r="E490" s="191"/>
      <c r="F490" s="192"/>
      <c r="G490" s="97">
        <f>SUM(H490:K490)</f>
        <v>128346</v>
      </c>
      <c r="H490" s="97">
        <f>SUM(H483:H489)</f>
        <v>18742</v>
      </c>
      <c r="I490" s="97">
        <f>SUM(I483:I489)</f>
        <v>52232</v>
      </c>
      <c r="J490" s="97">
        <f>SUM(J483:J489)</f>
        <v>37241</v>
      </c>
      <c r="K490" s="97">
        <f>SUM(K483:K489)</f>
        <v>20131</v>
      </c>
    </row>
    <row r="491" spans="1:11" ht="15" customHeight="1" thickBot="1" x14ac:dyDescent="0.3">
      <c r="A491" s="134" t="s">
        <v>199</v>
      </c>
      <c r="B491" s="188" t="s">
        <v>202</v>
      </c>
      <c r="C491" s="188"/>
      <c r="D491" s="188"/>
      <c r="E491" s="188"/>
      <c r="F491" s="286"/>
      <c r="G491" s="131">
        <f>SUM(H491:K491)</f>
        <v>492427</v>
      </c>
      <c r="H491" s="132">
        <f>SUM(H494,H496,H498,H502,H509)</f>
        <v>92862</v>
      </c>
      <c r="I491" s="132">
        <f>SUM(I494,I496,I498,I502,I509)</f>
        <v>211361</v>
      </c>
      <c r="J491" s="132">
        <f>SUM(J494,J496,J498,J502,J509)</f>
        <v>98662</v>
      </c>
      <c r="K491" s="133">
        <f>SUM(K494,K496,K498,K502,K509)</f>
        <v>89542</v>
      </c>
    </row>
    <row r="492" spans="1:11" ht="18" customHeight="1" x14ac:dyDescent="0.25">
      <c r="A492" s="172"/>
      <c r="B492" s="166" t="s">
        <v>59</v>
      </c>
      <c r="C492" s="174" t="s">
        <v>15</v>
      </c>
      <c r="D492" s="29">
        <v>151</v>
      </c>
      <c r="E492" s="52" t="s">
        <v>21</v>
      </c>
      <c r="F492" s="18" t="s">
        <v>22</v>
      </c>
      <c r="G492" s="27">
        <f t="shared" si="52"/>
        <v>16500</v>
      </c>
      <c r="H492" s="28">
        <v>4430</v>
      </c>
      <c r="I492" s="28">
        <v>5330</v>
      </c>
      <c r="J492" s="28">
        <v>3330</v>
      </c>
      <c r="K492" s="28">
        <v>3410</v>
      </c>
    </row>
    <row r="493" spans="1:11" ht="18" customHeight="1" x14ac:dyDescent="0.25">
      <c r="A493" s="172"/>
      <c r="B493" s="166"/>
      <c r="C493" s="174"/>
      <c r="D493" s="20">
        <v>155</v>
      </c>
      <c r="E493" s="4" t="s">
        <v>21</v>
      </c>
      <c r="F493" s="5" t="s">
        <v>22</v>
      </c>
      <c r="G493" s="27">
        <f t="shared" si="52"/>
        <v>400</v>
      </c>
      <c r="H493" s="28">
        <v>400</v>
      </c>
      <c r="I493" s="28"/>
      <c r="J493" s="28"/>
      <c r="K493" s="28"/>
    </row>
    <row r="494" spans="1:11" ht="18.75" customHeight="1" x14ac:dyDescent="0.25">
      <c r="A494" s="172"/>
      <c r="B494" s="167"/>
      <c r="C494" s="178"/>
      <c r="D494" s="168" t="s">
        <v>35</v>
      </c>
      <c r="E494" s="169"/>
      <c r="F494" s="170"/>
      <c r="G494" s="118">
        <f>SUM(H494:K494)</f>
        <v>16900</v>
      </c>
      <c r="H494" s="118">
        <f>SUM(H492:H493)</f>
        <v>4830</v>
      </c>
      <c r="I494" s="118">
        <f t="shared" ref="I494:K494" si="57">SUM(I492:I493)</f>
        <v>5330</v>
      </c>
      <c r="J494" s="118">
        <f t="shared" si="57"/>
        <v>3330</v>
      </c>
      <c r="K494" s="118">
        <f t="shared" si="57"/>
        <v>3410</v>
      </c>
    </row>
    <row r="495" spans="1:11" ht="24.75" customHeight="1" x14ac:dyDescent="0.25">
      <c r="A495" s="172"/>
      <c r="B495" s="177" t="s">
        <v>85</v>
      </c>
      <c r="C495" s="173" t="s">
        <v>86</v>
      </c>
      <c r="D495" s="20">
        <v>151</v>
      </c>
      <c r="E495" s="37" t="s">
        <v>42</v>
      </c>
      <c r="F495" s="17" t="s">
        <v>53</v>
      </c>
      <c r="G495" s="14">
        <f t="shared" si="52"/>
        <v>55500</v>
      </c>
      <c r="H495" s="13">
        <v>1000</v>
      </c>
      <c r="I495" s="13">
        <v>2000</v>
      </c>
      <c r="J495" s="13">
        <v>20000</v>
      </c>
      <c r="K495" s="13">
        <v>32500</v>
      </c>
    </row>
    <row r="496" spans="1:11" ht="17.100000000000001" customHeight="1" x14ac:dyDescent="0.25">
      <c r="A496" s="172"/>
      <c r="B496" s="167"/>
      <c r="C496" s="178"/>
      <c r="D496" s="168" t="s">
        <v>89</v>
      </c>
      <c r="E496" s="169"/>
      <c r="F496" s="170"/>
      <c r="G496" s="118">
        <f>SUM(H496:K496)</f>
        <v>55500</v>
      </c>
      <c r="H496" s="118">
        <f>SUM(H495:H495)</f>
        <v>1000</v>
      </c>
      <c r="I496" s="118">
        <f>SUM(I495:I495)</f>
        <v>2000</v>
      </c>
      <c r="J496" s="118">
        <f>SUM(J495:J495)</f>
        <v>20000</v>
      </c>
      <c r="K496" s="118">
        <f>SUM(K495:K495)</f>
        <v>32500</v>
      </c>
    </row>
    <row r="497" spans="1:11" ht="15" customHeight="1" x14ac:dyDescent="0.25">
      <c r="A497" s="172"/>
      <c r="B497" s="166" t="s">
        <v>100</v>
      </c>
      <c r="C497" s="223" t="s">
        <v>101</v>
      </c>
      <c r="D497" s="20">
        <v>151</v>
      </c>
      <c r="E497" s="4" t="s">
        <v>203</v>
      </c>
      <c r="F497" s="5" t="s">
        <v>204</v>
      </c>
      <c r="G497" s="14">
        <f t="shared" si="52"/>
        <v>0</v>
      </c>
      <c r="H497" s="13"/>
      <c r="I497" s="13"/>
      <c r="J497" s="13"/>
      <c r="K497" s="13"/>
    </row>
    <row r="498" spans="1:11" ht="15" customHeight="1" x14ac:dyDescent="0.25">
      <c r="A498" s="172"/>
      <c r="B498" s="167"/>
      <c r="C498" s="224"/>
      <c r="D498" s="168" t="s">
        <v>102</v>
      </c>
      <c r="E498" s="169"/>
      <c r="F498" s="170"/>
      <c r="G498" s="118">
        <f>SUM(H498:K498)</f>
        <v>0</v>
      </c>
      <c r="H498" s="118">
        <f>SUM(H497:H497)</f>
        <v>0</v>
      </c>
      <c r="I498" s="118">
        <f>SUM(I497:I497)</f>
        <v>0</v>
      </c>
      <c r="J498" s="118">
        <f>SUM(J497:J497)</f>
        <v>0</v>
      </c>
      <c r="K498" s="118">
        <f>SUM(K497:K497)</f>
        <v>0</v>
      </c>
    </row>
    <row r="499" spans="1:11" ht="24" customHeight="1" x14ac:dyDescent="0.25">
      <c r="A499" s="172"/>
      <c r="B499" s="177" t="s">
        <v>108</v>
      </c>
      <c r="C499" s="173" t="s">
        <v>121</v>
      </c>
      <c r="D499" s="185">
        <v>142</v>
      </c>
      <c r="E499" s="20" t="s">
        <v>182</v>
      </c>
      <c r="F499" s="6" t="s">
        <v>188</v>
      </c>
      <c r="G499" s="14">
        <f t="shared" si="52"/>
        <v>207</v>
      </c>
      <c r="H499" s="13">
        <v>52</v>
      </c>
      <c r="I499" s="13">
        <v>51</v>
      </c>
      <c r="J499" s="13">
        <v>52</v>
      </c>
      <c r="K499" s="13">
        <v>52</v>
      </c>
    </row>
    <row r="500" spans="1:11" ht="24" hidden="1" customHeight="1" x14ac:dyDescent="0.25">
      <c r="A500" s="172"/>
      <c r="B500" s="166"/>
      <c r="C500" s="174"/>
      <c r="D500" s="182"/>
      <c r="E500" s="20" t="s">
        <v>178</v>
      </c>
      <c r="F500" s="6" t="s">
        <v>179</v>
      </c>
      <c r="G500" s="14">
        <f t="shared" si="52"/>
        <v>0</v>
      </c>
      <c r="H500" s="13"/>
      <c r="I500" s="13"/>
      <c r="J500" s="13"/>
      <c r="K500" s="13"/>
    </row>
    <row r="501" spans="1:11" ht="16.350000000000001" customHeight="1" x14ac:dyDescent="0.25">
      <c r="A501" s="172"/>
      <c r="B501" s="166"/>
      <c r="C501" s="174"/>
      <c r="D501" s="183"/>
      <c r="E501" s="20" t="s">
        <v>169</v>
      </c>
      <c r="F501" s="6" t="s">
        <v>174</v>
      </c>
      <c r="G501" s="14">
        <f t="shared" si="52"/>
        <v>420</v>
      </c>
      <c r="H501" s="13"/>
      <c r="I501" s="13"/>
      <c r="J501" s="13"/>
      <c r="K501" s="13">
        <v>420</v>
      </c>
    </row>
    <row r="502" spans="1:11" ht="15" customHeight="1" x14ac:dyDescent="0.25">
      <c r="A502" s="172"/>
      <c r="B502" s="167"/>
      <c r="C502" s="178"/>
      <c r="D502" s="168" t="s">
        <v>120</v>
      </c>
      <c r="E502" s="169"/>
      <c r="F502" s="170"/>
      <c r="G502" s="118">
        <f>SUM(H502:K502)</f>
        <v>627</v>
      </c>
      <c r="H502" s="118">
        <f>SUM(H499:H501)</f>
        <v>52</v>
      </c>
      <c r="I502" s="118">
        <f>SUM(I499:I501)</f>
        <v>51</v>
      </c>
      <c r="J502" s="118">
        <f>SUM(J499:J501)</f>
        <v>52</v>
      </c>
      <c r="K502" s="118">
        <f>SUM(K499:K501)</f>
        <v>472</v>
      </c>
    </row>
    <row r="503" spans="1:11" ht="15" customHeight="1" x14ac:dyDescent="0.25">
      <c r="A503" s="172"/>
      <c r="B503" s="166" t="s">
        <v>134</v>
      </c>
      <c r="C503" s="174" t="s">
        <v>135</v>
      </c>
      <c r="D503" s="185">
        <v>151</v>
      </c>
      <c r="E503" s="20" t="s">
        <v>39</v>
      </c>
      <c r="F503" s="6" t="s">
        <v>50</v>
      </c>
      <c r="G503" s="14">
        <f>SUM(H503:K503)</f>
        <v>90700</v>
      </c>
      <c r="H503" s="13">
        <v>34280</v>
      </c>
      <c r="I503" s="13">
        <v>18680</v>
      </c>
      <c r="J503" s="13">
        <v>10280</v>
      </c>
      <c r="K503" s="13">
        <v>27460</v>
      </c>
    </row>
    <row r="504" spans="1:11" ht="15" customHeight="1" x14ac:dyDescent="0.25">
      <c r="A504" s="172"/>
      <c r="B504" s="166"/>
      <c r="C504" s="174"/>
      <c r="D504" s="182"/>
      <c r="E504" s="20" t="s">
        <v>40</v>
      </c>
      <c r="F504" s="5" t="s">
        <v>51</v>
      </c>
      <c r="G504" s="14">
        <f t="shared" si="52"/>
        <v>112500</v>
      </c>
      <c r="H504" s="13">
        <v>7500</v>
      </c>
      <c r="I504" s="13">
        <v>73000</v>
      </c>
      <c r="J504" s="13">
        <v>32000</v>
      </c>
      <c r="K504" s="13"/>
    </row>
    <row r="505" spans="1:11" ht="15" customHeight="1" x14ac:dyDescent="0.25">
      <c r="A505" s="172"/>
      <c r="B505" s="166"/>
      <c r="C505" s="174"/>
      <c r="D505" s="183"/>
      <c r="E505" s="20" t="s">
        <v>41</v>
      </c>
      <c r="F505" s="6" t="s">
        <v>52</v>
      </c>
      <c r="G505" s="14">
        <f t="shared" si="52"/>
        <v>143000</v>
      </c>
      <c r="H505" s="13">
        <v>30000</v>
      </c>
      <c r="I505" s="13">
        <v>77300</v>
      </c>
      <c r="J505" s="13">
        <v>20000</v>
      </c>
      <c r="K505" s="13">
        <v>15700</v>
      </c>
    </row>
    <row r="506" spans="1:11" ht="15" customHeight="1" x14ac:dyDescent="0.25">
      <c r="A506" s="172"/>
      <c r="B506" s="166"/>
      <c r="C506" s="174"/>
      <c r="D506" s="185">
        <v>155</v>
      </c>
      <c r="E506" s="20" t="s">
        <v>39</v>
      </c>
      <c r="F506" s="6" t="s">
        <v>50</v>
      </c>
      <c r="G506" s="14">
        <f t="shared" si="52"/>
        <v>30000</v>
      </c>
      <c r="H506" s="42">
        <v>3000</v>
      </c>
      <c r="I506" s="42">
        <v>17000</v>
      </c>
      <c r="J506" s="42">
        <v>5000</v>
      </c>
      <c r="K506" s="42">
        <v>5000</v>
      </c>
    </row>
    <row r="507" spans="1:11" ht="15" customHeight="1" x14ac:dyDescent="0.25">
      <c r="A507" s="172"/>
      <c r="B507" s="166"/>
      <c r="C507" s="174"/>
      <c r="D507" s="182"/>
      <c r="E507" s="20" t="s">
        <v>40</v>
      </c>
      <c r="F507" s="5" t="s">
        <v>51</v>
      </c>
      <c r="G507" s="14">
        <f t="shared" si="52"/>
        <v>39000</v>
      </c>
      <c r="H507" s="42">
        <v>8000</v>
      </c>
      <c r="I507" s="42">
        <v>18000</v>
      </c>
      <c r="J507" s="42">
        <v>8000</v>
      </c>
      <c r="K507" s="42">
        <v>5000</v>
      </c>
    </row>
    <row r="508" spans="1:11" ht="15" customHeight="1" x14ac:dyDescent="0.25">
      <c r="A508" s="172"/>
      <c r="B508" s="166"/>
      <c r="C508" s="174"/>
      <c r="D508" s="183"/>
      <c r="E508" s="20" t="s">
        <v>41</v>
      </c>
      <c r="F508" s="6" t="s">
        <v>52</v>
      </c>
      <c r="G508" s="14">
        <f t="shared" si="52"/>
        <v>4200</v>
      </c>
      <c r="H508" s="42">
        <v>4200</v>
      </c>
      <c r="I508" s="42"/>
      <c r="J508" s="42"/>
      <c r="K508" s="42"/>
    </row>
    <row r="509" spans="1:11" ht="15" customHeight="1" thickBot="1" x14ac:dyDescent="0.3">
      <c r="A509" s="172"/>
      <c r="B509" s="166"/>
      <c r="C509" s="174"/>
      <c r="D509" s="190" t="s">
        <v>132</v>
      </c>
      <c r="E509" s="191"/>
      <c r="F509" s="192"/>
      <c r="G509" s="97">
        <f>SUM(H509:K509)</f>
        <v>419400</v>
      </c>
      <c r="H509" s="97">
        <f>SUM(H503:H508)</f>
        <v>86980</v>
      </c>
      <c r="I509" s="97">
        <f>SUM(I503:I507)</f>
        <v>203980</v>
      </c>
      <c r="J509" s="97">
        <f>SUM(J503:J507)</f>
        <v>75280</v>
      </c>
      <c r="K509" s="97">
        <f>SUM(K503:K507)</f>
        <v>53160</v>
      </c>
    </row>
    <row r="510" spans="1:11" ht="15" customHeight="1" thickBot="1" x14ac:dyDescent="0.3">
      <c r="A510" s="134" t="s">
        <v>201</v>
      </c>
      <c r="B510" s="217" t="s">
        <v>206</v>
      </c>
      <c r="C510" s="217"/>
      <c r="D510" s="217"/>
      <c r="E510" s="217"/>
      <c r="F510" s="218"/>
      <c r="G510" s="128">
        <f>SUM(H510:K510)</f>
        <v>53853</v>
      </c>
      <c r="H510" s="128">
        <f>SUM(H513,H516,H518,H524,H527,H536)</f>
        <v>17614</v>
      </c>
      <c r="I510" s="128">
        <f>SUM(I513,I516,I518,I524,I527,I536)</f>
        <v>20380</v>
      </c>
      <c r="J510" s="128">
        <f>SUM(J513,J516,J518,J524,J527,J536)</f>
        <v>12691</v>
      </c>
      <c r="K510" s="129">
        <f>SUM(K513,K516,K518,K524,K527,K536)</f>
        <v>3168</v>
      </c>
    </row>
    <row r="511" spans="1:11" ht="24.75" customHeight="1" x14ac:dyDescent="0.25">
      <c r="A511" s="225"/>
      <c r="B511" s="166" t="s">
        <v>59</v>
      </c>
      <c r="C511" s="174" t="s">
        <v>15</v>
      </c>
      <c r="D511" s="29">
        <v>151</v>
      </c>
      <c r="E511" s="24" t="s">
        <v>21</v>
      </c>
      <c r="F511" s="18" t="s">
        <v>22</v>
      </c>
      <c r="G511" s="27">
        <f t="shared" si="52"/>
        <v>10628</v>
      </c>
      <c r="H511" s="28">
        <v>4380</v>
      </c>
      <c r="I511" s="28">
        <v>3980</v>
      </c>
      <c r="J511" s="28">
        <v>2720</v>
      </c>
      <c r="K511" s="28">
        <v>-452</v>
      </c>
    </row>
    <row r="512" spans="1:11" ht="24.75" customHeight="1" x14ac:dyDescent="0.25">
      <c r="A512" s="225"/>
      <c r="B512" s="166"/>
      <c r="C512" s="174"/>
      <c r="D512" s="20">
        <v>155</v>
      </c>
      <c r="E512" s="29" t="s">
        <v>21</v>
      </c>
      <c r="F512" s="5" t="s">
        <v>22</v>
      </c>
      <c r="G512" s="27">
        <f t="shared" si="52"/>
        <v>3200</v>
      </c>
      <c r="H512" s="28">
        <v>3200</v>
      </c>
      <c r="I512" s="28"/>
      <c r="J512" s="28"/>
      <c r="K512" s="28"/>
    </row>
    <row r="513" spans="1:11" ht="19.149999999999999" customHeight="1" x14ac:dyDescent="0.25">
      <c r="A513" s="225"/>
      <c r="B513" s="167"/>
      <c r="C513" s="178"/>
      <c r="D513" s="168" t="s">
        <v>35</v>
      </c>
      <c r="E513" s="169"/>
      <c r="F513" s="170"/>
      <c r="G513" s="118">
        <f>SUM(H513:K513)</f>
        <v>13828</v>
      </c>
      <c r="H513" s="118">
        <f>SUM(H511:H512)</f>
        <v>7580</v>
      </c>
      <c r="I513" s="118">
        <f t="shared" ref="I513:K513" si="58">SUM(I511:I512)</f>
        <v>3980</v>
      </c>
      <c r="J513" s="118">
        <f t="shared" si="58"/>
        <v>2720</v>
      </c>
      <c r="K513" s="118">
        <f t="shared" si="58"/>
        <v>-452</v>
      </c>
    </row>
    <row r="514" spans="1:11" ht="23.1" customHeight="1" x14ac:dyDescent="0.25">
      <c r="A514" s="225"/>
      <c r="B514" s="177" t="s">
        <v>85</v>
      </c>
      <c r="C514" s="173" t="s">
        <v>86</v>
      </c>
      <c r="D514" s="185">
        <v>151</v>
      </c>
      <c r="E514" s="20" t="s">
        <v>42</v>
      </c>
      <c r="F514" s="6" t="s">
        <v>53</v>
      </c>
      <c r="G514" s="14">
        <f t="shared" si="52"/>
        <v>4000</v>
      </c>
      <c r="H514" s="13">
        <v>400</v>
      </c>
      <c r="I514" s="13">
        <v>2100</v>
      </c>
      <c r="J514" s="13">
        <v>1000</v>
      </c>
      <c r="K514" s="13">
        <v>500</v>
      </c>
    </row>
    <row r="515" spans="1:11" ht="17.45" customHeight="1" x14ac:dyDescent="0.25">
      <c r="A515" s="225"/>
      <c r="B515" s="166"/>
      <c r="C515" s="174"/>
      <c r="D515" s="183"/>
      <c r="E515" s="20" t="s">
        <v>43</v>
      </c>
      <c r="F515" s="5" t="s">
        <v>54</v>
      </c>
      <c r="G515" s="14">
        <f t="shared" si="52"/>
        <v>1500</v>
      </c>
      <c r="H515" s="13">
        <v>1500</v>
      </c>
      <c r="I515" s="13"/>
      <c r="J515" s="13"/>
      <c r="K515" s="13"/>
    </row>
    <row r="516" spans="1:11" ht="15" customHeight="1" x14ac:dyDescent="0.25">
      <c r="A516" s="225"/>
      <c r="B516" s="167"/>
      <c r="C516" s="178"/>
      <c r="D516" s="168" t="s">
        <v>89</v>
      </c>
      <c r="E516" s="169"/>
      <c r="F516" s="170"/>
      <c r="G516" s="118">
        <f>SUM(H516:K516)</f>
        <v>5500</v>
      </c>
      <c r="H516" s="118">
        <f t="shared" ref="H516:K516" si="59">SUM(H514:H515)</f>
        <v>1900</v>
      </c>
      <c r="I516" s="118">
        <f t="shared" si="59"/>
        <v>2100</v>
      </c>
      <c r="J516" s="118">
        <f t="shared" si="59"/>
        <v>1000</v>
      </c>
      <c r="K516" s="118">
        <f t="shared" si="59"/>
        <v>500</v>
      </c>
    </row>
    <row r="517" spans="1:11" ht="24.95" customHeight="1" x14ac:dyDescent="0.25">
      <c r="A517" s="225"/>
      <c r="B517" s="177" t="s">
        <v>100</v>
      </c>
      <c r="C517" s="173" t="s">
        <v>101</v>
      </c>
      <c r="D517" s="20">
        <v>151</v>
      </c>
      <c r="E517" s="20" t="s">
        <v>203</v>
      </c>
      <c r="F517" s="6" t="s">
        <v>204</v>
      </c>
      <c r="G517" s="14">
        <f>SUM(H517:K517)</f>
        <v>0</v>
      </c>
      <c r="H517" s="13">
        <v>100</v>
      </c>
      <c r="I517" s="13">
        <v>200</v>
      </c>
      <c r="J517" s="13"/>
      <c r="K517" s="13">
        <v>-300</v>
      </c>
    </row>
    <row r="518" spans="1:11" ht="15" customHeight="1" x14ac:dyDescent="0.25">
      <c r="A518" s="225"/>
      <c r="B518" s="167"/>
      <c r="C518" s="178"/>
      <c r="D518" s="168" t="s">
        <v>102</v>
      </c>
      <c r="E518" s="169"/>
      <c r="F518" s="170"/>
      <c r="G518" s="118">
        <f>SUM(H518:K518)</f>
        <v>0</v>
      </c>
      <c r="H518" s="118">
        <f t="shared" ref="H518:K518" si="60">SUM(H517)</f>
        <v>100</v>
      </c>
      <c r="I518" s="118">
        <f t="shared" si="60"/>
        <v>200</v>
      </c>
      <c r="J518" s="118">
        <f t="shared" si="60"/>
        <v>0</v>
      </c>
      <c r="K518" s="118">
        <f t="shared" si="60"/>
        <v>-300</v>
      </c>
    </row>
    <row r="519" spans="1:11" ht="26.85" customHeight="1" x14ac:dyDescent="0.25">
      <c r="A519" s="225"/>
      <c r="B519" s="177" t="s">
        <v>108</v>
      </c>
      <c r="C519" s="173" t="s">
        <v>121</v>
      </c>
      <c r="D519" s="185">
        <v>142</v>
      </c>
      <c r="E519" s="20" t="s">
        <v>182</v>
      </c>
      <c r="F519" s="6" t="s">
        <v>188</v>
      </c>
      <c r="G519" s="14">
        <f t="shared" si="52"/>
        <v>161</v>
      </c>
      <c r="H519" s="13">
        <v>50</v>
      </c>
      <c r="I519" s="13">
        <v>20</v>
      </c>
      <c r="J519" s="13">
        <v>41</v>
      </c>
      <c r="K519" s="13">
        <v>50</v>
      </c>
    </row>
    <row r="520" spans="1:11" ht="26.85" hidden="1" customHeight="1" x14ac:dyDescent="0.25">
      <c r="A520" s="225"/>
      <c r="B520" s="166"/>
      <c r="C520" s="174"/>
      <c r="D520" s="182"/>
      <c r="E520" s="20" t="s">
        <v>178</v>
      </c>
      <c r="F520" s="6" t="s">
        <v>179</v>
      </c>
      <c r="G520" s="14">
        <f t="shared" si="52"/>
        <v>0</v>
      </c>
      <c r="H520" s="13"/>
      <c r="I520" s="13"/>
      <c r="J520" s="13"/>
      <c r="K520" s="13"/>
    </row>
    <row r="521" spans="1:11" ht="15" hidden="1" customHeight="1" x14ac:dyDescent="0.25">
      <c r="A521" s="225"/>
      <c r="B521" s="166"/>
      <c r="C521" s="174"/>
      <c r="D521" s="182"/>
      <c r="E521" s="20" t="s">
        <v>37</v>
      </c>
      <c r="F521" s="6" t="s">
        <v>48</v>
      </c>
      <c r="G521" s="14">
        <f t="shared" si="52"/>
        <v>0</v>
      </c>
      <c r="H521" s="13"/>
      <c r="I521" s="13"/>
      <c r="J521" s="13"/>
      <c r="K521" s="13"/>
    </row>
    <row r="522" spans="1:11" ht="24.95" hidden="1" customHeight="1" x14ac:dyDescent="0.25">
      <c r="A522" s="225"/>
      <c r="B522" s="166"/>
      <c r="C522" s="174"/>
      <c r="D522" s="182"/>
      <c r="E522" s="20" t="s">
        <v>168</v>
      </c>
      <c r="F522" s="6" t="s">
        <v>173</v>
      </c>
      <c r="G522" s="14">
        <f t="shared" si="52"/>
        <v>0</v>
      </c>
      <c r="H522" s="13"/>
      <c r="I522" s="13"/>
      <c r="J522" s="13"/>
      <c r="K522" s="13"/>
    </row>
    <row r="523" spans="1:11" ht="15" customHeight="1" x14ac:dyDescent="0.25">
      <c r="A523" s="225"/>
      <c r="B523" s="166"/>
      <c r="C523" s="174"/>
      <c r="D523" s="183"/>
      <c r="E523" s="20" t="s">
        <v>169</v>
      </c>
      <c r="F523" s="6" t="s">
        <v>174</v>
      </c>
      <c r="G523" s="14">
        <f t="shared" si="52"/>
        <v>338</v>
      </c>
      <c r="H523" s="13">
        <v>100</v>
      </c>
      <c r="I523" s="13">
        <v>100</v>
      </c>
      <c r="J523" s="13">
        <v>100</v>
      </c>
      <c r="K523" s="13">
        <v>38</v>
      </c>
    </row>
    <row r="524" spans="1:11" ht="15" customHeight="1" x14ac:dyDescent="0.25">
      <c r="A524" s="225"/>
      <c r="B524" s="167"/>
      <c r="C524" s="178"/>
      <c r="D524" s="168" t="s">
        <v>120</v>
      </c>
      <c r="E524" s="169"/>
      <c r="F524" s="170"/>
      <c r="G524" s="118">
        <f>SUM(H524:K524)</f>
        <v>499</v>
      </c>
      <c r="H524" s="118">
        <f>SUM(H519:H523)</f>
        <v>150</v>
      </c>
      <c r="I524" s="118">
        <f>SUM(I519:I523)</f>
        <v>120</v>
      </c>
      <c r="J524" s="118">
        <f>SUM(J519:J523)</f>
        <v>141</v>
      </c>
      <c r="K524" s="118">
        <f>SUM(K519:K523)</f>
        <v>88</v>
      </c>
    </row>
    <row r="525" spans="1:11" ht="28.15" hidden="1" customHeight="1" x14ac:dyDescent="0.25">
      <c r="A525" s="225"/>
      <c r="B525" s="166" t="s">
        <v>127</v>
      </c>
      <c r="C525" s="174" t="s">
        <v>126</v>
      </c>
      <c r="D525" s="185">
        <v>151</v>
      </c>
      <c r="E525" s="20" t="s">
        <v>46</v>
      </c>
      <c r="F525" s="35" t="s">
        <v>57</v>
      </c>
      <c r="G525" s="14">
        <f t="shared" si="52"/>
        <v>0</v>
      </c>
      <c r="H525" s="21"/>
      <c r="I525" s="21"/>
      <c r="J525" s="21"/>
      <c r="K525" s="21"/>
    </row>
    <row r="526" spans="1:11" ht="17.649999999999999" customHeight="1" x14ac:dyDescent="0.25">
      <c r="A526" s="225"/>
      <c r="B526" s="166"/>
      <c r="C526" s="174"/>
      <c r="D526" s="183"/>
      <c r="E526" s="20" t="s">
        <v>47</v>
      </c>
      <c r="F526" s="6" t="s">
        <v>22</v>
      </c>
      <c r="G526" s="14">
        <f t="shared" si="52"/>
        <v>100</v>
      </c>
      <c r="H526" s="13">
        <v>30</v>
      </c>
      <c r="I526" s="13">
        <v>130</v>
      </c>
      <c r="J526" s="13">
        <v>30</v>
      </c>
      <c r="K526" s="13">
        <v>-90</v>
      </c>
    </row>
    <row r="527" spans="1:11" ht="15" customHeight="1" x14ac:dyDescent="0.25">
      <c r="A527" s="225"/>
      <c r="B527" s="167"/>
      <c r="C527" s="178"/>
      <c r="D527" s="168" t="s">
        <v>124</v>
      </c>
      <c r="E527" s="169"/>
      <c r="F527" s="170"/>
      <c r="G527" s="118">
        <f>SUM(G525:G526)</f>
        <v>100</v>
      </c>
      <c r="H527" s="118">
        <f>SUM(H525:H526)</f>
        <v>30</v>
      </c>
      <c r="I527" s="118">
        <f>SUM(I525:I526)</f>
        <v>130</v>
      </c>
      <c r="J527" s="118">
        <f>SUM(J525:J526)</f>
        <v>30</v>
      </c>
      <c r="K527" s="118">
        <f>SUM(K525:K526)</f>
        <v>-90</v>
      </c>
    </row>
    <row r="528" spans="1:11" ht="15" customHeight="1" x14ac:dyDescent="0.25">
      <c r="A528" s="225"/>
      <c r="B528" s="177" t="s">
        <v>134</v>
      </c>
      <c r="C528" s="173" t="s">
        <v>135</v>
      </c>
      <c r="D528" s="185">
        <v>151</v>
      </c>
      <c r="E528" s="20" t="s">
        <v>39</v>
      </c>
      <c r="F528" s="6" t="s">
        <v>50</v>
      </c>
      <c r="G528" s="14">
        <f t="shared" si="52"/>
        <v>14522</v>
      </c>
      <c r="H528" s="13">
        <v>3800</v>
      </c>
      <c r="I528" s="13">
        <v>3850</v>
      </c>
      <c r="J528" s="13">
        <v>3700</v>
      </c>
      <c r="K528" s="13">
        <v>3172</v>
      </c>
    </row>
    <row r="529" spans="1:11" ht="15" customHeight="1" x14ac:dyDescent="0.25">
      <c r="A529" s="225"/>
      <c r="B529" s="166"/>
      <c r="C529" s="174"/>
      <c r="D529" s="182"/>
      <c r="E529" s="20" t="s">
        <v>40</v>
      </c>
      <c r="F529" s="5" t="s">
        <v>51</v>
      </c>
      <c r="G529" s="14">
        <f t="shared" si="52"/>
        <v>4000</v>
      </c>
      <c r="H529" s="13">
        <v>1200</v>
      </c>
      <c r="I529" s="13">
        <v>1400</v>
      </c>
      <c r="J529" s="13">
        <v>1100</v>
      </c>
      <c r="K529" s="13">
        <v>300</v>
      </c>
    </row>
    <row r="530" spans="1:11" ht="15" customHeight="1" x14ac:dyDescent="0.25">
      <c r="A530" s="225"/>
      <c r="B530" s="166"/>
      <c r="C530" s="174"/>
      <c r="D530" s="182"/>
      <c r="E530" s="20" t="s">
        <v>41</v>
      </c>
      <c r="F530" s="6" t="s">
        <v>52</v>
      </c>
      <c r="G530" s="14">
        <f t="shared" si="52"/>
        <v>13950</v>
      </c>
      <c r="H530" s="13">
        <v>1400</v>
      </c>
      <c r="I530" s="13">
        <v>8600</v>
      </c>
      <c r="J530" s="13">
        <v>4000</v>
      </c>
      <c r="K530" s="13">
        <v>-50</v>
      </c>
    </row>
    <row r="531" spans="1:11" ht="15" customHeight="1" x14ac:dyDescent="0.25">
      <c r="A531" s="225"/>
      <c r="B531" s="166"/>
      <c r="C531" s="174"/>
      <c r="D531" s="185">
        <v>155</v>
      </c>
      <c r="E531" s="20" t="s">
        <v>39</v>
      </c>
      <c r="F531" s="6" t="s">
        <v>50</v>
      </c>
      <c r="G531" s="14">
        <f t="shared" si="52"/>
        <v>700</v>
      </c>
      <c r="H531" s="13">
        <v>200</v>
      </c>
      <c r="I531" s="13"/>
      <c r="J531" s="13"/>
      <c r="K531" s="13">
        <v>500</v>
      </c>
    </row>
    <row r="532" spans="1:11" ht="15" customHeight="1" x14ac:dyDescent="0.25">
      <c r="A532" s="225"/>
      <c r="B532" s="166"/>
      <c r="C532" s="174"/>
      <c r="D532" s="182"/>
      <c r="E532" s="20" t="s">
        <v>40</v>
      </c>
      <c r="F532" s="5" t="s">
        <v>51</v>
      </c>
      <c r="G532" s="14">
        <f t="shared" si="52"/>
        <v>0</v>
      </c>
      <c r="H532" s="13">
        <v>500</v>
      </c>
      <c r="I532" s="13"/>
      <c r="J532" s="13"/>
      <c r="K532" s="13">
        <v>-500</v>
      </c>
    </row>
    <row r="533" spans="1:11" ht="15" customHeight="1" x14ac:dyDescent="0.25">
      <c r="A533" s="225"/>
      <c r="B533" s="166"/>
      <c r="C533" s="174"/>
      <c r="D533" s="183"/>
      <c r="E533" s="20" t="s">
        <v>41</v>
      </c>
      <c r="F533" s="6" t="s">
        <v>52</v>
      </c>
      <c r="G533" s="14">
        <f t="shared" si="52"/>
        <v>500</v>
      </c>
      <c r="H533" s="13">
        <v>500</v>
      </c>
      <c r="I533" s="13"/>
      <c r="J533" s="13"/>
      <c r="K533" s="13"/>
    </row>
    <row r="534" spans="1:11" ht="15" customHeight="1" x14ac:dyDescent="0.25">
      <c r="A534" s="225"/>
      <c r="B534" s="166"/>
      <c r="C534" s="174"/>
      <c r="D534" s="20" t="s">
        <v>98</v>
      </c>
      <c r="E534" s="20" t="s">
        <v>40</v>
      </c>
      <c r="F534" s="5" t="s">
        <v>51</v>
      </c>
      <c r="G534" s="14">
        <f t="shared" si="52"/>
        <v>100</v>
      </c>
      <c r="H534" s="13">
        <v>100</v>
      </c>
      <c r="I534" s="13"/>
      <c r="J534" s="13"/>
      <c r="K534" s="13"/>
    </row>
    <row r="535" spans="1:11" ht="15" customHeight="1" x14ac:dyDescent="0.25">
      <c r="A535" s="225"/>
      <c r="B535" s="166"/>
      <c r="C535" s="174"/>
      <c r="D535" s="93" t="s">
        <v>99</v>
      </c>
      <c r="E535" s="20" t="s">
        <v>40</v>
      </c>
      <c r="F535" s="5" t="s">
        <v>51</v>
      </c>
      <c r="G535" s="14">
        <f t="shared" si="52"/>
        <v>154</v>
      </c>
      <c r="H535" s="42">
        <v>154</v>
      </c>
      <c r="I535" s="42"/>
      <c r="J535" s="42"/>
      <c r="K535" s="42"/>
    </row>
    <row r="536" spans="1:11" ht="15" customHeight="1" thickBot="1" x14ac:dyDescent="0.3">
      <c r="A536" s="225"/>
      <c r="B536" s="166"/>
      <c r="C536" s="174"/>
      <c r="D536" s="190" t="s">
        <v>132</v>
      </c>
      <c r="E536" s="191"/>
      <c r="F536" s="192"/>
      <c r="G536" s="97">
        <f>SUM(H536:K536)</f>
        <v>33926</v>
      </c>
      <c r="H536" s="97">
        <f>SUM(H528:H535)</f>
        <v>7854</v>
      </c>
      <c r="I536" s="97">
        <f>SUM(I528:I534)</f>
        <v>13850</v>
      </c>
      <c r="J536" s="97">
        <f>SUM(J528:J534)</f>
        <v>8800</v>
      </c>
      <c r="K536" s="97">
        <f>SUM(K528:K534)</f>
        <v>3422</v>
      </c>
    </row>
    <row r="537" spans="1:11" ht="15" customHeight="1" thickBot="1" x14ac:dyDescent="0.3">
      <c r="A537" s="134" t="s">
        <v>205</v>
      </c>
      <c r="B537" s="217" t="s">
        <v>208</v>
      </c>
      <c r="C537" s="217"/>
      <c r="D537" s="217"/>
      <c r="E537" s="217"/>
      <c r="F537" s="218"/>
      <c r="G537" s="128">
        <f>SUM(H537:K537)</f>
        <v>41677</v>
      </c>
      <c r="H537" s="128">
        <f>SUM(H541,H543,H545,H550,H552,H558)</f>
        <v>7015</v>
      </c>
      <c r="I537" s="128">
        <f>SUM(I541,I543,I545,I550,I552,I558)</f>
        <v>19569</v>
      </c>
      <c r="J537" s="128">
        <f>SUM(J541,J543,J545,J550,J552,J558)</f>
        <v>11462</v>
      </c>
      <c r="K537" s="129">
        <f>SUM(K541,K543,K545,K550,K552,K558)</f>
        <v>3631</v>
      </c>
    </row>
    <row r="538" spans="1:11" ht="15" customHeight="1" x14ac:dyDescent="0.25">
      <c r="A538" s="222"/>
      <c r="B538" s="166" t="s">
        <v>59</v>
      </c>
      <c r="C538" s="174" t="s">
        <v>15</v>
      </c>
      <c r="D538" s="24">
        <v>151</v>
      </c>
      <c r="E538" s="29" t="s">
        <v>21</v>
      </c>
      <c r="F538" s="19" t="s">
        <v>22</v>
      </c>
      <c r="G538" s="27">
        <f t="shared" si="52"/>
        <v>8724</v>
      </c>
      <c r="H538" s="28">
        <v>2875</v>
      </c>
      <c r="I538" s="28">
        <v>2475</v>
      </c>
      <c r="J538" s="28">
        <v>825</v>
      </c>
      <c r="K538" s="28">
        <v>2549</v>
      </c>
    </row>
    <row r="539" spans="1:11" ht="15" customHeight="1" x14ac:dyDescent="0.25">
      <c r="A539" s="222"/>
      <c r="B539" s="166"/>
      <c r="C539" s="174"/>
      <c r="D539" s="20" t="s">
        <v>98</v>
      </c>
      <c r="E539" s="4" t="s">
        <v>40</v>
      </c>
      <c r="F539" s="5" t="s">
        <v>51</v>
      </c>
      <c r="G539" s="14">
        <f t="shared" si="52"/>
        <v>600</v>
      </c>
      <c r="H539" s="13">
        <v>150</v>
      </c>
      <c r="I539" s="13">
        <v>150</v>
      </c>
      <c r="J539" s="13">
        <v>150</v>
      </c>
      <c r="K539" s="13">
        <v>150</v>
      </c>
    </row>
    <row r="540" spans="1:11" ht="15" customHeight="1" x14ac:dyDescent="0.25">
      <c r="A540" s="222"/>
      <c r="B540" s="166"/>
      <c r="C540" s="174"/>
      <c r="D540" s="20" t="s">
        <v>99</v>
      </c>
      <c r="E540" s="4" t="s">
        <v>40</v>
      </c>
      <c r="F540" s="5" t="s">
        <v>51</v>
      </c>
      <c r="G540" s="14">
        <f t="shared" si="52"/>
        <v>424</v>
      </c>
      <c r="H540" s="13">
        <v>424</v>
      </c>
      <c r="I540" s="13"/>
      <c r="J540" s="13"/>
      <c r="K540" s="13"/>
    </row>
    <row r="541" spans="1:11" ht="15" customHeight="1" x14ac:dyDescent="0.25">
      <c r="A541" s="222"/>
      <c r="B541" s="167"/>
      <c r="C541" s="178"/>
      <c r="D541" s="168" t="s">
        <v>35</v>
      </c>
      <c r="E541" s="169"/>
      <c r="F541" s="170"/>
      <c r="G541" s="118">
        <f>SUM(H541:K541)</f>
        <v>9748</v>
      </c>
      <c r="H541" s="118">
        <f>SUM(H538:H540)</f>
        <v>3449</v>
      </c>
      <c r="I541" s="118">
        <f>SUM(I538:I539)</f>
        <v>2625</v>
      </c>
      <c r="J541" s="118">
        <f>SUM(J538:J539)</f>
        <v>975</v>
      </c>
      <c r="K541" s="118">
        <f>SUM(K538:K539)</f>
        <v>2699</v>
      </c>
    </row>
    <row r="542" spans="1:11" ht="22.9" customHeight="1" x14ac:dyDescent="0.25">
      <c r="A542" s="222"/>
      <c r="B542" s="177" t="s">
        <v>85</v>
      </c>
      <c r="C542" s="173" t="s">
        <v>86</v>
      </c>
      <c r="D542" s="20">
        <v>151</v>
      </c>
      <c r="E542" s="20" t="s">
        <v>42</v>
      </c>
      <c r="F542" s="6" t="s">
        <v>53</v>
      </c>
      <c r="G542" s="14">
        <f t="shared" si="52"/>
        <v>2000</v>
      </c>
      <c r="H542" s="13"/>
      <c r="I542" s="13">
        <v>100</v>
      </c>
      <c r="J542" s="13">
        <v>1900</v>
      </c>
      <c r="K542" s="13"/>
    </row>
    <row r="543" spans="1:11" ht="15" customHeight="1" x14ac:dyDescent="0.25">
      <c r="A543" s="222"/>
      <c r="B543" s="167"/>
      <c r="C543" s="178"/>
      <c r="D543" s="168" t="s">
        <v>89</v>
      </c>
      <c r="E543" s="169"/>
      <c r="F543" s="170"/>
      <c r="G543" s="118">
        <f>SUM(H543:K543)</f>
        <v>2000</v>
      </c>
      <c r="H543" s="118">
        <f t="shared" ref="H543:K543" si="61">SUM(H542)</f>
        <v>0</v>
      </c>
      <c r="I543" s="118">
        <f t="shared" si="61"/>
        <v>100</v>
      </c>
      <c r="J543" s="118">
        <f t="shared" si="61"/>
        <v>1900</v>
      </c>
      <c r="K543" s="118">
        <f t="shared" si="61"/>
        <v>0</v>
      </c>
    </row>
    <row r="544" spans="1:11" ht="15" customHeight="1" x14ac:dyDescent="0.25">
      <c r="A544" s="222"/>
      <c r="B544" s="177" t="s">
        <v>100</v>
      </c>
      <c r="C544" s="173" t="s">
        <v>101</v>
      </c>
      <c r="D544" s="20">
        <v>151</v>
      </c>
      <c r="E544" s="20" t="s">
        <v>203</v>
      </c>
      <c r="F544" s="25" t="s">
        <v>204</v>
      </c>
      <c r="G544" s="22">
        <f>SUM(H544:K544)</f>
        <v>200</v>
      </c>
      <c r="H544" s="21"/>
      <c r="I544" s="21">
        <v>200</v>
      </c>
      <c r="J544" s="21"/>
      <c r="K544" s="21"/>
    </row>
    <row r="545" spans="1:11" ht="15" customHeight="1" x14ac:dyDescent="0.25">
      <c r="A545" s="222"/>
      <c r="B545" s="167"/>
      <c r="C545" s="178"/>
      <c r="D545" s="168" t="s">
        <v>102</v>
      </c>
      <c r="E545" s="169"/>
      <c r="F545" s="170"/>
      <c r="G545" s="118">
        <f>SUM(H545:K545)</f>
        <v>200</v>
      </c>
      <c r="H545" s="118">
        <f t="shared" ref="H545:K545" si="62">SUM(H544)</f>
        <v>0</v>
      </c>
      <c r="I545" s="118">
        <f t="shared" si="62"/>
        <v>200</v>
      </c>
      <c r="J545" s="118">
        <f t="shared" si="62"/>
        <v>0</v>
      </c>
      <c r="K545" s="118">
        <f t="shared" si="62"/>
        <v>0</v>
      </c>
    </row>
    <row r="546" spans="1:11" ht="26.85" customHeight="1" x14ac:dyDescent="0.25">
      <c r="A546" s="222"/>
      <c r="B546" s="177" t="s">
        <v>108</v>
      </c>
      <c r="C546" s="173" t="s">
        <v>121</v>
      </c>
      <c r="D546" s="185">
        <v>142</v>
      </c>
      <c r="E546" s="20" t="s">
        <v>182</v>
      </c>
      <c r="F546" s="6" t="s">
        <v>188</v>
      </c>
      <c r="G546" s="14">
        <f t="shared" si="52"/>
        <v>161</v>
      </c>
      <c r="H546" s="13">
        <v>40</v>
      </c>
      <c r="I546" s="13">
        <v>18</v>
      </c>
      <c r="J546" s="13">
        <v>62</v>
      </c>
      <c r="K546" s="13">
        <v>41</v>
      </c>
    </row>
    <row r="547" spans="1:11" ht="26.85" hidden="1" customHeight="1" x14ac:dyDescent="0.25">
      <c r="A547" s="222"/>
      <c r="B547" s="166"/>
      <c r="C547" s="174"/>
      <c r="D547" s="182"/>
      <c r="E547" s="20" t="s">
        <v>178</v>
      </c>
      <c r="F547" s="6" t="s">
        <v>179</v>
      </c>
      <c r="G547" s="14">
        <f t="shared" si="52"/>
        <v>0</v>
      </c>
      <c r="H547" s="13"/>
      <c r="I547" s="13"/>
      <c r="J547" s="13"/>
      <c r="K547" s="13"/>
    </row>
    <row r="548" spans="1:11" ht="26.85" hidden="1" customHeight="1" x14ac:dyDescent="0.25">
      <c r="A548" s="222"/>
      <c r="B548" s="166"/>
      <c r="C548" s="174"/>
      <c r="D548" s="182"/>
      <c r="E548" s="20" t="s">
        <v>168</v>
      </c>
      <c r="F548" s="6" t="s">
        <v>173</v>
      </c>
      <c r="G548" s="14">
        <f t="shared" si="52"/>
        <v>0</v>
      </c>
      <c r="H548" s="13"/>
      <c r="I548" s="13"/>
      <c r="J548" s="13"/>
      <c r="K548" s="13"/>
    </row>
    <row r="549" spans="1:11" ht="15" customHeight="1" x14ac:dyDescent="0.25">
      <c r="A549" s="222"/>
      <c r="B549" s="166"/>
      <c r="C549" s="174"/>
      <c r="D549" s="183"/>
      <c r="E549" s="20" t="s">
        <v>169</v>
      </c>
      <c r="F549" s="6" t="s">
        <v>174</v>
      </c>
      <c r="G549" s="14">
        <f t="shared" si="52"/>
        <v>102</v>
      </c>
      <c r="H549" s="13">
        <v>26</v>
      </c>
      <c r="I549" s="13">
        <v>26</v>
      </c>
      <c r="J549" s="13">
        <v>25</v>
      </c>
      <c r="K549" s="13">
        <v>25</v>
      </c>
    </row>
    <row r="550" spans="1:11" ht="15" customHeight="1" x14ac:dyDescent="0.25">
      <c r="A550" s="222"/>
      <c r="B550" s="167"/>
      <c r="C550" s="178"/>
      <c r="D550" s="168" t="s">
        <v>120</v>
      </c>
      <c r="E550" s="169"/>
      <c r="F550" s="170"/>
      <c r="G550" s="118">
        <f>SUM(H550:K550)</f>
        <v>263</v>
      </c>
      <c r="H550" s="118">
        <f>SUM(H546:H549)</f>
        <v>66</v>
      </c>
      <c r="I550" s="118">
        <f>SUM(I546:I549)</f>
        <v>44</v>
      </c>
      <c r="J550" s="118">
        <f>SUM(J546:J549)</f>
        <v>87</v>
      </c>
      <c r="K550" s="118">
        <f>SUM(K546:K549)</f>
        <v>66</v>
      </c>
    </row>
    <row r="551" spans="1:11" ht="24" hidden="1" customHeight="1" x14ac:dyDescent="0.25">
      <c r="A551" s="222"/>
      <c r="B551" s="177" t="s">
        <v>127</v>
      </c>
      <c r="C551" s="173" t="s">
        <v>126</v>
      </c>
      <c r="D551" s="20">
        <v>151</v>
      </c>
      <c r="E551" s="20" t="s">
        <v>271</v>
      </c>
      <c r="F551" s="35" t="s">
        <v>57</v>
      </c>
      <c r="G551" s="22">
        <f>SUM(H551:K551)</f>
        <v>0</v>
      </c>
      <c r="H551" s="21"/>
      <c r="I551" s="21"/>
      <c r="J551" s="21"/>
      <c r="K551" s="21"/>
    </row>
    <row r="552" spans="1:11" ht="16.350000000000001" hidden="1" customHeight="1" x14ac:dyDescent="0.25">
      <c r="A552" s="222"/>
      <c r="B552" s="167"/>
      <c r="C552" s="178"/>
      <c r="D552" s="219" t="s">
        <v>124</v>
      </c>
      <c r="E552" s="220"/>
      <c r="F552" s="221"/>
      <c r="G552" s="102">
        <f>SUM(H552:K552)</f>
        <v>0</v>
      </c>
      <c r="H552" s="102">
        <f t="shared" ref="H552:K552" si="63">SUM(H551)</f>
        <v>0</v>
      </c>
      <c r="I552" s="102">
        <f t="shared" si="63"/>
        <v>0</v>
      </c>
      <c r="J552" s="102">
        <f t="shared" si="63"/>
        <v>0</v>
      </c>
      <c r="K552" s="102">
        <f t="shared" si="63"/>
        <v>0</v>
      </c>
    </row>
    <row r="553" spans="1:11" ht="15" customHeight="1" x14ac:dyDescent="0.25">
      <c r="A553" s="222"/>
      <c r="B553" s="166" t="s">
        <v>134</v>
      </c>
      <c r="C553" s="174" t="s">
        <v>135</v>
      </c>
      <c r="D553" s="185">
        <v>151</v>
      </c>
      <c r="E553" s="20" t="s">
        <v>39</v>
      </c>
      <c r="F553" s="6" t="s">
        <v>50</v>
      </c>
      <c r="G553" s="14">
        <f t="shared" si="52"/>
        <v>5266</v>
      </c>
      <c r="H553" s="13">
        <v>2200</v>
      </c>
      <c r="I553" s="13">
        <v>1200</v>
      </c>
      <c r="J553" s="13">
        <v>1200</v>
      </c>
      <c r="K553" s="13">
        <v>666</v>
      </c>
    </row>
    <row r="554" spans="1:11" ht="15" customHeight="1" x14ac:dyDescent="0.25">
      <c r="A554" s="222"/>
      <c r="B554" s="166"/>
      <c r="C554" s="174"/>
      <c r="D554" s="183"/>
      <c r="E554" s="20" t="s">
        <v>41</v>
      </c>
      <c r="F554" s="6" t="s">
        <v>52</v>
      </c>
      <c r="G554" s="14">
        <f t="shared" si="52"/>
        <v>1500</v>
      </c>
      <c r="H554" s="13">
        <v>600</v>
      </c>
      <c r="I554" s="13">
        <v>400</v>
      </c>
      <c r="J554" s="13">
        <v>300</v>
      </c>
      <c r="K554" s="13">
        <v>200</v>
      </c>
    </row>
    <row r="555" spans="1:11" ht="15" customHeight="1" x14ac:dyDescent="0.25">
      <c r="A555" s="222"/>
      <c r="B555" s="166"/>
      <c r="C555" s="174"/>
      <c r="D555" s="29">
        <v>147</v>
      </c>
      <c r="E555" s="20" t="s">
        <v>39</v>
      </c>
      <c r="F555" s="6" t="s">
        <v>50</v>
      </c>
      <c r="G555" s="14">
        <f t="shared" si="52"/>
        <v>22000</v>
      </c>
      <c r="H555" s="42"/>
      <c r="I555" s="42">
        <v>15000</v>
      </c>
      <c r="J555" s="42">
        <v>7000</v>
      </c>
      <c r="K555" s="42"/>
    </row>
    <row r="556" spans="1:11" ht="15" customHeight="1" x14ac:dyDescent="0.25">
      <c r="A556" s="222"/>
      <c r="B556" s="166"/>
      <c r="C556" s="174"/>
      <c r="D556" s="185">
        <v>155</v>
      </c>
      <c r="E556" s="4" t="s">
        <v>40</v>
      </c>
      <c r="F556" s="5" t="s">
        <v>51</v>
      </c>
      <c r="G556" s="14">
        <f t="shared" si="52"/>
        <v>500</v>
      </c>
      <c r="H556" s="42">
        <v>500</v>
      </c>
      <c r="I556" s="42"/>
      <c r="J556" s="42"/>
      <c r="K556" s="42"/>
    </row>
    <row r="557" spans="1:11" ht="15" customHeight="1" x14ac:dyDescent="0.25">
      <c r="A557" s="222"/>
      <c r="B557" s="166"/>
      <c r="C557" s="174"/>
      <c r="D557" s="183"/>
      <c r="E557" s="20" t="s">
        <v>41</v>
      </c>
      <c r="F557" s="6" t="s">
        <v>52</v>
      </c>
      <c r="G557" s="14">
        <f t="shared" si="52"/>
        <v>200</v>
      </c>
      <c r="H557" s="42">
        <v>200</v>
      </c>
      <c r="I557" s="42"/>
      <c r="J557" s="42"/>
      <c r="K557" s="42"/>
    </row>
    <row r="558" spans="1:11" ht="15" customHeight="1" thickBot="1" x14ac:dyDescent="0.3">
      <c r="A558" s="222"/>
      <c r="B558" s="166"/>
      <c r="C558" s="174"/>
      <c r="D558" s="190" t="s">
        <v>132</v>
      </c>
      <c r="E558" s="191"/>
      <c r="F558" s="192"/>
      <c r="G558" s="97">
        <f>SUM(H558:K558)</f>
        <v>29466</v>
      </c>
      <c r="H558" s="97">
        <f>SUM(H553:H557)</f>
        <v>3500</v>
      </c>
      <c r="I558" s="97">
        <f t="shared" ref="I558:K558" si="64">SUM(I553:I557)</f>
        <v>16600</v>
      </c>
      <c r="J558" s="97">
        <f t="shared" si="64"/>
        <v>8500</v>
      </c>
      <c r="K558" s="97">
        <f t="shared" si="64"/>
        <v>866</v>
      </c>
    </row>
    <row r="559" spans="1:11" ht="15" customHeight="1" thickBot="1" x14ac:dyDescent="0.3">
      <c r="A559" s="134" t="s">
        <v>207</v>
      </c>
      <c r="B559" s="217" t="s">
        <v>210</v>
      </c>
      <c r="C559" s="217"/>
      <c r="D559" s="217"/>
      <c r="E559" s="217"/>
      <c r="F559" s="218"/>
      <c r="G559" s="128">
        <f>SUM(H559:K559)</f>
        <v>73760</v>
      </c>
      <c r="H559" s="128">
        <f>SUM(H564,H569,H571,H577,H580,H586)</f>
        <v>28789</v>
      </c>
      <c r="I559" s="128">
        <f>SUM(I564,I569,I571,I577,I580,I586)</f>
        <v>29141</v>
      </c>
      <c r="J559" s="128">
        <f>SUM(J564,J569,J571,J577,J580,J586)</f>
        <v>10889</v>
      </c>
      <c r="K559" s="129">
        <f>SUM(K564,K569,K571,K577,K580,K586)</f>
        <v>4941</v>
      </c>
    </row>
    <row r="560" spans="1:11" ht="15" customHeight="1" x14ac:dyDescent="0.25">
      <c r="A560" s="222"/>
      <c r="B560" s="166" t="s">
        <v>59</v>
      </c>
      <c r="C560" s="174" t="s">
        <v>15</v>
      </c>
      <c r="D560" s="24">
        <v>151</v>
      </c>
      <c r="E560" s="181" t="s">
        <v>21</v>
      </c>
      <c r="F560" s="184" t="s">
        <v>22</v>
      </c>
      <c r="G560" s="27">
        <f t="shared" si="52"/>
        <v>17214</v>
      </c>
      <c r="H560" s="28">
        <v>7800</v>
      </c>
      <c r="I560" s="28">
        <v>5100</v>
      </c>
      <c r="J560" s="28">
        <v>2000</v>
      </c>
      <c r="K560" s="28">
        <v>2314</v>
      </c>
    </row>
    <row r="561" spans="1:11" ht="15" customHeight="1" x14ac:dyDescent="0.25">
      <c r="A561" s="222"/>
      <c r="B561" s="166"/>
      <c r="C561" s="174"/>
      <c r="D561" s="29">
        <v>155</v>
      </c>
      <c r="E561" s="182"/>
      <c r="F561" s="179"/>
      <c r="G561" s="27">
        <f t="shared" si="52"/>
        <v>900</v>
      </c>
      <c r="H561" s="28">
        <v>600</v>
      </c>
      <c r="I561" s="28">
        <v>200</v>
      </c>
      <c r="J561" s="28">
        <v>100</v>
      </c>
      <c r="K561" s="28"/>
    </row>
    <row r="562" spans="1:11" ht="15" customHeight="1" x14ac:dyDescent="0.25">
      <c r="A562" s="222"/>
      <c r="B562" s="166"/>
      <c r="C562" s="174"/>
      <c r="D562" s="26" t="s">
        <v>98</v>
      </c>
      <c r="E562" s="182"/>
      <c r="F562" s="179"/>
      <c r="G562" s="14">
        <f t="shared" si="52"/>
        <v>700</v>
      </c>
      <c r="H562" s="13">
        <v>700</v>
      </c>
      <c r="I562" s="13"/>
      <c r="J562" s="13"/>
      <c r="K562" s="13"/>
    </row>
    <row r="563" spans="1:11" ht="15" customHeight="1" x14ac:dyDescent="0.25">
      <c r="A563" s="222"/>
      <c r="B563" s="166"/>
      <c r="C563" s="174"/>
      <c r="D563" s="20" t="s">
        <v>99</v>
      </c>
      <c r="E563" s="183"/>
      <c r="F563" s="180"/>
      <c r="G563" s="14">
        <f t="shared" si="52"/>
        <v>3124</v>
      </c>
      <c r="H563" s="13">
        <v>3124</v>
      </c>
      <c r="I563" s="13"/>
      <c r="J563" s="13"/>
      <c r="K563" s="13"/>
    </row>
    <row r="564" spans="1:11" ht="15" customHeight="1" x14ac:dyDescent="0.25">
      <c r="A564" s="222"/>
      <c r="B564" s="167"/>
      <c r="C564" s="178"/>
      <c r="D564" s="168" t="s">
        <v>35</v>
      </c>
      <c r="E564" s="169"/>
      <c r="F564" s="170"/>
      <c r="G564" s="118">
        <f>SUM(H564:K564)</f>
        <v>21938</v>
      </c>
      <c r="H564" s="118">
        <f>SUM(H560:H563)</f>
        <v>12224</v>
      </c>
      <c r="I564" s="118">
        <f>SUM(I560:I563)</f>
        <v>5300</v>
      </c>
      <c r="J564" s="118">
        <f>SUM(J560:J563)</f>
        <v>2100</v>
      </c>
      <c r="K564" s="118">
        <f>SUM(K560:K563)</f>
        <v>2314</v>
      </c>
    </row>
    <row r="565" spans="1:11" ht="23.45" customHeight="1" x14ac:dyDescent="0.25">
      <c r="A565" s="222"/>
      <c r="B565" s="177" t="s">
        <v>85</v>
      </c>
      <c r="C565" s="173" t="s">
        <v>86</v>
      </c>
      <c r="D565" s="185">
        <v>151</v>
      </c>
      <c r="E565" s="20" t="s">
        <v>42</v>
      </c>
      <c r="F565" s="6" t="s">
        <v>53</v>
      </c>
      <c r="G565" s="14">
        <f t="shared" si="52"/>
        <v>4000</v>
      </c>
      <c r="H565" s="13">
        <v>2000</v>
      </c>
      <c r="I565" s="13">
        <v>1000</v>
      </c>
      <c r="J565" s="13">
        <v>500</v>
      </c>
      <c r="K565" s="13">
        <v>500</v>
      </c>
    </row>
    <row r="566" spans="1:11" ht="15" customHeight="1" x14ac:dyDescent="0.25">
      <c r="A566" s="222"/>
      <c r="B566" s="166"/>
      <c r="C566" s="174"/>
      <c r="D566" s="183"/>
      <c r="E566" s="20" t="s">
        <v>43</v>
      </c>
      <c r="F566" s="5" t="s">
        <v>54</v>
      </c>
      <c r="G566" s="14">
        <f t="shared" si="52"/>
        <v>2500</v>
      </c>
      <c r="H566" s="13">
        <v>1100</v>
      </c>
      <c r="I566" s="13">
        <v>900</v>
      </c>
      <c r="J566" s="13">
        <v>500</v>
      </c>
      <c r="K566" s="13"/>
    </row>
    <row r="567" spans="1:11" ht="21.2" customHeight="1" x14ac:dyDescent="0.25">
      <c r="A567" s="222"/>
      <c r="B567" s="166"/>
      <c r="C567" s="174"/>
      <c r="D567" s="185">
        <v>155</v>
      </c>
      <c r="E567" s="20" t="s">
        <v>42</v>
      </c>
      <c r="F567" s="6" t="s">
        <v>53</v>
      </c>
      <c r="G567" s="14">
        <f t="shared" si="52"/>
        <v>1000</v>
      </c>
      <c r="H567" s="13">
        <v>1000</v>
      </c>
      <c r="I567" s="13"/>
      <c r="J567" s="13"/>
      <c r="K567" s="13"/>
    </row>
    <row r="568" spans="1:11" ht="15" customHeight="1" x14ac:dyDescent="0.25">
      <c r="A568" s="222"/>
      <c r="B568" s="166"/>
      <c r="C568" s="174"/>
      <c r="D568" s="183"/>
      <c r="E568" s="20" t="s">
        <v>43</v>
      </c>
      <c r="F568" s="5" t="s">
        <v>54</v>
      </c>
      <c r="G568" s="14">
        <f t="shared" si="52"/>
        <v>100</v>
      </c>
      <c r="H568" s="13">
        <v>100</v>
      </c>
      <c r="I568" s="13"/>
      <c r="J568" s="13"/>
      <c r="K568" s="13"/>
    </row>
    <row r="569" spans="1:11" ht="15" customHeight="1" x14ac:dyDescent="0.25">
      <c r="A569" s="222"/>
      <c r="B569" s="167"/>
      <c r="C569" s="178"/>
      <c r="D569" s="168" t="s">
        <v>89</v>
      </c>
      <c r="E569" s="169"/>
      <c r="F569" s="170"/>
      <c r="G569" s="118">
        <f>SUM(H569:K569)</f>
        <v>7600</v>
      </c>
      <c r="H569" s="118">
        <f>SUM(H565:H568)</f>
        <v>4200</v>
      </c>
      <c r="I569" s="118">
        <f t="shared" ref="I569:K569" si="65">SUM(I565:I568)</f>
        <v>1900</v>
      </c>
      <c r="J569" s="118">
        <f t="shared" si="65"/>
        <v>1000</v>
      </c>
      <c r="K569" s="118">
        <f t="shared" si="65"/>
        <v>500</v>
      </c>
    </row>
    <row r="570" spans="1:11" ht="21.75" customHeight="1" x14ac:dyDescent="0.25">
      <c r="A570" s="222"/>
      <c r="B570" s="177" t="s">
        <v>100</v>
      </c>
      <c r="C570" s="173" t="s">
        <v>101</v>
      </c>
      <c r="D570" s="20">
        <v>151</v>
      </c>
      <c r="E570" s="20" t="s">
        <v>203</v>
      </c>
      <c r="F570" s="6" t="s">
        <v>53</v>
      </c>
      <c r="G570" s="22">
        <f>SUM(H570:K570)</f>
        <v>300</v>
      </c>
      <c r="H570" s="21"/>
      <c r="I570" s="21">
        <v>150</v>
      </c>
      <c r="J570" s="21">
        <v>150</v>
      </c>
      <c r="K570" s="21"/>
    </row>
    <row r="571" spans="1:11" ht="15" customHeight="1" x14ac:dyDescent="0.25">
      <c r="A571" s="222"/>
      <c r="B571" s="167"/>
      <c r="C571" s="178"/>
      <c r="D571" s="168" t="s">
        <v>102</v>
      </c>
      <c r="E571" s="169"/>
      <c r="F571" s="170"/>
      <c r="G571" s="118">
        <f>SUM(H571:K571)</f>
        <v>300</v>
      </c>
      <c r="H571" s="118">
        <f t="shared" ref="H571:J571" si="66">SUM(H570)</f>
        <v>0</v>
      </c>
      <c r="I571" s="118">
        <f t="shared" si="66"/>
        <v>150</v>
      </c>
      <c r="J571" s="118">
        <f t="shared" si="66"/>
        <v>150</v>
      </c>
      <c r="K571" s="118">
        <f>SUM(K570)</f>
        <v>0</v>
      </c>
    </row>
    <row r="572" spans="1:11" ht="24" customHeight="1" x14ac:dyDescent="0.25">
      <c r="A572" s="222"/>
      <c r="B572" s="177" t="s">
        <v>108</v>
      </c>
      <c r="C572" s="173" t="s">
        <v>121</v>
      </c>
      <c r="D572" s="185">
        <v>142</v>
      </c>
      <c r="E572" s="20" t="s">
        <v>182</v>
      </c>
      <c r="F572" s="6" t="s">
        <v>188</v>
      </c>
      <c r="G572" s="14">
        <f t="shared" si="52"/>
        <v>161</v>
      </c>
      <c r="H572" s="13">
        <v>40</v>
      </c>
      <c r="I572" s="13">
        <v>40</v>
      </c>
      <c r="J572" s="13">
        <v>45</v>
      </c>
      <c r="K572" s="13">
        <v>36</v>
      </c>
    </row>
    <row r="573" spans="1:11" ht="24" hidden="1" customHeight="1" x14ac:dyDescent="0.25">
      <c r="A573" s="222"/>
      <c r="B573" s="166"/>
      <c r="C573" s="174"/>
      <c r="D573" s="182"/>
      <c r="E573" s="20" t="s">
        <v>178</v>
      </c>
      <c r="F573" s="6" t="s">
        <v>179</v>
      </c>
      <c r="G573" s="14">
        <f t="shared" si="52"/>
        <v>0</v>
      </c>
      <c r="H573" s="13"/>
      <c r="I573" s="13"/>
      <c r="J573" s="13"/>
      <c r="K573" s="13"/>
    </row>
    <row r="574" spans="1:11" ht="15" hidden="1" customHeight="1" x14ac:dyDescent="0.25">
      <c r="A574" s="222"/>
      <c r="B574" s="166"/>
      <c r="C574" s="174"/>
      <c r="D574" s="182"/>
      <c r="E574" s="20" t="s">
        <v>37</v>
      </c>
      <c r="F574" s="6" t="s">
        <v>48</v>
      </c>
      <c r="G574" s="14">
        <f t="shared" si="52"/>
        <v>0</v>
      </c>
      <c r="H574" s="13"/>
      <c r="I574" s="13"/>
      <c r="J574" s="13"/>
      <c r="K574" s="13"/>
    </row>
    <row r="575" spans="1:11" ht="27.4" hidden="1" customHeight="1" x14ac:dyDescent="0.25">
      <c r="A575" s="222"/>
      <c r="B575" s="166"/>
      <c r="C575" s="174"/>
      <c r="D575" s="182"/>
      <c r="E575" s="20" t="s">
        <v>168</v>
      </c>
      <c r="F575" s="6" t="s">
        <v>173</v>
      </c>
      <c r="G575" s="14">
        <f t="shared" si="52"/>
        <v>0</v>
      </c>
      <c r="H575" s="13"/>
      <c r="I575" s="13"/>
      <c r="J575" s="13"/>
      <c r="K575" s="13"/>
    </row>
    <row r="576" spans="1:11" ht="15" customHeight="1" x14ac:dyDescent="0.25">
      <c r="A576" s="222"/>
      <c r="B576" s="166"/>
      <c r="C576" s="174"/>
      <c r="D576" s="183"/>
      <c r="E576" s="20" t="s">
        <v>169</v>
      </c>
      <c r="F576" s="6" t="s">
        <v>174</v>
      </c>
      <c r="G576" s="14">
        <f t="shared" si="52"/>
        <v>175</v>
      </c>
      <c r="H576" s="13">
        <v>45</v>
      </c>
      <c r="I576" s="13">
        <v>45</v>
      </c>
      <c r="J576" s="13">
        <v>45</v>
      </c>
      <c r="K576" s="13">
        <v>40</v>
      </c>
    </row>
    <row r="577" spans="1:11" ht="15" customHeight="1" x14ac:dyDescent="0.25">
      <c r="A577" s="222"/>
      <c r="B577" s="167"/>
      <c r="C577" s="178"/>
      <c r="D577" s="168" t="s">
        <v>120</v>
      </c>
      <c r="E577" s="169"/>
      <c r="F577" s="170"/>
      <c r="G577" s="118">
        <f>SUM(H577:K577)</f>
        <v>336</v>
      </c>
      <c r="H577" s="118">
        <f>SUM(H572:H576)</f>
        <v>85</v>
      </c>
      <c r="I577" s="118">
        <f>SUM(I572:I576)</f>
        <v>85</v>
      </c>
      <c r="J577" s="118">
        <f>SUM(J572:J576)</f>
        <v>90</v>
      </c>
      <c r="K577" s="118">
        <f>SUM(K572:K576)</f>
        <v>76</v>
      </c>
    </row>
    <row r="578" spans="1:11" ht="24.75" hidden="1" customHeight="1" x14ac:dyDescent="0.25">
      <c r="A578" s="222"/>
      <c r="B578" s="166" t="s">
        <v>127</v>
      </c>
      <c r="C578" s="174" t="s">
        <v>126</v>
      </c>
      <c r="D578" s="204">
        <v>151</v>
      </c>
      <c r="E578" s="20" t="s">
        <v>46</v>
      </c>
      <c r="F578" s="35" t="s">
        <v>57</v>
      </c>
      <c r="G578" s="14">
        <f t="shared" si="52"/>
        <v>0</v>
      </c>
      <c r="H578" s="21"/>
      <c r="I578" s="21"/>
      <c r="J578" s="21"/>
      <c r="K578" s="21"/>
    </row>
    <row r="579" spans="1:11" ht="18.75" customHeight="1" x14ac:dyDescent="0.25">
      <c r="A579" s="222"/>
      <c r="B579" s="166"/>
      <c r="C579" s="174"/>
      <c r="D579" s="206"/>
      <c r="E579" s="20" t="s">
        <v>47</v>
      </c>
      <c r="F579" s="6" t="s">
        <v>22</v>
      </c>
      <c r="G579" s="14">
        <f t="shared" si="52"/>
        <v>500</v>
      </c>
      <c r="H579" s="13">
        <v>330</v>
      </c>
      <c r="I579" s="13">
        <v>170</v>
      </c>
      <c r="J579" s="13"/>
      <c r="K579" s="13"/>
    </row>
    <row r="580" spans="1:11" ht="17.45" customHeight="1" x14ac:dyDescent="0.25">
      <c r="A580" s="222"/>
      <c r="B580" s="167"/>
      <c r="C580" s="178"/>
      <c r="D580" s="168" t="s">
        <v>124</v>
      </c>
      <c r="E580" s="169"/>
      <c r="F580" s="170"/>
      <c r="G580" s="118">
        <f>SUM(G578:G579)</f>
        <v>500</v>
      </c>
      <c r="H580" s="118">
        <f>SUM(H578:H579)</f>
        <v>330</v>
      </c>
      <c r="I580" s="118">
        <f>SUM(I578:I579)</f>
        <v>170</v>
      </c>
      <c r="J580" s="118">
        <f>SUM(J578:J579)</f>
        <v>0</v>
      </c>
      <c r="K580" s="118">
        <f>SUM(K578:K579)</f>
        <v>0</v>
      </c>
    </row>
    <row r="581" spans="1:11" ht="15" customHeight="1" x14ac:dyDescent="0.25">
      <c r="A581" s="222"/>
      <c r="B581" s="166" t="s">
        <v>134</v>
      </c>
      <c r="C581" s="174" t="s">
        <v>135</v>
      </c>
      <c r="D581" s="185">
        <v>151</v>
      </c>
      <c r="E581" s="20" t="s">
        <v>39</v>
      </c>
      <c r="F581" s="6" t="s">
        <v>50</v>
      </c>
      <c r="G581" s="14">
        <f t="shared" si="52"/>
        <v>5900</v>
      </c>
      <c r="H581" s="13">
        <v>2850</v>
      </c>
      <c r="I581" s="13">
        <v>1750</v>
      </c>
      <c r="J581" s="13">
        <v>1300</v>
      </c>
      <c r="K581" s="13"/>
    </row>
    <row r="582" spans="1:11" ht="15" customHeight="1" x14ac:dyDescent="0.25">
      <c r="A582" s="222"/>
      <c r="B582" s="166"/>
      <c r="C582" s="174"/>
      <c r="D582" s="182"/>
      <c r="E582" s="20" t="s">
        <v>40</v>
      </c>
      <c r="F582" s="5" t="s">
        <v>51</v>
      </c>
      <c r="G582" s="14">
        <f t="shared" si="52"/>
        <v>27286</v>
      </c>
      <c r="H582" s="13">
        <v>1700</v>
      </c>
      <c r="I582" s="13">
        <v>18286</v>
      </c>
      <c r="J582" s="13">
        <v>5249</v>
      </c>
      <c r="K582" s="13">
        <v>2051</v>
      </c>
    </row>
    <row r="583" spans="1:11" ht="15" customHeight="1" x14ac:dyDescent="0.25">
      <c r="A583" s="222"/>
      <c r="B583" s="166"/>
      <c r="C583" s="174"/>
      <c r="D583" s="183"/>
      <c r="E583" s="20" t="s">
        <v>41</v>
      </c>
      <c r="F583" s="6" t="s">
        <v>52</v>
      </c>
      <c r="G583" s="14">
        <f t="shared" si="52"/>
        <v>4300</v>
      </c>
      <c r="H583" s="13">
        <v>2300</v>
      </c>
      <c r="I583" s="13">
        <v>1000</v>
      </c>
      <c r="J583" s="13">
        <v>1000</v>
      </c>
      <c r="K583" s="13"/>
    </row>
    <row r="584" spans="1:11" ht="15" customHeight="1" x14ac:dyDescent="0.25">
      <c r="A584" s="222"/>
      <c r="B584" s="166"/>
      <c r="C584" s="174"/>
      <c r="D584" s="185">
        <v>155</v>
      </c>
      <c r="E584" s="20" t="s">
        <v>40</v>
      </c>
      <c r="F584" s="5" t="s">
        <v>51</v>
      </c>
      <c r="G584" s="14">
        <f t="shared" si="52"/>
        <v>4100</v>
      </c>
      <c r="H584" s="42">
        <v>4100</v>
      </c>
      <c r="I584" s="42"/>
      <c r="J584" s="42"/>
      <c r="K584" s="42"/>
    </row>
    <row r="585" spans="1:11" ht="15" customHeight="1" x14ac:dyDescent="0.25">
      <c r="A585" s="222"/>
      <c r="B585" s="166"/>
      <c r="C585" s="174"/>
      <c r="D585" s="183"/>
      <c r="E585" s="20" t="s">
        <v>41</v>
      </c>
      <c r="F585" s="6" t="s">
        <v>52</v>
      </c>
      <c r="G585" s="14">
        <f t="shared" si="52"/>
        <v>1500</v>
      </c>
      <c r="H585" s="42">
        <v>1000</v>
      </c>
      <c r="I585" s="42">
        <v>500</v>
      </c>
      <c r="J585" s="42"/>
      <c r="K585" s="42"/>
    </row>
    <row r="586" spans="1:11" ht="15" customHeight="1" thickBot="1" x14ac:dyDescent="0.3">
      <c r="A586" s="222"/>
      <c r="B586" s="166"/>
      <c r="C586" s="174"/>
      <c r="D586" s="190" t="s">
        <v>132</v>
      </c>
      <c r="E586" s="191"/>
      <c r="F586" s="192"/>
      <c r="G586" s="97">
        <f>SUM(H586:K586)</f>
        <v>43086</v>
      </c>
      <c r="H586" s="97">
        <f>SUM(H581:H585)</f>
        <v>11950</v>
      </c>
      <c r="I586" s="97">
        <f t="shared" ref="I586:K586" si="67">SUM(I581:I585)</f>
        <v>21536</v>
      </c>
      <c r="J586" s="97">
        <f t="shared" si="67"/>
        <v>7549</v>
      </c>
      <c r="K586" s="97">
        <f t="shared" si="67"/>
        <v>2051</v>
      </c>
    </row>
    <row r="587" spans="1:11" ht="15" customHeight="1" thickBot="1" x14ac:dyDescent="0.3">
      <c r="A587" s="134" t="s">
        <v>209</v>
      </c>
      <c r="B587" s="217" t="s">
        <v>212</v>
      </c>
      <c r="C587" s="217"/>
      <c r="D587" s="217"/>
      <c r="E587" s="217"/>
      <c r="F587" s="244"/>
      <c r="G587" s="127">
        <f>SUM(G592,G594,G596,G601,G603,G609)</f>
        <v>68542</v>
      </c>
      <c r="H587" s="128">
        <f>SUM(H592,H594,H596,H601,H603,H609)</f>
        <v>30862</v>
      </c>
      <c r="I587" s="128">
        <f>SUM(I592,I594,I596,I601,I603,I609)</f>
        <v>24888</v>
      </c>
      <c r="J587" s="128">
        <f>SUM(J592,J594,J596,J601,J603,J609)</f>
        <v>7396</v>
      </c>
      <c r="K587" s="129">
        <f>SUM(K592,K594,K596,K601,K603,K609)</f>
        <v>5396</v>
      </c>
    </row>
    <row r="588" spans="1:11" ht="15" customHeight="1" x14ac:dyDescent="0.25">
      <c r="A588" s="172"/>
      <c r="B588" s="166" t="s">
        <v>59</v>
      </c>
      <c r="C588" s="174" t="s">
        <v>15</v>
      </c>
      <c r="D588" s="24">
        <v>151</v>
      </c>
      <c r="E588" s="179" t="s">
        <v>21</v>
      </c>
      <c r="F588" s="179" t="s">
        <v>58</v>
      </c>
      <c r="G588" s="27">
        <f t="shared" si="52"/>
        <v>38700</v>
      </c>
      <c r="H588" s="28">
        <v>21970</v>
      </c>
      <c r="I588" s="28">
        <v>8970</v>
      </c>
      <c r="J588" s="28">
        <v>4580</v>
      </c>
      <c r="K588" s="28">
        <v>3180</v>
      </c>
    </row>
    <row r="589" spans="1:11" ht="15" customHeight="1" x14ac:dyDescent="0.25">
      <c r="A589" s="172"/>
      <c r="B589" s="166"/>
      <c r="C589" s="174"/>
      <c r="D589" s="20">
        <v>155</v>
      </c>
      <c r="E589" s="179"/>
      <c r="F589" s="179"/>
      <c r="G589" s="27">
        <f t="shared" si="52"/>
        <v>4600</v>
      </c>
      <c r="H589" s="28">
        <v>4600</v>
      </c>
      <c r="I589" s="28"/>
      <c r="J589" s="28"/>
      <c r="K589" s="28"/>
    </row>
    <row r="590" spans="1:11" ht="15" customHeight="1" x14ac:dyDescent="0.25">
      <c r="A590" s="172"/>
      <c r="B590" s="166"/>
      <c r="C590" s="174"/>
      <c r="D590" s="20" t="s">
        <v>98</v>
      </c>
      <c r="E590" s="179"/>
      <c r="F590" s="179"/>
      <c r="G590" s="27">
        <f t="shared" si="52"/>
        <v>600</v>
      </c>
      <c r="H590" s="28">
        <v>150</v>
      </c>
      <c r="I590" s="28">
        <v>150</v>
      </c>
      <c r="J590" s="28">
        <v>150</v>
      </c>
      <c r="K590" s="28">
        <v>150</v>
      </c>
    </row>
    <row r="591" spans="1:11" ht="15" customHeight="1" x14ac:dyDescent="0.25">
      <c r="A591" s="172"/>
      <c r="B591" s="166"/>
      <c r="C591" s="174"/>
      <c r="D591" s="20" t="s">
        <v>99</v>
      </c>
      <c r="E591" s="180"/>
      <c r="F591" s="180"/>
      <c r="G591" s="14">
        <f t="shared" si="52"/>
        <v>975</v>
      </c>
      <c r="H591" s="13">
        <v>975</v>
      </c>
      <c r="I591" s="13"/>
      <c r="J591" s="13"/>
      <c r="K591" s="13"/>
    </row>
    <row r="592" spans="1:11" ht="15" customHeight="1" x14ac:dyDescent="0.25">
      <c r="A592" s="172"/>
      <c r="B592" s="167"/>
      <c r="C592" s="178"/>
      <c r="D592" s="168" t="s">
        <v>35</v>
      </c>
      <c r="E592" s="169"/>
      <c r="F592" s="170"/>
      <c r="G592" s="118">
        <f>SUM(H592:K592)</f>
        <v>44875</v>
      </c>
      <c r="H592" s="118">
        <f>SUM(H588:H591)</f>
        <v>27695</v>
      </c>
      <c r="I592" s="118">
        <f>SUM(I588:I591)</f>
        <v>9120</v>
      </c>
      <c r="J592" s="118">
        <f>SUM(J588:J591)</f>
        <v>4730</v>
      </c>
      <c r="K592" s="118">
        <f>SUM(K588:K591)</f>
        <v>3330</v>
      </c>
    </row>
    <row r="593" spans="1:11" ht="25.5" customHeight="1" x14ac:dyDescent="0.25">
      <c r="A593" s="172"/>
      <c r="B593" s="177" t="s">
        <v>85</v>
      </c>
      <c r="C593" s="173" t="s">
        <v>86</v>
      </c>
      <c r="D593" s="26">
        <v>151</v>
      </c>
      <c r="E593" s="20" t="s">
        <v>42</v>
      </c>
      <c r="F593" s="6" t="s">
        <v>53</v>
      </c>
      <c r="G593" s="14">
        <f t="shared" si="52"/>
        <v>2500</v>
      </c>
      <c r="H593" s="13">
        <v>400</v>
      </c>
      <c r="I593" s="13">
        <v>400</v>
      </c>
      <c r="J593" s="13">
        <v>1200</v>
      </c>
      <c r="K593" s="13">
        <v>500</v>
      </c>
    </row>
    <row r="594" spans="1:11" ht="15" customHeight="1" x14ac:dyDescent="0.25">
      <c r="A594" s="172"/>
      <c r="B594" s="167"/>
      <c r="C594" s="178"/>
      <c r="D594" s="168" t="s">
        <v>89</v>
      </c>
      <c r="E594" s="169"/>
      <c r="F594" s="170"/>
      <c r="G594" s="118">
        <f>SUM(H594:K594)</f>
        <v>2500</v>
      </c>
      <c r="H594" s="118">
        <f>SUM(H593:H593)</f>
        <v>400</v>
      </c>
      <c r="I594" s="118">
        <f>SUM(I593:I593)</f>
        <v>400</v>
      </c>
      <c r="J594" s="118">
        <f>SUM(J593:J593)</f>
        <v>1200</v>
      </c>
      <c r="K594" s="118">
        <f>SUM(K593:K593)</f>
        <v>500</v>
      </c>
    </row>
    <row r="595" spans="1:11" ht="24" customHeight="1" x14ac:dyDescent="0.25">
      <c r="A595" s="172"/>
      <c r="B595" s="177" t="s">
        <v>100</v>
      </c>
      <c r="C595" s="173" t="s">
        <v>101</v>
      </c>
      <c r="D595" s="20">
        <v>151</v>
      </c>
      <c r="E595" s="20" t="s">
        <v>203</v>
      </c>
      <c r="F595" s="6" t="s">
        <v>53</v>
      </c>
      <c r="G595" s="22">
        <f>SUM(H595:K595)</f>
        <v>0</v>
      </c>
      <c r="H595" s="21"/>
      <c r="I595" s="21"/>
      <c r="J595" s="22"/>
      <c r="K595" s="22"/>
    </row>
    <row r="596" spans="1:11" ht="15" customHeight="1" x14ac:dyDescent="0.25">
      <c r="A596" s="172"/>
      <c r="B596" s="167"/>
      <c r="C596" s="178"/>
      <c r="D596" s="168" t="s">
        <v>102</v>
      </c>
      <c r="E596" s="169"/>
      <c r="F596" s="170"/>
      <c r="G596" s="118">
        <f>SUM(H596:K596)</f>
        <v>0</v>
      </c>
      <c r="H596" s="118">
        <f t="shared" ref="H596:K596" si="68">SUM(H595)</f>
        <v>0</v>
      </c>
      <c r="I596" s="118">
        <f t="shared" si="68"/>
        <v>0</v>
      </c>
      <c r="J596" s="118">
        <f t="shared" si="68"/>
        <v>0</v>
      </c>
      <c r="K596" s="118">
        <f t="shared" si="68"/>
        <v>0</v>
      </c>
    </row>
    <row r="597" spans="1:11" ht="25.5" customHeight="1" x14ac:dyDescent="0.25">
      <c r="A597" s="172"/>
      <c r="B597" s="177" t="s">
        <v>108</v>
      </c>
      <c r="C597" s="173" t="s">
        <v>121</v>
      </c>
      <c r="D597" s="185">
        <v>142</v>
      </c>
      <c r="E597" s="20" t="s">
        <v>182</v>
      </c>
      <c r="F597" s="6" t="s">
        <v>188</v>
      </c>
      <c r="G597" s="14">
        <f t="shared" si="52"/>
        <v>161</v>
      </c>
      <c r="H597" s="13">
        <v>40</v>
      </c>
      <c r="I597" s="13">
        <v>41</v>
      </c>
      <c r="J597" s="13">
        <v>40</v>
      </c>
      <c r="K597" s="13">
        <v>40</v>
      </c>
    </row>
    <row r="598" spans="1:11" ht="25.5" hidden="1" customHeight="1" x14ac:dyDescent="0.25">
      <c r="A598" s="172"/>
      <c r="B598" s="166"/>
      <c r="C598" s="174"/>
      <c r="D598" s="182"/>
      <c r="E598" s="20" t="s">
        <v>178</v>
      </c>
      <c r="F598" s="6" t="s">
        <v>179</v>
      </c>
      <c r="G598" s="14">
        <f t="shared" si="52"/>
        <v>0</v>
      </c>
      <c r="H598" s="13"/>
      <c r="I598" s="13"/>
      <c r="J598" s="13"/>
      <c r="K598" s="13"/>
    </row>
    <row r="599" spans="1:11" ht="25.5" hidden="1" customHeight="1" x14ac:dyDescent="0.25">
      <c r="A599" s="172"/>
      <c r="B599" s="166"/>
      <c r="C599" s="174"/>
      <c r="D599" s="182"/>
      <c r="E599" s="20" t="s">
        <v>168</v>
      </c>
      <c r="F599" s="6" t="s">
        <v>173</v>
      </c>
      <c r="G599" s="14">
        <f t="shared" si="52"/>
        <v>0</v>
      </c>
      <c r="H599" s="13"/>
      <c r="I599" s="13"/>
      <c r="J599" s="13"/>
      <c r="K599" s="13"/>
    </row>
    <row r="600" spans="1:11" ht="15" customHeight="1" x14ac:dyDescent="0.25">
      <c r="A600" s="172"/>
      <c r="B600" s="166"/>
      <c r="C600" s="174"/>
      <c r="D600" s="183"/>
      <c r="E600" s="20" t="s">
        <v>169</v>
      </c>
      <c r="F600" s="6" t="s">
        <v>174</v>
      </c>
      <c r="G600" s="14">
        <f t="shared" si="52"/>
        <v>106</v>
      </c>
      <c r="H600" s="13">
        <v>27</v>
      </c>
      <c r="I600" s="13">
        <v>27</v>
      </c>
      <c r="J600" s="13">
        <v>26</v>
      </c>
      <c r="K600" s="13">
        <v>26</v>
      </c>
    </row>
    <row r="601" spans="1:11" ht="15" customHeight="1" x14ac:dyDescent="0.25">
      <c r="A601" s="172"/>
      <c r="B601" s="167"/>
      <c r="C601" s="178"/>
      <c r="D601" s="168" t="s">
        <v>120</v>
      </c>
      <c r="E601" s="169"/>
      <c r="F601" s="170"/>
      <c r="G601" s="118">
        <f>SUM(H601:K601)</f>
        <v>267</v>
      </c>
      <c r="H601" s="118">
        <f>SUM(H597:H600)</f>
        <v>67</v>
      </c>
      <c r="I601" s="118">
        <f>SUM(I597:I600)</f>
        <v>68</v>
      </c>
      <c r="J601" s="118">
        <f>SUM(J597:J600)</f>
        <v>66</v>
      </c>
      <c r="K601" s="118">
        <f>SUM(K597:K600)</f>
        <v>66</v>
      </c>
    </row>
    <row r="602" spans="1:11" ht="24.75" hidden="1" customHeight="1" x14ac:dyDescent="0.25">
      <c r="A602" s="172"/>
      <c r="B602" s="196" t="s">
        <v>127</v>
      </c>
      <c r="C602" s="197" t="s">
        <v>126</v>
      </c>
      <c r="D602" s="24">
        <v>151</v>
      </c>
      <c r="E602" s="20" t="s">
        <v>46</v>
      </c>
      <c r="F602" s="35" t="s">
        <v>57</v>
      </c>
      <c r="G602" s="22">
        <f>SUM(H602:K602)</f>
        <v>0</v>
      </c>
      <c r="H602" s="21"/>
      <c r="I602" s="21"/>
      <c r="J602" s="21"/>
      <c r="K602" s="21"/>
    </row>
    <row r="603" spans="1:11" ht="15" hidden="1" customHeight="1" x14ac:dyDescent="0.25">
      <c r="A603" s="172"/>
      <c r="B603" s="196"/>
      <c r="C603" s="197"/>
      <c r="D603" s="219" t="s">
        <v>124</v>
      </c>
      <c r="E603" s="220"/>
      <c r="F603" s="221"/>
      <c r="G603" s="102">
        <f>SUM(H603:K603)</f>
        <v>0</v>
      </c>
      <c r="H603" s="102">
        <f t="shared" ref="H603:K603" si="69">SUM(H602)</f>
        <v>0</v>
      </c>
      <c r="I603" s="102">
        <f t="shared" si="69"/>
        <v>0</v>
      </c>
      <c r="J603" s="102">
        <f t="shared" si="69"/>
        <v>0</v>
      </c>
      <c r="K603" s="102">
        <f t="shared" si="69"/>
        <v>0</v>
      </c>
    </row>
    <row r="604" spans="1:11" ht="15" customHeight="1" x14ac:dyDescent="0.25">
      <c r="A604" s="172"/>
      <c r="B604" s="166" t="s">
        <v>134</v>
      </c>
      <c r="C604" s="174" t="s">
        <v>135</v>
      </c>
      <c r="D604" s="185">
        <v>151</v>
      </c>
      <c r="E604" s="20" t="s">
        <v>39</v>
      </c>
      <c r="F604" s="6" t="s">
        <v>50</v>
      </c>
      <c r="G604" s="14">
        <f t="shared" si="52"/>
        <v>4000</v>
      </c>
      <c r="H604" s="13">
        <v>1000</v>
      </c>
      <c r="I604" s="13">
        <v>1100</v>
      </c>
      <c r="J604" s="13">
        <v>900</v>
      </c>
      <c r="K604" s="13">
        <v>1000</v>
      </c>
    </row>
    <row r="605" spans="1:11" ht="15" customHeight="1" x14ac:dyDescent="0.25">
      <c r="A605" s="172"/>
      <c r="B605" s="166"/>
      <c r="C605" s="174"/>
      <c r="D605" s="182"/>
      <c r="E605" s="20" t="s">
        <v>40</v>
      </c>
      <c r="F605" s="5" t="s">
        <v>51</v>
      </c>
      <c r="G605" s="14">
        <f t="shared" si="52"/>
        <v>200</v>
      </c>
      <c r="H605" s="13"/>
      <c r="I605" s="13">
        <v>200</v>
      </c>
      <c r="J605" s="13"/>
      <c r="K605" s="13"/>
    </row>
    <row r="606" spans="1:11" ht="15" customHeight="1" x14ac:dyDescent="0.25">
      <c r="A606" s="172"/>
      <c r="B606" s="166"/>
      <c r="C606" s="174"/>
      <c r="D606" s="183"/>
      <c r="E606" s="20" t="s">
        <v>41</v>
      </c>
      <c r="F606" s="6" t="s">
        <v>52</v>
      </c>
      <c r="G606" s="14">
        <f t="shared" si="52"/>
        <v>4000</v>
      </c>
      <c r="H606" s="13">
        <v>1000</v>
      </c>
      <c r="I606" s="13">
        <v>2000</v>
      </c>
      <c r="J606" s="13">
        <v>500</v>
      </c>
      <c r="K606" s="13">
        <v>500</v>
      </c>
    </row>
    <row r="607" spans="1:11" ht="15" customHeight="1" x14ac:dyDescent="0.25">
      <c r="A607" s="172"/>
      <c r="B607" s="166"/>
      <c r="C607" s="174"/>
      <c r="D607" s="185">
        <v>155</v>
      </c>
      <c r="E607" s="20" t="s">
        <v>40</v>
      </c>
      <c r="F607" s="5" t="s">
        <v>51</v>
      </c>
      <c r="G607" s="14">
        <f t="shared" si="52"/>
        <v>500</v>
      </c>
      <c r="H607" s="42">
        <v>500</v>
      </c>
      <c r="I607" s="42"/>
      <c r="J607" s="42"/>
      <c r="K607" s="42"/>
    </row>
    <row r="608" spans="1:11" ht="15" customHeight="1" x14ac:dyDescent="0.25">
      <c r="A608" s="172"/>
      <c r="B608" s="166"/>
      <c r="C608" s="174"/>
      <c r="D608" s="183"/>
      <c r="E608" s="20" t="s">
        <v>41</v>
      </c>
      <c r="F608" s="6" t="s">
        <v>52</v>
      </c>
      <c r="G608" s="14">
        <f t="shared" si="52"/>
        <v>12200</v>
      </c>
      <c r="H608" s="42">
        <v>200</v>
      </c>
      <c r="I608" s="42">
        <v>12000</v>
      </c>
      <c r="J608" s="42"/>
      <c r="K608" s="42"/>
    </row>
    <row r="609" spans="1:13" ht="15" customHeight="1" x14ac:dyDescent="0.25">
      <c r="A609" s="172"/>
      <c r="B609" s="166"/>
      <c r="C609" s="174"/>
      <c r="D609" s="190" t="s">
        <v>132</v>
      </c>
      <c r="E609" s="191"/>
      <c r="F609" s="192"/>
      <c r="G609" s="97">
        <f>SUM(H609:K609)</f>
        <v>20900</v>
      </c>
      <c r="H609" s="97">
        <f>SUM(H604:H608)</f>
        <v>2700</v>
      </c>
      <c r="I609" s="97">
        <f>SUM(I604:I608)</f>
        <v>15300</v>
      </c>
      <c r="J609" s="97">
        <f>SUM(J604:J606)</f>
        <v>1400</v>
      </c>
      <c r="K609" s="97">
        <f>SUM(K604:K606)</f>
        <v>1500</v>
      </c>
    </row>
    <row r="610" spans="1:13" ht="15" customHeight="1" x14ac:dyDescent="0.25">
      <c r="A610" s="134" t="s">
        <v>211</v>
      </c>
      <c r="B610" s="250" t="s">
        <v>214</v>
      </c>
      <c r="C610" s="251"/>
      <c r="D610" s="251"/>
      <c r="E610" s="251"/>
      <c r="F610" s="251"/>
      <c r="G610" s="135">
        <f>SUM(G618)</f>
        <v>1553460</v>
      </c>
      <c r="H610" s="135">
        <f t="shared" ref="H610:K610" si="70">SUM(H618)</f>
        <v>628373</v>
      </c>
      <c r="I610" s="135">
        <f t="shared" si="70"/>
        <v>525253</v>
      </c>
      <c r="J610" s="135">
        <f t="shared" si="70"/>
        <v>286284</v>
      </c>
      <c r="K610" s="135">
        <f t="shared" si="70"/>
        <v>113550</v>
      </c>
    </row>
    <row r="611" spans="1:13" ht="15" customHeight="1" x14ac:dyDescent="0.25">
      <c r="A611" s="225"/>
      <c r="B611" s="166" t="s">
        <v>85</v>
      </c>
      <c r="C611" s="174" t="s">
        <v>86</v>
      </c>
      <c r="D611" s="24">
        <v>155</v>
      </c>
      <c r="E611" s="52" t="s">
        <v>43</v>
      </c>
      <c r="F611" s="5" t="s">
        <v>54</v>
      </c>
      <c r="G611" s="27">
        <f t="shared" si="52"/>
        <v>3000</v>
      </c>
      <c r="H611" s="28">
        <v>3000</v>
      </c>
      <c r="I611" s="28"/>
      <c r="J611" s="28"/>
      <c r="K611" s="28"/>
      <c r="L611" s="38"/>
      <c r="M611" s="38"/>
    </row>
    <row r="612" spans="1:13" ht="15.6" customHeight="1" x14ac:dyDescent="0.25">
      <c r="A612" s="225"/>
      <c r="B612" s="166"/>
      <c r="C612" s="174"/>
      <c r="D612" s="29">
        <v>144</v>
      </c>
      <c r="E612" s="52" t="s">
        <v>43</v>
      </c>
      <c r="F612" s="5" t="s">
        <v>54</v>
      </c>
      <c r="G612" s="27">
        <f t="shared" si="52"/>
        <v>400</v>
      </c>
      <c r="H612" s="28"/>
      <c r="I612" s="28"/>
      <c r="J612" s="28"/>
      <c r="K612" s="28">
        <v>400</v>
      </c>
      <c r="L612" s="38"/>
      <c r="M612" s="38"/>
    </row>
    <row r="613" spans="1:13" ht="21.2" customHeight="1" x14ac:dyDescent="0.25">
      <c r="A613" s="225"/>
      <c r="B613" s="166"/>
      <c r="C613" s="174"/>
      <c r="D613" s="185">
        <v>151</v>
      </c>
      <c r="E613" s="4" t="s">
        <v>42</v>
      </c>
      <c r="F613" s="17" t="s">
        <v>53</v>
      </c>
      <c r="G613" s="14">
        <f t="shared" si="52"/>
        <v>139705</v>
      </c>
      <c r="H613" s="13">
        <v>30000</v>
      </c>
      <c r="I613" s="13">
        <v>39705</v>
      </c>
      <c r="J613" s="13">
        <v>60000</v>
      </c>
      <c r="K613" s="13">
        <v>10000</v>
      </c>
      <c r="L613" s="38"/>
      <c r="M613" s="38"/>
    </row>
    <row r="614" spans="1:13" ht="15" customHeight="1" x14ac:dyDescent="0.25">
      <c r="A614" s="225"/>
      <c r="B614" s="166"/>
      <c r="C614" s="174"/>
      <c r="D614" s="183"/>
      <c r="E614" s="4" t="s">
        <v>43</v>
      </c>
      <c r="F614" s="34" t="s">
        <v>54</v>
      </c>
      <c r="G614" s="14">
        <f t="shared" si="52"/>
        <v>1342562</v>
      </c>
      <c r="H614" s="13">
        <v>527580</v>
      </c>
      <c r="I614" s="13">
        <v>485548</v>
      </c>
      <c r="J614" s="13">
        <v>226284</v>
      </c>
      <c r="K614" s="13">
        <v>103150</v>
      </c>
      <c r="L614" s="38"/>
      <c r="M614" s="38"/>
    </row>
    <row r="615" spans="1:13" ht="15" customHeight="1" x14ac:dyDescent="0.25">
      <c r="A615" s="225"/>
      <c r="B615" s="166"/>
      <c r="C615" s="174"/>
      <c r="D615" s="20" t="s">
        <v>98</v>
      </c>
      <c r="E615" s="4" t="s">
        <v>43</v>
      </c>
      <c r="F615" s="34" t="s">
        <v>54</v>
      </c>
      <c r="G615" s="14">
        <f t="shared" si="52"/>
        <v>25000</v>
      </c>
      <c r="H615" s="13">
        <v>25000</v>
      </c>
      <c r="I615" s="13"/>
      <c r="J615" s="13"/>
      <c r="K615" s="13"/>
    </row>
    <row r="616" spans="1:13" ht="15" customHeight="1" x14ac:dyDescent="0.25">
      <c r="A616" s="225"/>
      <c r="B616" s="166"/>
      <c r="C616" s="174"/>
      <c r="D616" s="24" t="s">
        <v>187</v>
      </c>
      <c r="E616" s="4" t="s">
        <v>43</v>
      </c>
      <c r="F616" s="5" t="s">
        <v>54</v>
      </c>
      <c r="G616" s="14">
        <f t="shared" si="52"/>
        <v>25000</v>
      </c>
      <c r="H616" s="13">
        <v>25000</v>
      </c>
      <c r="I616" s="13"/>
      <c r="J616" s="13"/>
      <c r="K616" s="13"/>
    </row>
    <row r="617" spans="1:13" ht="15" customHeight="1" x14ac:dyDescent="0.25">
      <c r="A617" s="225"/>
      <c r="B617" s="166"/>
      <c r="C617" s="174"/>
      <c r="D617" s="20" t="s">
        <v>99</v>
      </c>
      <c r="E617" s="4" t="s">
        <v>43</v>
      </c>
      <c r="F617" s="5" t="s">
        <v>54</v>
      </c>
      <c r="G617" s="14">
        <f t="shared" si="52"/>
        <v>17793</v>
      </c>
      <c r="H617" s="42">
        <v>17793</v>
      </c>
      <c r="I617" s="42"/>
      <c r="J617" s="42"/>
      <c r="K617" s="42"/>
    </row>
    <row r="618" spans="1:13" ht="15" customHeight="1" thickBot="1" x14ac:dyDescent="0.3">
      <c r="A618" s="225"/>
      <c r="B618" s="187"/>
      <c r="C618" s="252"/>
      <c r="D618" s="190" t="s">
        <v>89</v>
      </c>
      <c r="E618" s="191"/>
      <c r="F618" s="192"/>
      <c r="G618" s="97">
        <f>SUM(H618:K618)</f>
        <v>1553460</v>
      </c>
      <c r="H618" s="97">
        <f>SUM(H611:H617)</f>
        <v>628373</v>
      </c>
      <c r="I618" s="97">
        <f>SUM(I611:I616)</f>
        <v>525253</v>
      </c>
      <c r="J618" s="97">
        <f>SUM(J611:J616)</f>
        <v>286284</v>
      </c>
      <c r="K618" s="97">
        <f>SUM(K611:K616)</f>
        <v>113550</v>
      </c>
    </row>
    <row r="619" spans="1:13" ht="15" customHeight="1" thickBot="1" x14ac:dyDescent="0.3">
      <c r="A619" s="134" t="s">
        <v>213</v>
      </c>
      <c r="B619" s="188" t="s">
        <v>216</v>
      </c>
      <c r="C619" s="188"/>
      <c r="D619" s="188"/>
      <c r="E619" s="188"/>
      <c r="F619" s="189"/>
      <c r="G619" s="123">
        <f>SUM(H619:K619)</f>
        <v>1074592</v>
      </c>
      <c r="H619" s="123">
        <f t="shared" ref="H619:K619" si="71">SUM(H625)</f>
        <v>416334</v>
      </c>
      <c r="I619" s="123">
        <f t="shared" si="71"/>
        <v>392565</v>
      </c>
      <c r="J619" s="123">
        <f t="shared" si="71"/>
        <v>160707</v>
      </c>
      <c r="K619" s="126">
        <f t="shared" si="71"/>
        <v>104986</v>
      </c>
    </row>
    <row r="620" spans="1:13" ht="15" customHeight="1" x14ac:dyDescent="0.25">
      <c r="A620" s="172"/>
      <c r="B620" s="166" t="s">
        <v>85</v>
      </c>
      <c r="C620" s="174" t="s">
        <v>86</v>
      </c>
      <c r="D620" s="24">
        <v>1427</v>
      </c>
      <c r="E620" s="184" t="s">
        <v>87</v>
      </c>
      <c r="F620" s="246" t="s">
        <v>93</v>
      </c>
      <c r="G620" s="27">
        <f t="shared" si="52"/>
        <v>27564</v>
      </c>
      <c r="H620" s="28">
        <v>6891</v>
      </c>
      <c r="I620" s="28">
        <v>6891</v>
      </c>
      <c r="J620" s="28">
        <v>6891</v>
      </c>
      <c r="K620" s="28">
        <v>6891</v>
      </c>
    </row>
    <row r="621" spans="1:13" ht="15" customHeight="1" x14ac:dyDescent="0.25">
      <c r="A621" s="172"/>
      <c r="B621" s="166"/>
      <c r="C621" s="174"/>
      <c r="D621" s="20">
        <v>155</v>
      </c>
      <c r="E621" s="179"/>
      <c r="F621" s="246"/>
      <c r="G621" s="14">
        <f t="shared" si="52"/>
        <v>48000</v>
      </c>
      <c r="H621" s="13">
        <v>3000</v>
      </c>
      <c r="I621" s="13">
        <v>45000</v>
      </c>
      <c r="J621" s="13"/>
      <c r="K621" s="13"/>
    </row>
    <row r="622" spans="1:13" ht="15" customHeight="1" x14ac:dyDescent="0.25">
      <c r="A622" s="172"/>
      <c r="B622" s="166"/>
      <c r="C622" s="174"/>
      <c r="D622" s="20">
        <v>151</v>
      </c>
      <c r="E622" s="179"/>
      <c r="F622" s="246"/>
      <c r="G622" s="14">
        <f t="shared" si="52"/>
        <v>994028</v>
      </c>
      <c r="H622" s="13">
        <v>405193</v>
      </c>
      <c r="I622" s="13">
        <v>339424</v>
      </c>
      <c r="J622" s="13">
        <v>152566</v>
      </c>
      <c r="K622" s="13">
        <v>96845</v>
      </c>
    </row>
    <row r="623" spans="1:13" ht="15" customHeight="1" x14ac:dyDescent="0.25">
      <c r="A623" s="172"/>
      <c r="B623" s="166"/>
      <c r="C623" s="174"/>
      <c r="D623" s="20" t="s">
        <v>98</v>
      </c>
      <c r="E623" s="179"/>
      <c r="F623" s="246"/>
      <c r="G623" s="14">
        <f t="shared" si="52"/>
        <v>2500</v>
      </c>
      <c r="H623" s="13">
        <v>625</v>
      </c>
      <c r="I623" s="13">
        <v>625</v>
      </c>
      <c r="J623" s="13">
        <v>625</v>
      </c>
      <c r="K623" s="13">
        <v>625</v>
      </c>
    </row>
    <row r="624" spans="1:13" ht="15" customHeight="1" x14ac:dyDescent="0.25">
      <c r="A624" s="172"/>
      <c r="B624" s="166"/>
      <c r="C624" s="174"/>
      <c r="D624" s="20" t="s">
        <v>187</v>
      </c>
      <c r="E624" s="180"/>
      <c r="F624" s="258"/>
      <c r="G624" s="14">
        <f t="shared" si="52"/>
        <v>2500</v>
      </c>
      <c r="H624" s="13">
        <v>625</v>
      </c>
      <c r="I624" s="13">
        <v>625</v>
      </c>
      <c r="J624" s="13">
        <v>625</v>
      </c>
      <c r="K624" s="13">
        <v>625</v>
      </c>
    </row>
    <row r="625" spans="1:11" ht="15" customHeight="1" thickBot="1" x14ac:dyDescent="0.3">
      <c r="A625" s="172"/>
      <c r="B625" s="166"/>
      <c r="C625" s="174"/>
      <c r="D625" s="190" t="s">
        <v>89</v>
      </c>
      <c r="E625" s="191"/>
      <c r="F625" s="192"/>
      <c r="G625" s="97">
        <f>SUM(H625:K625)</f>
        <v>1074592</v>
      </c>
      <c r="H625" s="97">
        <f>SUM(H620:H624)</f>
        <v>416334</v>
      </c>
      <c r="I625" s="97">
        <f>SUM(I620:I624)</f>
        <v>392565</v>
      </c>
      <c r="J625" s="97">
        <f>SUM(J620:J624)</f>
        <v>160707</v>
      </c>
      <c r="K625" s="97">
        <f>SUM(K620:K624)</f>
        <v>104986</v>
      </c>
    </row>
    <row r="626" spans="1:11" ht="15" customHeight="1" thickBot="1" x14ac:dyDescent="0.3">
      <c r="A626" s="134" t="s">
        <v>215</v>
      </c>
      <c r="B626" s="189" t="s">
        <v>218</v>
      </c>
      <c r="C626" s="287"/>
      <c r="D626" s="287"/>
      <c r="E626" s="287"/>
      <c r="F626" s="287"/>
      <c r="G626" s="123">
        <f>SUM(H626:K626)</f>
        <v>985993</v>
      </c>
      <c r="H626" s="123">
        <f t="shared" ref="H626:K626" si="72">SUM(H630)</f>
        <v>280417</v>
      </c>
      <c r="I626" s="123">
        <f t="shared" si="72"/>
        <v>261687</v>
      </c>
      <c r="J626" s="123">
        <f t="shared" si="72"/>
        <v>205529</v>
      </c>
      <c r="K626" s="126">
        <f t="shared" si="72"/>
        <v>238360</v>
      </c>
    </row>
    <row r="627" spans="1:11" ht="15" customHeight="1" x14ac:dyDescent="0.25">
      <c r="A627" s="277"/>
      <c r="B627" s="166" t="s">
        <v>108</v>
      </c>
      <c r="C627" s="174" t="s">
        <v>121</v>
      </c>
      <c r="D627" s="24">
        <v>142</v>
      </c>
      <c r="E627" s="184" t="s">
        <v>66</v>
      </c>
      <c r="F627" s="245" t="s">
        <v>79</v>
      </c>
      <c r="G627" s="27">
        <f t="shared" si="52"/>
        <v>849700</v>
      </c>
      <c r="H627" s="28">
        <v>215632</v>
      </c>
      <c r="I627" s="28">
        <v>203202</v>
      </c>
      <c r="J627" s="28">
        <v>204829</v>
      </c>
      <c r="K627" s="28">
        <v>226037</v>
      </c>
    </row>
    <row r="628" spans="1:11" ht="15" customHeight="1" x14ac:dyDescent="0.25">
      <c r="A628" s="277"/>
      <c r="B628" s="166"/>
      <c r="C628" s="174"/>
      <c r="D628" s="24">
        <v>155</v>
      </c>
      <c r="E628" s="179"/>
      <c r="F628" s="246"/>
      <c r="G628" s="27">
        <f t="shared" si="52"/>
        <v>7835</v>
      </c>
      <c r="H628" s="28">
        <v>6035</v>
      </c>
      <c r="I628" s="28">
        <v>700</v>
      </c>
      <c r="J628" s="28">
        <v>700</v>
      </c>
      <c r="K628" s="28">
        <v>400</v>
      </c>
    </row>
    <row r="629" spans="1:11" ht="15" customHeight="1" x14ac:dyDescent="0.25">
      <c r="A629" s="277"/>
      <c r="B629" s="166"/>
      <c r="C629" s="174"/>
      <c r="D629" s="20">
        <v>151</v>
      </c>
      <c r="E629" s="179"/>
      <c r="F629" s="246"/>
      <c r="G629" s="14">
        <f t="shared" si="52"/>
        <v>128458</v>
      </c>
      <c r="H629" s="13">
        <v>58750</v>
      </c>
      <c r="I629" s="13">
        <v>57785</v>
      </c>
      <c r="J629" s="13"/>
      <c r="K629" s="13">
        <v>11923</v>
      </c>
    </row>
    <row r="630" spans="1:11" ht="15" customHeight="1" thickBot="1" x14ac:dyDescent="0.3">
      <c r="A630" s="277"/>
      <c r="B630" s="166"/>
      <c r="C630" s="174"/>
      <c r="D630" s="190" t="s">
        <v>120</v>
      </c>
      <c r="E630" s="191"/>
      <c r="F630" s="192"/>
      <c r="G630" s="97">
        <f>SUM(H630:K630)</f>
        <v>985993</v>
      </c>
      <c r="H630" s="97">
        <f>SUM(H627:H629)</f>
        <v>280417</v>
      </c>
      <c r="I630" s="97">
        <f>SUM(I627:I629)</f>
        <v>261687</v>
      </c>
      <c r="J630" s="97">
        <f>SUM(J627:J629)</f>
        <v>205529</v>
      </c>
      <c r="K630" s="97">
        <f>SUM(K627:K629)</f>
        <v>238360</v>
      </c>
    </row>
    <row r="631" spans="1:11" ht="15" customHeight="1" thickBot="1" x14ac:dyDescent="0.3">
      <c r="A631" s="134" t="s">
        <v>217</v>
      </c>
      <c r="B631" s="188" t="s">
        <v>220</v>
      </c>
      <c r="C631" s="188"/>
      <c r="D631" s="188"/>
      <c r="E631" s="188"/>
      <c r="F631" s="189"/>
      <c r="G631" s="126">
        <f>SUM(H631:K631)</f>
        <v>1974953</v>
      </c>
      <c r="H631" s="126">
        <f>SUM(H642,H645)</f>
        <v>465841</v>
      </c>
      <c r="I631" s="126">
        <f>SUM(I642,I645)</f>
        <v>717230</v>
      </c>
      <c r="J631" s="126">
        <f>SUM(J642,J645)</f>
        <v>211334</v>
      </c>
      <c r="K631" s="126">
        <f>SUM(K642,K645)</f>
        <v>580548</v>
      </c>
    </row>
    <row r="632" spans="1:11" ht="27.6" customHeight="1" x14ac:dyDescent="0.25">
      <c r="A632" s="172"/>
      <c r="B632" s="166" t="s">
        <v>107</v>
      </c>
      <c r="C632" s="174" t="s">
        <v>104</v>
      </c>
      <c r="D632" s="56" t="s">
        <v>284</v>
      </c>
      <c r="E632" s="52" t="s">
        <v>176</v>
      </c>
      <c r="F632" s="41" t="s">
        <v>177</v>
      </c>
      <c r="G632" s="27">
        <f t="shared" si="52"/>
        <v>981102</v>
      </c>
      <c r="H632" s="28">
        <v>212367</v>
      </c>
      <c r="I632" s="28">
        <v>396916</v>
      </c>
      <c r="J632" s="28">
        <v>76818</v>
      </c>
      <c r="K632" s="28">
        <v>295001</v>
      </c>
    </row>
    <row r="633" spans="1:11" ht="26.25" customHeight="1" x14ac:dyDescent="0.25">
      <c r="A633" s="172"/>
      <c r="B633" s="166"/>
      <c r="C633" s="174"/>
      <c r="D633" s="56" t="s">
        <v>270</v>
      </c>
      <c r="E633" s="4" t="s">
        <v>176</v>
      </c>
      <c r="F633" s="6" t="s">
        <v>177</v>
      </c>
      <c r="G633" s="14">
        <f t="shared" si="52"/>
        <v>231369</v>
      </c>
      <c r="H633" s="13">
        <v>54250</v>
      </c>
      <c r="I633" s="13">
        <v>103830</v>
      </c>
      <c r="J633" s="13">
        <v>19672</v>
      </c>
      <c r="K633" s="13">
        <v>53617</v>
      </c>
    </row>
    <row r="634" spans="1:11" ht="24.75" customHeight="1" x14ac:dyDescent="0.25">
      <c r="A634" s="172"/>
      <c r="B634" s="166"/>
      <c r="C634" s="174"/>
      <c r="D634" s="56">
        <v>133</v>
      </c>
      <c r="E634" s="4" t="s">
        <v>176</v>
      </c>
      <c r="F634" s="6" t="s">
        <v>177</v>
      </c>
      <c r="G634" s="14">
        <f t="shared" si="52"/>
        <v>2944</v>
      </c>
      <c r="H634" s="13">
        <v>1519</v>
      </c>
      <c r="I634" s="13"/>
      <c r="J634" s="13">
        <v>1425</v>
      </c>
      <c r="K634" s="13"/>
    </row>
    <row r="635" spans="1:11" ht="24.75" customHeight="1" x14ac:dyDescent="0.25">
      <c r="A635" s="172"/>
      <c r="B635" s="166"/>
      <c r="C635" s="174"/>
      <c r="D635" s="56">
        <v>144</v>
      </c>
      <c r="E635" s="4" t="s">
        <v>176</v>
      </c>
      <c r="F635" s="6" t="s">
        <v>177</v>
      </c>
      <c r="G635" s="14">
        <f t="shared" si="52"/>
        <v>37103</v>
      </c>
      <c r="H635" s="13">
        <v>3448</v>
      </c>
      <c r="I635" s="13">
        <v>8236</v>
      </c>
      <c r="J635" s="13">
        <v>2738</v>
      </c>
      <c r="K635" s="13">
        <v>22681</v>
      </c>
    </row>
    <row r="636" spans="1:11" ht="24.75" customHeight="1" x14ac:dyDescent="0.25">
      <c r="A636" s="172"/>
      <c r="B636" s="166"/>
      <c r="C636" s="174"/>
      <c r="D636" s="56">
        <v>145</v>
      </c>
      <c r="E636" s="4" t="s">
        <v>176</v>
      </c>
      <c r="F636" s="6" t="s">
        <v>177</v>
      </c>
      <c r="G636" s="14">
        <f t="shared" si="52"/>
        <v>32575</v>
      </c>
      <c r="H636" s="13"/>
      <c r="I636" s="13"/>
      <c r="J636" s="13"/>
      <c r="K636" s="13">
        <v>32575</v>
      </c>
    </row>
    <row r="637" spans="1:11" ht="22.9" customHeight="1" x14ac:dyDescent="0.25">
      <c r="A637" s="172"/>
      <c r="B637" s="166"/>
      <c r="C637" s="174"/>
      <c r="D637" s="56">
        <v>151</v>
      </c>
      <c r="E637" s="4" t="s">
        <v>176</v>
      </c>
      <c r="F637" s="6" t="s">
        <v>177</v>
      </c>
      <c r="G637" s="22">
        <f t="shared" si="52"/>
        <v>581132</v>
      </c>
      <c r="H637" s="13">
        <v>159215</v>
      </c>
      <c r="I637" s="13">
        <v>177651</v>
      </c>
      <c r="J637" s="13">
        <v>93992</v>
      </c>
      <c r="K637" s="13">
        <v>150274</v>
      </c>
    </row>
    <row r="638" spans="1:11" ht="22.9" customHeight="1" x14ac:dyDescent="0.25">
      <c r="A638" s="172"/>
      <c r="B638" s="166"/>
      <c r="C638" s="174"/>
      <c r="D638" s="56">
        <v>155</v>
      </c>
      <c r="E638" s="4" t="s">
        <v>176</v>
      </c>
      <c r="F638" s="6" t="s">
        <v>177</v>
      </c>
      <c r="G638" s="22">
        <f t="shared" si="52"/>
        <v>300</v>
      </c>
      <c r="H638" s="13">
        <v>300</v>
      </c>
      <c r="I638" s="13"/>
      <c r="J638" s="13"/>
      <c r="K638" s="13"/>
    </row>
    <row r="639" spans="1:11" ht="22.9" customHeight="1" x14ac:dyDescent="0.25">
      <c r="A639" s="172"/>
      <c r="B639" s="166"/>
      <c r="C639" s="174"/>
      <c r="D639" s="20" t="s">
        <v>98</v>
      </c>
      <c r="E639" s="4" t="s">
        <v>176</v>
      </c>
      <c r="F639" s="6" t="s">
        <v>177</v>
      </c>
      <c r="G639" s="22">
        <f t="shared" si="52"/>
        <v>5000</v>
      </c>
      <c r="H639" s="13">
        <v>1000</v>
      </c>
      <c r="I639" s="13">
        <v>1464</v>
      </c>
      <c r="J639" s="13">
        <v>2536</v>
      </c>
      <c r="K639" s="13"/>
    </row>
    <row r="640" spans="1:11" ht="24" customHeight="1" x14ac:dyDescent="0.25">
      <c r="A640" s="172"/>
      <c r="B640" s="166"/>
      <c r="C640" s="174"/>
      <c r="D640" s="20" t="s">
        <v>187</v>
      </c>
      <c r="E640" s="4" t="s">
        <v>176</v>
      </c>
      <c r="F640" s="6" t="s">
        <v>177</v>
      </c>
      <c r="G640" s="22">
        <f t="shared" si="52"/>
        <v>75230</v>
      </c>
      <c r="H640" s="13">
        <v>24315</v>
      </c>
      <c r="I640" s="13">
        <v>21362</v>
      </c>
      <c r="J640" s="13">
        <v>11153</v>
      </c>
      <c r="K640" s="13">
        <v>18400</v>
      </c>
    </row>
    <row r="641" spans="1:11" ht="24" customHeight="1" x14ac:dyDescent="0.25">
      <c r="A641" s="172"/>
      <c r="B641" s="166"/>
      <c r="C641" s="174"/>
      <c r="D641" s="20" t="s">
        <v>99</v>
      </c>
      <c r="E641" s="4" t="s">
        <v>176</v>
      </c>
      <c r="F641" s="6" t="s">
        <v>177</v>
      </c>
      <c r="G641" s="22">
        <f t="shared" si="52"/>
        <v>1627</v>
      </c>
      <c r="H641" s="13">
        <v>1627</v>
      </c>
      <c r="I641" s="13"/>
      <c r="J641" s="13"/>
      <c r="K641" s="13"/>
    </row>
    <row r="642" spans="1:11" ht="15" customHeight="1" x14ac:dyDescent="0.25">
      <c r="A642" s="172"/>
      <c r="B642" s="167"/>
      <c r="C642" s="178"/>
      <c r="D642" s="168" t="s">
        <v>105</v>
      </c>
      <c r="E642" s="169"/>
      <c r="F642" s="170"/>
      <c r="G642" s="118">
        <f>SUM(H642:K642)</f>
        <v>1948382</v>
      </c>
      <c r="H642" s="118">
        <f>SUM(H632:H641)</f>
        <v>458041</v>
      </c>
      <c r="I642" s="118">
        <f>SUM(I632:I640)</f>
        <v>709459</v>
      </c>
      <c r="J642" s="118">
        <f>SUM(J632:J640)</f>
        <v>208334</v>
      </c>
      <c r="K642" s="118">
        <f>SUM(K632:K640)</f>
        <v>572548</v>
      </c>
    </row>
    <row r="643" spans="1:11" ht="18" customHeight="1" x14ac:dyDescent="0.25">
      <c r="A643" s="172"/>
      <c r="B643" s="177" t="s">
        <v>108</v>
      </c>
      <c r="C643" s="173" t="s">
        <v>121</v>
      </c>
      <c r="D643" s="20">
        <v>142</v>
      </c>
      <c r="E643" s="4" t="s">
        <v>169</v>
      </c>
      <c r="F643" s="6" t="s">
        <v>174</v>
      </c>
      <c r="G643" s="14">
        <f t="shared" si="52"/>
        <v>26000</v>
      </c>
      <c r="H643" s="13">
        <v>7800</v>
      </c>
      <c r="I643" s="13">
        <v>7200</v>
      </c>
      <c r="J643" s="13">
        <v>3000</v>
      </c>
      <c r="K643" s="13">
        <v>8000</v>
      </c>
    </row>
    <row r="644" spans="1:11" ht="17.100000000000001" customHeight="1" x14ac:dyDescent="0.25">
      <c r="A644" s="172"/>
      <c r="B644" s="166"/>
      <c r="C644" s="174"/>
      <c r="D644" s="20">
        <v>144</v>
      </c>
      <c r="E644" s="4" t="s">
        <v>169</v>
      </c>
      <c r="F644" s="6" t="s">
        <v>174</v>
      </c>
      <c r="G644" s="14">
        <f t="shared" si="52"/>
        <v>571</v>
      </c>
      <c r="H644" s="42"/>
      <c r="I644" s="42">
        <v>571</v>
      </c>
      <c r="J644" s="42"/>
      <c r="K644" s="42"/>
    </row>
    <row r="645" spans="1:11" ht="21.75" customHeight="1" thickBot="1" x14ac:dyDescent="0.3">
      <c r="A645" s="172"/>
      <c r="B645" s="166"/>
      <c r="C645" s="174"/>
      <c r="D645" s="190" t="s">
        <v>120</v>
      </c>
      <c r="E645" s="191"/>
      <c r="F645" s="192"/>
      <c r="G645" s="97">
        <f>SUM(G643:G644)</f>
        <v>26571</v>
      </c>
      <c r="H645" s="97">
        <f t="shared" ref="H645:K645" si="73">SUM(H643:H644)</f>
        <v>7800</v>
      </c>
      <c r="I645" s="97">
        <f t="shared" si="73"/>
        <v>7771</v>
      </c>
      <c r="J645" s="97">
        <f t="shared" si="73"/>
        <v>3000</v>
      </c>
      <c r="K645" s="97">
        <f t="shared" si="73"/>
        <v>8000</v>
      </c>
    </row>
    <row r="646" spans="1:11" ht="20.45" customHeight="1" thickBot="1" x14ac:dyDescent="0.3">
      <c r="A646" s="137" t="s">
        <v>273</v>
      </c>
      <c r="B646" s="188" t="s">
        <v>222</v>
      </c>
      <c r="C646" s="188"/>
      <c r="D646" s="188"/>
      <c r="E646" s="188"/>
      <c r="F646" s="189"/>
      <c r="G646" s="141">
        <f t="shared" ref="G646:H646" si="74">SUM(G661,G648,G663)</f>
        <v>1879563</v>
      </c>
      <c r="H646" s="141">
        <f t="shared" si="74"/>
        <v>529338</v>
      </c>
      <c r="I646" s="141">
        <f>SUM(I661,I648,I663)</f>
        <v>687326</v>
      </c>
      <c r="J646" s="141">
        <f t="shared" ref="J646:K646" si="75">SUM(J661,J648,J663)</f>
        <v>234427</v>
      </c>
      <c r="K646" s="141">
        <f t="shared" si="75"/>
        <v>428472</v>
      </c>
    </row>
    <row r="647" spans="1:11" ht="39.4" customHeight="1" x14ac:dyDescent="0.25">
      <c r="A647" s="276"/>
      <c r="B647" s="231" t="s">
        <v>85</v>
      </c>
      <c r="C647" s="229" t="s">
        <v>86</v>
      </c>
      <c r="D647" s="105" t="s">
        <v>256</v>
      </c>
      <c r="E647" s="24" t="s">
        <v>176</v>
      </c>
      <c r="F647" s="41" t="s">
        <v>177</v>
      </c>
      <c r="G647" s="27">
        <f t="shared" si="52"/>
        <v>7182</v>
      </c>
      <c r="H647" s="106"/>
      <c r="I647" s="106">
        <v>7000</v>
      </c>
      <c r="J647" s="106">
        <v>182</v>
      </c>
      <c r="K647" s="106"/>
    </row>
    <row r="648" spans="1:11" ht="20.65" customHeight="1" x14ac:dyDescent="0.25">
      <c r="A648" s="276"/>
      <c r="B648" s="232"/>
      <c r="C648" s="230"/>
      <c r="D648" s="253" t="s">
        <v>89</v>
      </c>
      <c r="E648" s="253"/>
      <c r="F648" s="253"/>
      <c r="G648" s="142">
        <f>SUM(G647)</f>
        <v>7182</v>
      </c>
      <c r="H648" s="143">
        <f>SUM(H647)</f>
        <v>0</v>
      </c>
      <c r="I648" s="143">
        <f t="shared" ref="I648:K648" si="76">SUM(I647)</f>
        <v>7000</v>
      </c>
      <c r="J648" s="143">
        <f t="shared" si="76"/>
        <v>182</v>
      </c>
      <c r="K648" s="143">
        <f t="shared" si="76"/>
        <v>0</v>
      </c>
    </row>
    <row r="649" spans="1:11" ht="31.15" customHeight="1" x14ac:dyDescent="0.25">
      <c r="A649" s="276"/>
      <c r="B649" s="166" t="s">
        <v>107</v>
      </c>
      <c r="C649" s="174" t="s">
        <v>104</v>
      </c>
      <c r="D649" s="194" t="s">
        <v>258</v>
      </c>
      <c r="E649" s="24" t="s">
        <v>140</v>
      </c>
      <c r="F649" s="41" t="s">
        <v>163</v>
      </c>
      <c r="G649" s="27">
        <f t="shared" si="52"/>
        <v>61994</v>
      </c>
      <c r="H649" s="28">
        <v>24548</v>
      </c>
      <c r="I649" s="28">
        <v>36681</v>
      </c>
      <c r="J649" s="28">
        <v>565</v>
      </c>
      <c r="K649" s="28">
        <v>200</v>
      </c>
    </row>
    <row r="650" spans="1:11" ht="27.4" customHeight="1" x14ac:dyDescent="0.25">
      <c r="A650" s="276"/>
      <c r="B650" s="166"/>
      <c r="C650" s="174"/>
      <c r="D650" s="195"/>
      <c r="E650" s="20" t="s">
        <v>176</v>
      </c>
      <c r="F650" s="6" t="s">
        <v>177</v>
      </c>
      <c r="G650" s="14">
        <f t="shared" si="52"/>
        <v>744022</v>
      </c>
      <c r="H650" s="13">
        <v>188110</v>
      </c>
      <c r="I650" s="13">
        <v>279950</v>
      </c>
      <c r="J650" s="13">
        <v>105570</v>
      </c>
      <c r="K650" s="13">
        <v>170392</v>
      </c>
    </row>
    <row r="651" spans="1:11" ht="27.4" customHeight="1" x14ac:dyDescent="0.25">
      <c r="A651" s="276"/>
      <c r="B651" s="166"/>
      <c r="C651" s="174"/>
      <c r="D651" s="193" t="s">
        <v>259</v>
      </c>
      <c r="E651" s="4" t="s">
        <v>140</v>
      </c>
      <c r="F651" s="6" t="s">
        <v>163</v>
      </c>
      <c r="G651" s="14">
        <f t="shared" si="52"/>
        <v>23509</v>
      </c>
      <c r="H651" s="13">
        <v>6300</v>
      </c>
      <c r="I651" s="13">
        <v>14145</v>
      </c>
      <c r="J651" s="13">
        <v>1830</v>
      </c>
      <c r="K651" s="13">
        <v>1234</v>
      </c>
    </row>
    <row r="652" spans="1:11" ht="27.4" customHeight="1" x14ac:dyDescent="0.25">
      <c r="A652" s="276"/>
      <c r="B652" s="166"/>
      <c r="C652" s="174"/>
      <c r="D652" s="195"/>
      <c r="E652" s="20" t="s">
        <v>176</v>
      </c>
      <c r="F652" s="6" t="s">
        <v>177</v>
      </c>
      <c r="G652" s="14">
        <f t="shared" si="52"/>
        <v>252972</v>
      </c>
      <c r="H652" s="13">
        <v>56830</v>
      </c>
      <c r="I652" s="13">
        <v>85520</v>
      </c>
      <c r="J652" s="13">
        <v>38950</v>
      </c>
      <c r="K652" s="13">
        <v>71672</v>
      </c>
    </row>
    <row r="653" spans="1:11" ht="27.4" customHeight="1" x14ac:dyDescent="0.25">
      <c r="A653" s="276"/>
      <c r="B653" s="166"/>
      <c r="C653" s="174"/>
      <c r="D653" s="87">
        <v>144</v>
      </c>
      <c r="E653" s="20" t="s">
        <v>176</v>
      </c>
      <c r="F653" s="6" t="s">
        <v>177</v>
      </c>
      <c r="G653" s="14">
        <f t="shared" si="52"/>
        <v>17899</v>
      </c>
      <c r="H653" s="13">
        <v>7599</v>
      </c>
      <c r="I653" s="13"/>
      <c r="J653" s="13"/>
      <c r="K653" s="13">
        <v>10300</v>
      </c>
    </row>
    <row r="654" spans="1:11" ht="29.45" customHeight="1" x14ac:dyDescent="0.25">
      <c r="A654" s="276"/>
      <c r="B654" s="166"/>
      <c r="C654" s="174"/>
      <c r="D654" s="185">
        <v>151</v>
      </c>
      <c r="E654" s="4" t="s">
        <v>140</v>
      </c>
      <c r="F654" s="41" t="s">
        <v>163</v>
      </c>
      <c r="G654" s="14">
        <f t="shared" si="52"/>
        <v>114330</v>
      </c>
      <c r="H654" s="13">
        <v>25863</v>
      </c>
      <c r="I654" s="13">
        <v>41595</v>
      </c>
      <c r="J654" s="13">
        <v>12116</v>
      </c>
      <c r="K654" s="13">
        <v>34756</v>
      </c>
    </row>
    <row r="655" spans="1:11" ht="26.25" customHeight="1" x14ac:dyDescent="0.25">
      <c r="A655" s="276"/>
      <c r="B655" s="166"/>
      <c r="C655" s="174"/>
      <c r="D655" s="183"/>
      <c r="E655" s="20" t="s">
        <v>176</v>
      </c>
      <c r="F655" s="6" t="s">
        <v>177</v>
      </c>
      <c r="G655" s="14">
        <f t="shared" si="52"/>
        <v>499209</v>
      </c>
      <c r="H655" s="13">
        <v>152142</v>
      </c>
      <c r="I655" s="13">
        <v>190935</v>
      </c>
      <c r="J655" s="13">
        <v>54714</v>
      </c>
      <c r="K655" s="13">
        <v>101418</v>
      </c>
    </row>
    <row r="656" spans="1:11" ht="26.25" customHeight="1" x14ac:dyDescent="0.25">
      <c r="A656" s="276"/>
      <c r="B656" s="166"/>
      <c r="C656" s="174"/>
      <c r="D656" s="24">
        <v>155</v>
      </c>
      <c r="E656" s="20" t="s">
        <v>176</v>
      </c>
      <c r="F656" s="6" t="s">
        <v>177</v>
      </c>
      <c r="G656" s="14">
        <f t="shared" si="52"/>
        <v>14500</v>
      </c>
      <c r="H656" s="13">
        <v>14500</v>
      </c>
      <c r="I656" s="13"/>
      <c r="J656" s="13"/>
      <c r="K656" s="13"/>
    </row>
    <row r="657" spans="1:11" ht="22.9" customHeight="1" x14ac:dyDescent="0.25">
      <c r="A657" s="276"/>
      <c r="B657" s="166"/>
      <c r="C657" s="174"/>
      <c r="D657" s="20" t="s">
        <v>98</v>
      </c>
      <c r="E657" s="20" t="s">
        <v>176</v>
      </c>
      <c r="F657" s="6" t="s">
        <v>177</v>
      </c>
      <c r="G657" s="14">
        <f t="shared" si="52"/>
        <v>400</v>
      </c>
      <c r="H657" s="13">
        <v>400</v>
      </c>
      <c r="I657" s="13"/>
      <c r="J657" s="13"/>
      <c r="K657" s="13"/>
    </row>
    <row r="658" spans="1:11" ht="21.75" customHeight="1" x14ac:dyDescent="0.25">
      <c r="A658" s="276"/>
      <c r="B658" s="166"/>
      <c r="C658" s="174"/>
      <c r="D658" s="20" t="s">
        <v>187</v>
      </c>
      <c r="E658" s="20" t="s">
        <v>176</v>
      </c>
      <c r="F658" s="6" t="s">
        <v>177</v>
      </c>
      <c r="G658" s="14">
        <f t="shared" si="52"/>
        <v>46000</v>
      </c>
      <c r="H658" s="13">
        <v>12000</v>
      </c>
      <c r="I658" s="13">
        <v>8000</v>
      </c>
      <c r="J658" s="13">
        <v>7500</v>
      </c>
      <c r="K658" s="13">
        <v>18500</v>
      </c>
    </row>
    <row r="659" spans="1:11" ht="29.85" customHeight="1" x14ac:dyDescent="0.25">
      <c r="A659" s="276"/>
      <c r="B659" s="166"/>
      <c r="C659" s="174"/>
      <c r="D659" s="20" t="s">
        <v>223</v>
      </c>
      <c r="E659" s="4" t="s">
        <v>140</v>
      </c>
      <c r="F659" s="6" t="s">
        <v>163</v>
      </c>
      <c r="G659" s="14">
        <f t="shared" si="52"/>
        <v>26000</v>
      </c>
      <c r="H659" s="13">
        <v>8000</v>
      </c>
      <c r="I659" s="13">
        <v>8000</v>
      </c>
      <c r="J659" s="13">
        <v>5000</v>
      </c>
      <c r="K659" s="13">
        <v>5000</v>
      </c>
    </row>
    <row r="660" spans="1:11" ht="26.85" customHeight="1" x14ac:dyDescent="0.25">
      <c r="A660" s="276"/>
      <c r="B660" s="166"/>
      <c r="C660" s="174"/>
      <c r="D660" s="86" t="s">
        <v>99</v>
      </c>
      <c r="E660" s="20" t="s">
        <v>176</v>
      </c>
      <c r="F660" s="6" t="s">
        <v>177</v>
      </c>
      <c r="G660" s="14">
        <f t="shared" si="52"/>
        <v>10706</v>
      </c>
      <c r="H660" s="13">
        <v>10706</v>
      </c>
      <c r="I660" s="13"/>
      <c r="J660" s="13"/>
      <c r="K660" s="13"/>
    </row>
    <row r="661" spans="1:11" ht="15" customHeight="1" x14ac:dyDescent="0.25">
      <c r="A661" s="276"/>
      <c r="B661" s="167"/>
      <c r="C661" s="178"/>
      <c r="D661" s="168" t="s">
        <v>105</v>
      </c>
      <c r="E661" s="169"/>
      <c r="F661" s="170"/>
      <c r="G661" s="118">
        <f>SUM(H661:K661)</f>
        <v>1811541</v>
      </c>
      <c r="H661" s="118">
        <f>SUM(H649:H660)</f>
        <v>506998</v>
      </c>
      <c r="I661" s="118">
        <f>SUM(I649:I659)</f>
        <v>664826</v>
      </c>
      <c r="J661" s="118">
        <f>SUM(J649:J659)</f>
        <v>226245</v>
      </c>
      <c r="K661" s="118">
        <f>SUM(K649:K659)</f>
        <v>413472</v>
      </c>
    </row>
    <row r="662" spans="1:11" ht="15" customHeight="1" x14ac:dyDescent="0.25">
      <c r="A662" s="276"/>
      <c r="B662" s="177" t="s">
        <v>108</v>
      </c>
      <c r="C662" s="173" t="s">
        <v>121</v>
      </c>
      <c r="D662" s="20">
        <v>142</v>
      </c>
      <c r="E662" s="4" t="s">
        <v>169</v>
      </c>
      <c r="F662" s="6" t="s">
        <v>174</v>
      </c>
      <c r="G662" s="14">
        <f t="shared" si="52"/>
        <v>60840</v>
      </c>
      <c r="H662" s="13">
        <v>22340</v>
      </c>
      <c r="I662" s="13">
        <v>15500</v>
      </c>
      <c r="J662" s="13">
        <v>8000</v>
      </c>
      <c r="K662" s="13">
        <v>15000</v>
      </c>
    </row>
    <row r="663" spans="1:11" ht="23.45" customHeight="1" thickBot="1" x14ac:dyDescent="0.3">
      <c r="A663" s="276"/>
      <c r="B663" s="166"/>
      <c r="C663" s="174"/>
      <c r="D663" s="190" t="s">
        <v>120</v>
      </c>
      <c r="E663" s="191"/>
      <c r="F663" s="192"/>
      <c r="G663" s="97">
        <f>SUM(H663:K663)</f>
        <v>60840</v>
      </c>
      <c r="H663" s="97">
        <f t="shared" ref="H663:K663" si="77">SUM(H662)</f>
        <v>22340</v>
      </c>
      <c r="I663" s="97">
        <f t="shared" si="77"/>
        <v>15500</v>
      </c>
      <c r="J663" s="97">
        <f t="shared" si="77"/>
        <v>8000</v>
      </c>
      <c r="K663" s="97">
        <f t="shared" si="77"/>
        <v>15000</v>
      </c>
    </row>
    <row r="664" spans="1:11" ht="15" customHeight="1" thickBot="1" x14ac:dyDescent="0.3">
      <c r="A664" s="134" t="s">
        <v>219</v>
      </c>
      <c r="B664" s="188" t="s">
        <v>225</v>
      </c>
      <c r="C664" s="188"/>
      <c r="D664" s="188"/>
      <c r="E664" s="188"/>
      <c r="F664" s="189"/>
      <c r="G664" s="123">
        <f>SUM(H664:K664)</f>
        <v>3906469</v>
      </c>
      <c r="H664" s="123">
        <f>SUM(H666,H679,H682)</f>
        <v>958314</v>
      </c>
      <c r="I664" s="123">
        <f t="shared" ref="I664:K664" si="78">SUM(I666,I679,I682)</f>
        <v>1769612</v>
      </c>
      <c r="J664" s="123">
        <f t="shared" si="78"/>
        <v>244825</v>
      </c>
      <c r="K664" s="123">
        <f t="shared" si="78"/>
        <v>933718</v>
      </c>
    </row>
    <row r="665" spans="1:11" ht="36" customHeight="1" x14ac:dyDescent="0.25">
      <c r="A665" s="225"/>
      <c r="B665" s="155" t="s">
        <v>85</v>
      </c>
      <c r="C665" s="104" t="s">
        <v>86</v>
      </c>
      <c r="D665" s="103" t="s">
        <v>256</v>
      </c>
      <c r="E665" s="52" t="s">
        <v>176</v>
      </c>
      <c r="F665" s="41" t="s">
        <v>177</v>
      </c>
      <c r="G665" s="27">
        <f t="shared" si="26"/>
        <v>5839</v>
      </c>
      <c r="H665" s="108"/>
      <c r="I665" s="108">
        <v>5744</v>
      </c>
      <c r="J665" s="108">
        <v>95</v>
      </c>
      <c r="K665" s="108"/>
    </row>
    <row r="666" spans="1:11" ht="20.45" customHeight="1" x14ac:dyDescent="0.25">
      <c r="A666" s="225"/>
      <c r="B666" s="156"/>
      <c r="C666" s="109"/>
      <c r="D666" s="168" t="s">
        <v>89</v>
      </c>
      <c r="E666" s="169"/>
      <c r="F666" s="170"/>
      <c r="G666" s="118">
        <f>SUM(H666:K666)</f>
        <v>5839</v>
      </c>
      <c r="H666" s="118">
        <f>SUM(H665)</f>
        <v>0</v>
      </c>
      <c r="I666" s="118">
        <f t="shared" ref="I666:K666" si="79">SUM(I665)</f>
        <v>5744</v>
      </c>
      <c r="J666" s="118">
        <f t="shared" si="79"/>
        <v>95</v>
      </c>
      <c r="K666" s="118">
        <f t="shared" si="79"/>
        <v>0</v>
      </c>
    </row>
    <row r="667" spans="1:11" ht="23.1" customHeight="1" x14ac:dyDescent="0.25">
      <c r="A667" s="225"/>
      <c r="B667" s="166" t="s">
        <v>107</v>
      </c>
      <c r="C667" s="174" t="s">
        <v>104</v>
      </c>
      <c r="D667" s="103" t="s">
        <v>289</v>
      </c>
      <c r="E667" s="52" t="s">
        <v>176</v>
      </c>
      <c r="F667" s="41" t="s">
        <v>177</v>
      </c>
      <c r="G667" s="27">
        <f t="shared" si="26"/>
        <v>4166</v>
      </c>
      <c r="H667" s="28">
        <v>2300</v>
      </c>
      <c r="I667" s="28"/>
      <c r="J667" s="28">
        <v>1866</v>
      </c>
      <c r="K667" s="28"/>
    </row>
    <row r="668" spans="1:11" ht="26.85" customHeight="1" x14ac:dyDescent="0.25">
      <c r="A668" s="225"/>
      <c r="B668" s="166"/>
      <c r="C668" s="174"/>
      <c r="D668" s="87" t="s">
        <v>258</v>
      </c>
      <c r="E668" s="52" t="s">
        <v>176</v>
      </c>
      <c r="F668" s="41" t="s">
        <v>177</v>
      </c>
      <c r="G668" s="27">
        <f t="shared" si="26"/>
        <v>1909105</v>
      </c>
      <c r="H668" s="28">
        <v>444739</v>
      </c>
      <c r="I668" s="28">
        <v>864091</v>
      </c>
      <c r="J668" s="28">
        <v>93790</v>
      </c>
      <c r="K668" s="28">
        <v>506485</v>
      </c>
    </row>
    <row r="669" spans="1:11" ht="27.6" customHeight="1" x14ac:dyDescent="0.25">
      <c r="A669" s="225"/>
      <c r="B669" s="166"/>
      <c r="C669" s="174"/>
      <c r="D669" s="84" t="s">
        <v>259</v>
      </c>
      <c r="E669" s="4" t="s">
        <v>176</v>
      </c>
      <c r="F669" s="6" t="s">
        <v>177</v>
      </c>
      <c r="G669" s="14">
        <f t="shared" si="26"/>
        <v>619243</v>
      </c>
      <c r="H669" s="13">
        <v>139273</v>
      </c>
      <c r="I669" s="13">
        <v>321528</v>
      </c>
      <c r="J669" s="13">
        <v>32915</v>
      </c>
      <c r="K669" s="13">
        <v>125527</v>
      </c>
    </row>
    <row r="670" spans="1:11" ht="26.85" customHeight="1" x14ac:dyDescent="0.25">
      <c r="A670" s="225"/>
      <c r="B670" s="166"/>
      <c r="C670" s="174"/>
      <c r="D670" s="84">
        <v>144</v>
      </c>
      <c r="E670" s="4" t="s">
        <v>176</v>
      </c>
      <c r="F670" s="6" t="s">
        <v>177</v>
      </c>
      <c r="G670" s="14">
        <f t="shared" si="26"/>
        <v>43449</v>
      </c>
      <c r="H670" s="13">
        <v>7926</v>
      </c>
      <c r="I670" s="13">
        <v>13077</v>
      </c>
      <c r="J670" s="13">
        <v>5875</v>
      </c>
      <c r="K670" s="13">
        <v>16571</v>
      </c>
    </row>
    <row r="671" spans="1:11" ht="24.6" customHeight="1" x14ac:dyDescent="0.25">
      <c r="A671" s="225"/>
      <c r="B671" s="166"/>
      <c r="C671" s="174"/>
      <c r="D671" s="84">
        <v>145</v>
      </c>
      <c r="E671" s="4" t="s">
        <v>176</v>
      </c>
      <c r="F671" s="6" t="s">
        <v>177</v>
      </c>
      <c r="G671" s="14">
        <f t="shared" si="26"/>
        <v>19545</v>
      </c>
      <c r="H671" s="13"/>
      <c r="I671" s="13"/>
      <c r="J671" s="13"/>
      <c r="K671" s="13">
        <v>19545</v>
      </c>
    </row>
    <row r="672" spans="1:11" ht="21.4" customHeight="1" x14ac:dyDescent="0.25">
      <c r="A672" s="225"/>
      <c r="B672" s="166"/>
      <c r="C672" s="174"/>
      <c r="D672" s="185">
        <v>151</v>
      </c>
      <c r="E672" s="20" t="s">
        <v>176</v>
      </c>
      <c r="F672" s="6" t="s">
        <v>177</v>
      </c>
      <c r="G672" s="14">
        <f t="shared" si="26"/>
        <v>901596</v>
      </c>
      <c r="H672" s="13">
        <v>262076</v>
      </c>
      <c r="I672" s="13">
        <v>394242</v>
      </c>
      <c r="J672" s="13">
        <v>90146</v>
      </c>
      <c r="K672" s="13">
        <v>155132</v>
      </c>
    </row>
    <row r="673" spans="1:11" ht="15.75" customHeight="1" x14ac:dyDescent="0.25">
      <c r="A673" s="225"/>
      <c r="B673" s="166"/>
      <c r="C673" s="174"/>
      <c r="D673" s="183"/>
      <c r="E673" s="20" t="s">
        <v>145</v>
      </c>
      <c r="F673" s="5" t="s">
        <v>165</v>
      </c>
      <c r="G673" s="14">
        <f t="shared" si="26"/>
        <v>94</v>
      </c>
      <c r="H673" s="13">
        <v>150</v>
      </c>
      <c r="I673" s="13">
        <v>150</v>
      </c>
      <c r="J673" s="13">
        <v>50</v>
      </c>
      <c r="K673" s="13">
        <v>-256</v>
      </c>
    </row>
    <row r="674" spans="1:11" ht="20.45" customHeight="1" x14ac:dyDescent="0.25">
      <c r="A674" s="225"/>
      <c r="B674" s="166"/>
      <c r="C674" s="174"/>
      <c r="D674" s="24">
        <v>155</v>
      </c>
      <c r="E674" s="20" t="s">
        <v>176</v>
      </c>
      <c r="F674" s="6" t="s">
        <v>177</v>
      </c>
      <c r="G674" s="14">
        <f t="shared" si="26"/>
        <v>28000</v>
      </c>
      <c r="H674" s="13">
        <v>7200</v>
      </c>
      <c r="I674" s="13">
        <v>5000</v>
      </c>
      <c r="J674" s="13"/>
      <c r="K674" s="13">
        <v>15800</v>
      </c>
    </row>
    <row r="675" spans="1:11" ht="19.5" customHeight="1" x14ac:dyDescent="0.25">
      <c r="A675" s="225"/>
      <c r="B675" s="166"/>
      <c r="C675" s="174"/>
      <c r="D675" s="20" t="s">
        <v>98</v>
      </c>
      <c r="E675" s="228" t="s">
        <v>176</v>
      </c>
      <c r="F675" s="227" t="s">
        <v>177</v>
      </c>
      <c r="G675" s="14">
        <f t="shared" si="26"/>
        <v>2000</v>
      </c>
      <c r="H675" s="13">
        <v>500</v>
      </c>
      <c r="I675" s="13">
        <v>500</v>
      </c>
      <c r="J675" s="13">
        <v>500</v>
      </c>
      <c r="K675" s="13">
        <v>500</v>
      </c>
    </row>
    <row r="676" spans="1:11" ht="17.45" customHeight="1" x14ac:dyDescent="0.25">
      <c r="A676" s="225"/>
      <c r="B676" s="166"/>
      <c r="C676" s="174"/>
      <c r="D676" s="20" t="s">
        <v>187</v>
      </c>
      <c r="E676" s="179"/>
      <c r="F676" s="227"/>
      <c r="G676" s="14">
        <f t="shared" si="26"/>
        <v>58500</v>
      </c>
      <c r="H676" s="13">
        <v>16300</v>
      </c>
      <c r="I676" s="13">
        <v>27600</v>
      </c>
      <c r="J676" s="13">
        <v>2800</v>
      </c>
      <c r="K676" s="13">
        <v>11800</v>
      </c>
    </row>
    <row r="677" spans="1:11" ht="19.5" customHeight="1" x14ac:dyDescent="0.25">
      <c r="A677" s="225"/>
      <c r="B677" s="166"/>
      <c r="C677" s="174"/>
      <c r="D677" s="20" t="s">
        <v>223</v>
      </c>
      <c r="E677" s="179"/>
      <c r="F677" s="227"/>
      <c r="G677" s="14">
        <f t="shared" si="26"/>
        <v>32500</v>
      </c>
      <c r="H677" s="13">
        <v>7150</v>
      </c>
      <c r="I677" s="13">
        <v>12150</v>
      </c>
      <c r="J677" s="13">
        <v>2050</v>
      </c>
      <c r="K677" s="13">
        <v>11150</v>
      </c>
    </row>
    <row r="678" spans="1:11" ht="17.45" customHeight="1" x14ac:dyDescent="0.25">
      <c r="A678" s="225"/>
      <c r="B678" s="166"/>
      <c r="C678" s="174"/>
      <c r="D678" s="20" t="s">
        <v>99</v>
      </c>
      <c r="E678" s="180"/>
      <c r="F678" s="199"/>
      <c r="G678" s="14">
        <f t="shared" si="26"/>
        <v>961</v>
      </c>
      <c r="H678" s="13">
        <v>961</v>
      </c>
      <c r="I678" s="13"/>
      <c r="J678" s="13"/>
      <c r="K678" s="13"/>
    </row>
    <row r="679" spans="1:11" ht="15.75" customHeight="1" x14ac:dyDescent="0.25">
      <c r="A679" s="225"/>
      <c r="B679" s="167"/>
      <c r="C679" s="178"/>
      <c r="D679" s="168" t="s">
        <v>105</v>
      </c>
      <c r="E679" s="169"/>
      <c r="F679" s="170"/>
      <c r="G679" s="118">
        <f>SUM(H679:K679)</f>
        <v>3619159</v>
      </c>
      <c r="H679" s="118">
        <f>SUM(H667:H678)</f>
        <v>888575</v>
      </c>
      <c r="I679" s="118">
        <f>SUM(I667:I678)</f>
        <v>1638338</v>
      </c>
      <c r="J679" s="118">
        <f>SUM(J667:J678)</f>
        <v>229992</v>
      </c>
      <c r="K679" s="118">
        <f>SUM(K667:K678)</f>
        <v>862254</v>
      </c>
    </row>
    <row r="680" spans="1:11" ht="18.75" customHeight="1" x14ac:dyDescent="0.25">
      <c r="A680" s="225"/>
      <c r="B680" s="177" t="s">
        <v>108</v>
      </c>
      <c r="C680" s="173" t="s">
        <v>121</v>
      </c>
      <c r="D680" s="20">
        <v>142</v>
      </c>
      <c r="E680" s="228" t="s">
        <v>169</v>
      </c>
      <c r="F680" s="173" t="s">
        <v>174</v>
      </c>
      <c r="G680" s="14">
        <f t="shared" si="26"/>
        <v>278956</v>
      </c>
      <c r="H680" s="13">
        <v>69739</v>
      </c>
      <c r="I680" s="13">
        <v>125530</v>
      </c>
      <c r="J680" s="13">
        <v>13948</v>
      </c>
      <c r="K680" s="13">
        <v>69739</v>
      </c>
    </row>
    <row r="681" spans="1:11" ht="17.100000000000001" customHeight="1" x14ac:dyDescent="0.25">
      <c r="A681" s="225"/>
      <c r="B681" s="166"/>
      <c r="C681" s="174"/>
      <c r="D681" s="20">
        <v>144</v>
      </c>
      <c r="E681" s="180"/>
      <c r="F681" s="178"/>
      <c r="G681" s="14">
        <f t="shared" si="26"/>
        <v>2515</v>
      </c>
      <c r="H681" s="42"/>
      <c r="I681" s="42"/>
      <c r="J681" s="42">
        <v>790</v>
      </c>
      <c r="K681" s="42">
        <v>1725</v>
      </c>
    </row>
    <row r="682" spans="1:11" ht="21.4" customHeight="1" thickBot="1" x14ac:dyDescent="0.3">
      <c r="A682" s="225"/>
      <c r="B682" s="166"/>
      <c r="C682" s="174"/>
      <c r="D682" s="190" t="s">
        <v>120</v>
      </c>
      <c r="E682" s="191"/>
      <c r="F682" s="192"/>
      <c r="G682" s="97">
        <f>SUM(H682:K682)</f>
        <v>281471</v>
      </c>
      <c r="H682" s="97">
        <f>SUM(H680:H681)</f>
        <v>69739</v>
      </c>
      <c r="I682" s="97">
        <f t="shared" ref="I682:K682" si="80">SUM(I680:I681)</f>
        <v>125530</v>
      </c>
      <c r="J682" s="97">
        <f t="shared" si="80"/>
        <v>14738</v>
      </c>
      <c r="K682" s="97">
        <f t="shared" si="80"/>
        <v>71464</v>
      </c>
    </row>
    <row r="683" spans="1:11" ht="15.75" customHeight="1" thickBot="1" x14ac:dyDescent="0.3">
      <c r="A683" s="134" t="s">
        <v>221</v>
      </c>
      <c r="B683" s="188" t="s">
        <v>227</v>
      </c>
      <c r="C683" s="188"/>
      <c r="D683" s="188"/>
      <c r="E683" s="188"/>
      <c r="F683" s="189"/>
      <c r="G683" s="123">
        <f t="shared" ref="G683:J683" si="81">SUM(G698,G685,G700)</f>
        <v>1502305</v>
      </c>
      <c r="H683" s="123">
        <f t="shared" si="81"/>
        <v>408647</v>
      </c>
      <c r="I683" s="123">
        <f t="shared" si="81"/>
        <v>573210</v>
      </c>
      <c r="J683" s="123">
        <f t="shared" si="81"/>
        <v>157957</v>
      </c>
      <c r="K683" s="123">
        <f>SUM(K698,K685,K700)</f>
        <v>362491</v>
      </c>
    </row>
    <row r="684" spans="1:11" ht="42.4" customHeight="1" x14ac:dyDescent="0.25">
      <c r="A684" s="163"/>
      <c r="B684" s="155" t="s">
        <v>85</v>
      </c>
      <c r="C684" s="104" t="s">
        <v>86</v>
      </c>
      <c r="D684" s="103" t="s">
        <v>256</v>
      </c>
      <c r="E684" s="52" t="s">
        <v>176</v>
      </c>
      <c r="F684" s="41" t="s">
        <v>177</v>
      </c>
      <c r="G684" s="27">
        <f t="shared" ref="G684" si="82">SUM(H684:K684)</f>
        <v>62</v>
      </c>
      <c r="H684" s="108"/>
      <c r="I684" s="108"/>
      <c r="J684" s="108">
        <v>62</v>
      </c>
      <c r="K684" s="108"/>
    </row>
    <row r="685" spans="1:11" ht="16.350000000000001" customHeight="1" x14ac:dyDescent="0.25">
      <c r="A685" s="163"/>
      <c r="B685" s="156"/>
      <c r="C685" s="109"/>
      <c r="D685" s="168" t="s">
        <v>89</v>
      </c>
      <c r="E685" s="169"/>
      <c r="F685" s="170"/>
      <c r="G685" s="118">
        <f>SUM(H685:K685)</f>
        <v>62</v>
      </c>
      <c r="H685" s="118">
        <f>SUM(H684)</f>
        <v>0</v>
      </c>
      <c r="I685" s="118">
        <f t="shared" ref="I685:K685" si="83">SUM(I684)</f>
        <v>0</v>
      </c>
      <c r="J685" s="118">
        <f t="shared" si="83"/>
        <v>62</v>
      </c>
      <c r="K685" s="118">
        <f t="shared" si="83"/>
        <v>0</v>
      </c>
    </row>
    <row r="686" spans="1:11" ht="31.7" customHeight="1" x14ac:dyDescent="0.25">
      <c r="A686" s="225"/>
      <c r="B686" s="166" t="s">
        <v>107</v>
      </c>
      <c r="C686" s="174" t="s">
        <v>104</v>
      </c>
      <c r="D686" s="194" t="s">
        <v>258</v>
      </c>
      <c r="E686" s="24" t="s">
        <v>140</v>
      </c>
      <c r="F686" s="41" t="s">
        <v>163</v>
      </c>
      <c r="G686" s="60">
        <f t="shared" si="26"/>
        <v>36775</v>
      </c>
      <c r="H686" s="28">
        <v>11360</v>
      </c>
      <c r="I686" s="28">
        <v>15420</v>
      </c>
      <c r="J686" s="28">
        <v>3045</v>
      </c>
      <c r="K686" s="28">
        <v>6950</v>
      </c>
    </row>
    <row r="687" spans="1:11" ht="27.4" customHeight="1" x14ac:dyDescent="0.25">
      <c r="A687" s="225"/>
      <c r="B687" s="166"/>
      <c r="C687" s="174"/>
      <c r="D687" s="195"/>
      <c r="E687" s="20" t="s">
        <v>176</v>
      </c>
      <c r="F687" s="6" t="s">
        <v>177</v>
      </c>
      <c r="G687" s="22">
        <f t="shared" si="26"/>
        <v>585658</v>
      </c>
      <c r="H687" s="13">
        <v>149880</v>
      </c>
      <c r="I687" s="13">
        <v>241980</v>
      </c>
      <c r="J687" s="13">
        <v>49280</v>
      </c>
      <c r="K687" s="13">
        <v>144518</v>
      </c>
    </row>
    <row r="688" spans="1:11" ht="28.9" customHeight="1" x14ac:dyDescent="0.25">
      <c r="A688" s="225"/>
      <c r="B688" s="166"/>
      <c r="C688" s="174"/>
      <c r="D688" s="56" t="s">
        <v>259</v>
      </c>
      <c r="E688" s="20" t="s">
        <v>176</v>
      </c>
      <c r="F688" s="6" t="s">
        <v>177</v>
      </c>
      <c r="G688" s="22">
        <f t="shared" si="26"/>
        <v>177353</v>
      </c>
      <c r="H688" s="13">
        <v>45740</v>
      </c>
      <c r="I688" s="13">
        <v>70900</v>
      </c>
      <c r="J688" s="13">
        <v>15100</v>
      </c>
      <c r="K688" s="13">
        <v>45613</v>
      </c>
    </row>
    <row r="689" spans="1:11" ht="23.1" customHeight="1" x14ac:dyDescent="0.25">
      <c r="A689" s="225"/>
      <c r="B689" s="166"/>
      <c r="C689" s="174"/>
      <c r="D689" s="87">
        <v>144</v>
      </c>
      <c r="E689" s="20" t="s">
        <v>176</v>
      </c>
      <c r="F689" s="6" t="s">
        <v>177</v>
      </c>
      <c r="G689" s="22">
        <f t="shared" si="26"/>
        <v>11000</v>
      </c>
      <c r="H689" s="13"/>
      <c r="I689" s="13"/>
      <c r="J689" s="13"/>
      <c r="K689" s="13">
        <v>11000</v>
      </c>
    </row>
    <row r="690" spans="1:11" ht="23.1" customHeight="1" x14ac:dyDescent="0.25">
      <c r="A690" s="225"/>
      <c r="B690" s="166"/>
      <c r="C690" s="174"/>
      <c r="D690" s="87">
        <v>145</v>
      </c>
      <c r="E690" s="20" t="s">
        <v>176</v>
      </c>
      <c r="F690" s="6" t="s">
        <v>177</v>
      </c>
      <c r="G690" s="22">
        <f t="shared" si="26"/>
        <v>6515</v>
      </c>
      <c r="H690" s="13"/>
      <c r="I690" s="13"/>
      <c r="J690" s="13"/>
      <c r="K690" s="13">
        <v>6515</v>
      </c>
    </row>
    <row r="691" spans="1:11" ht="29.85" customHeight="1" x14ac:dyDescent="0.25">
      <c r="A691" s="225"/>
      <c r="B691" s="166"/>
      <c r="C691" s="174"/>
      <c r="D691" s="185">
        <v>151</v>
      </c>
      <c r="E691" s="20" t="s">
        <v>140</v>
      </c>
      <c r="F691" s="6" t="s">
        <v>163</v>
      </c>
      <c r="G691" s="22">
        <f t="shared" si="26"/>
        <v>30908</v>
      </c>
      <c r="H691" s="13">
        <v>8010</v>
      </c>
      <c r="I691" s="13">
        <v>9730</v>
      </c>
      <c r="J691" s="13">
        <v>6390</v>
      </c>
      <c r="K691" s="13">
        <v>6778</v>
      </c>
    </row>
    <row r="692" spans="1:11" ht="22.5" customHeight="1" x14ac:dyDescent="0.25">
      <c r="A692" s="225"/>
      <c r="B692" s="166"/>
      <c r="C692" s="174"/>
      <c r="D692" s="183"/>
      <c r="E692" s="20" t="s">
        <v>176</v>
      </c>
      <c r="F692" s="6" t="s">
        <v>177</v>
      </c>
      <c r="G692" s="22">
        <f t="shared" si="26"/>
        <v>550397</v>
      </c>
      <c r="H692" s="13">
        <v>157080</v>
      </c>
      <c r="I692" s="13">
        <v>202880</v>
      </c>
      <c r="J692" s="13">
        <v>74080</v>
      </c>
      <c r="K692" s="13">
        <v>116357</v>
      </c>
    </row>
    <row r="693" spans="1:11" ht="22.5" customHeight="1" x14ac:dyDescent="0.25">
      <c r="A693" s="225"/>
      <c r="B693" s="166"/>
      <c r="C693" s="174"/>
      <c r="D693" s="24">
        <v>155</v>
      </c>
      <c r="E693" s="20" t="s">
        <v>176</v>
      </c>
      <c r="F693" s="6" t="s">
        <v>177</v>
      </c>
      <c r="G693" s="22">
        <f t="shared" si="26"/>
        <v>3600</v>
      </c>
      <c r="H693" s="13">
        <v>3600</v>
      </c>
      <c r="I693" s="13"/>
      <c r="J693" s="13"/>
      <c r="K693" s="13"/>
    </row>
    <row r="694" spans="1:11" ht="14.25" customHeight="1" x14ac:dyDescent="0.25">
      <c r="A694" s="225"/>
      <c r="B694" s="166"/>
      <c r="C694" s="174"/>
      <c r="D694" s="20" t="s">
        <v>98</v>
      </c>
      <c r="E694" s="185" t="s">
        <v>176</v>
      </c>
      <c r="F694" s="198" t="s">
        <v>177</v>
      </c>
      <c r="G694" s="22">
        <f t="shared" si="26"/>
        <v>400</v>
      </c>
      <c r="H694" s="13">
        <v>100</v>
      </c>
      <c r="I694" s="13">
        <v>100</v>
      </c>
      <c r="J694" s="13">
        <v>100</v>
      </c>
      <c r="K694" s="13">
        <v>100</v>
      </c>
    </row>
    <row r="695" spans="1:11" ht="15.75" customHeight="1" x14ac:dyDescent="0.25">
      <c r="A695" s="225"/>
      <c r="B695" s="166"/>
      <c r="C695" s="174"/>
      <c r="D695" s="20" t="s">
        <v>187</v>
      </c>
      <c r="E695" s="183"/>
      <c r="F695" s="199"/>
      <c r="G695" s="22">
        <f t="shared" si="26"/>
        <v>30100</v>
      </c>
      <c r="H695" s="13">
        <v>10000</v>
      </c>
      <c r="I695" s="13">
        <v>10700</v>
      </c>
      <c r="J695" s="13">
        <v>4000</v>
      </c>
      <c r="K695" s="13">
        <v>5400</v>
      </c>
    </row>
    <row r="696" spans="1:11" ht="26.1" customHeight="1" x14ac:dyDescent="0.25">
      <c r="A696" s="225"/>
      <c r="B696" s="166"/>
      <c r="C696" s="174"/>
      <c r="D696" s="20" t="s">
        <v>223</v>
      </c>
      <c r="E696" s="20" t="s">
        <v>140</v>
      </c>
      <c r="F696" s="6" t="s">
        <v>163</v>
      </c>
      <c r="G696" s="22">
        <f t="shared" si="26"/>
        <v>15180</v>
      </c>
      <c r="H696" s="13">
        <v>4800</v>
      </c>
      <c r="I696" s="13">
        <v>4800</v>
      </c>
      <c r="J696" s="13">
        <v>900</v>
      </c>
      <c r="K696" s="13">
        <v>4680</v>
      </c>
    </row>
    <row r="697" spans="1:11" ht="19.7" customHeight="1" x14ac:dyDescent="0.25">
      <c r="A697" s="225"/>
      <c r="B697" s="166"/>
      <c r="C697" s="174"/>
      <c r="D697" s="86" t="s">
        <v>99</v>
      </c>
      <c r="E697" s="20" t="s">
        <v>176</v>
      </c>
      <c r="F697" s="6" t="s">
        <v>177</v>
      </c>
      <c r="G697" s="22">
        <f t="shared" si="26"/>
        <v>277</v>
      </c>
      <c r="H697" s="13">
        <v>277</v>
      </c>
      <c r="I697" s="13"/>
      <c r="J697" s="13"/>
      <c r="K697" s="13"/>
    </row>
    <row r="698" spans="1:11" ht="15.75" customHeight="1" x14ac:dyDescent="0.25">
      <c r="A698" s="225"/>
      <c r="B698" s="167"/>
      <c r="C698" s="178"/>
      <c r="D698" s="168" t="s">
        <v>105</v>
      </c>
      <c r="E698" s="169"/>
      <c r="F698" s="170"/>
      <c r="G698" s="118">
        <f>SUM(H698:K698)</f>
        <v>1448163</v>
      </c>
      <c r="H698" s="118">
        <f>SUM(H686:H697)</f>
        <v>390847</v>
      </c>
      <c r="I698" s="118">
        <f>SUM(I686:I696)</f>
        <v>556510</v>
      </c>
      <c r="J698" s="118">
        <f>SUM(J686:J696)</f>
        <v>152895</v>
      </c>
      <c r="K698" s="118">
        <f>SUM(K686:K696)</f>
        <v>347911</v>
      </c>
    </row>
    <row r="699" spans="1:11" ht="15.75" customHeight="1" x14ac:dyDescent="0.25">
      <c r="A699" s="225"/>
      <c r="B699" s="177" t="s">
        <v>108</v>
      </c>
      <c r="C699" s="173" t="s">
        <v>121</v>
      </c>
      <c r="D699" s="20">
        <v>142</v>
      </c>
      <c r="E699" s="20" t="s">
        <v>169</v>
      </c>
      <c r="F699" s="6" t="s">
        <v>174</v>
      </c>
      <c r="G699" s="14">
        <f t="shared" si="26"/>
        <v>54080</v>
      </c>
      <c r="H699" s="13">
        <v>17800</v>
      </c>
      <c r="I699" s="13">
        <v>16700</v>
      </c>
      <c r="J699" s="13">
        <v>5000</v>
      </c>
      <c r="K699" s="13">
        <v>14580</v>
      </c>
    </row>
    <row r="700" spans="1:11" ht="26.85" customHeight="1" thickBot="1" x14ac:dyDescent="0.3">
      <c r="A700" s="225"/>
      <c r="B700" s="166"/>
      <c r="C700" s="174"/>
      <c r="D700" s="190" t="s">
        <v>120</v>
      </c>
      <c r="E700" s="191"/>
      <c r="F700" s="192"/>
      <c r="G700" s="97">
        <f>SUM(H700:K700)</f>
        <v>54080</v>
      </c>
      <c r="H700" s="97">
        <f t="shared" ref="H700:K700" si="84">SUM(H699)</f>
        <v>17800</v>
      </c>
      <c r="I700" s="97">
        <f t="shared" si="84"/>
        <v>16700</v>
      </c>
      <c r="J700" s="97">
        <f t="shared" si="84"/>
        <v>5000</v>
      </c>
      <c r="K700" s="97">
        <f t="shared" si="84"/>
        <v>14580</v>
      </c>
    </row>
    <row r="701" spans="1:11" ht="15.75" customHeight="1" thickBot="1" x14ac:dyDescent="0.3">
      <c r="A701" s="134" t="s">
        <v>224</v>
      </c>
      <c r="B701" s="188" t="s">
        <v>229</v>
      </c>
      <c r="C701" s="188"/>
      <c r="D701" s="188"/>
      <c r="E701" s="188"/>
      <c r="F701" s="189"/>
      <c r="G701" s="123">
        <f>SUM(H701:K701)</f>
        <v>1924450</v>
      </c>
      <c r="H701" s="123">
        <f t="shared" ref="H701:K701" si="85">SUM(H713,H715)</f>
        <v>508279</v>
      </c>
      <c r="I701" s="123">
        <f t="shared" si="85"/>
        <v>601997</v>
      </c>
      <c r="J701" s="123">
        <f t="shared" si="85"/>
        <v>318399</v>
      </c>
      <c r="K701" s="126">
        <f t="shared" si="85"/>
        <v>495775</v>
      </c>
    </row>
    <row r="702" spans="1:11" ht="25.5" customHeight="1" x14ac:dyDescent="0.25">
      <c r="A702" s="226"/>
      <c r="B702" s="166" t="s">
        <v>107</v>
      </c>
      <c r="C702" s="174" t="s">
        <v>104</v>
      </c>
      <c r="D702" s="24">
        <v>144</v>
      </c>
      <c r="E702" s="52" t="s">
        <v>176</v>
      </c>
      <c r="F702" s="41" t="s">
        <v>177</v>
      </c>
      <c r="G702" s="60">
        <f t="shared" si="26"/>
        <v>20750</v>
      </c>
      <c r="H702" s="43">
        <v>2439</v>
      </c>
      <c r="I702" s="43">
        <v>2437</v>
      </c>
      <c r="J702" s="43">
        <v>2437</v>
      </c>
      <c r="K702" s="43">
        <v>13437</v>
      </c>
    </row>
    <row r="703" spans="1:11" ht="25.5" customHeight="1" x14ac:dyDescent="0.25">
      <c r="A703" s="226"/>
      <c r="B703" s="166"/>
      <c r="C703" s="174"/>
      <c r="D703" s="29">
        <v>133</v>
      </c>
      <c r="E703" s="52" t="s">
        <v>176</v>
      </c>
      <c r="F703" s="41" t="s">
        <v>177</v>
      </c>
      <c r="G703" s="60">
        <f t="shared" si="26"/>
        <v>1773</v>
      </c>
      <c r="H703" s="43">
        <v>1085</v>
      </c>
      <c r="I703" s="43"/>
      <c r="J703" s="43">
        <v>688</v>
      </c>
      <c r="K703" s="43"/>
    </row>
    <row r="704" spans="1:11" ht="30.6" customHeight="1" x14ac:dyDescent="0.25">
      <c r="A704" s="226"/>
      <c r="B704" s="166"/>
      <c r="C704" s="174"/>
      <c r="D704" s="193" t="s">
        <v>258</v>
      </c>
      <c r="E704" s="20" t="s">
        <v>140</v>
      </c>
      <c r="F704" s="35" t="s">
        <v>163</v>
      </c>
      <c r="G704" s="60">
        <f t="shared" si="26"/>
        <v>41537</v>
      </c>
      <c r="H704" s="43">
        <v>10384</v>
      </c>
      <c r="I704" s="43">
        <v>13771</v>
      </c>
      <c r="J704" s="43">
        <v>6998</v>
      </c>
      <c r="K704" s="43">
        <v>10384</v>
      </c>
    </row>
    <row r="705" spans="1:11" ht="28.9" customHeight="1" x14ac:dyDescent="0.25">
      <c r="A705" s="226"/>
      <c r="B705" s="166"/>
      <c r="C705" s="174"/>
      <c r="D705" s="195"/>
      <c r="E705" s="20" t="s">
        <v>176</v>
      </c>
      <c r="F705" s="74" t="s">
        <v>177</v>
      </c>
      <c r="G705" s="60">
        <f t="shared" si="26"/>
        <v>881546</v>
      </c>
      <c r="H705" s="43">
        <v>221410</v>
      </c>
      <c r="I705" s="43">
        <v>293630</v>
      </c>
      <c r="J705" s="43">
        <v>128289</v>
      </c>
      <c r="K705" s="43">
        <v>238217</v>
      </c>
    </row>
    <row r="706" spans="1:11" ht="28.9" customHeight="1" x14ac:dyDescent="0.25">
      <c r="A706" s="226"/>
      <c r="B706" s="166"/>
      <c r="C706" s="174"/>
      <c r="D706" s="193" t="s">
        <v>259</v>
      </c>
      <c r="E706" s="20" t="s">
        <v>140</v>
      </c>
      <c r="F706" s="35" t="s">
        <v>163</v>
      </c>
      <c r="G706" s="22">
        <f t="shared" si="26"/>
        <v>9874</v>
      </c>
      <c r="H706" s="21">
        <v>1719</v>
      </c>
      <c r="I706" s="21">
        <v>2241</v>
      </c>
      <c r="J706" s="21">
        <v>1196</v>
      </c>
      <c r="K706" s="21">
        <v>4718</v>
      </c>
    </row>
    <row r="707" spans="1:11" ht="28.9" customHeight="1" x14ac:dyDescent="0.25">
      <c r="A707" s="226"/>
      <c r="B707" s="166"/>
      <c r="C707" s="174"/>
      <c r="D707" s="195"/>
      <c r="E707" s="20" t="s">
        <v>176</v>
      </c>
      <c r="F707" s="74" t="s">
        <v>177</v>
      </c>
      <c r="G707" s="22">
        <f t="shared" si="26"/>
        <v>290216</v>
      </c>
      <c r="H707" s="21">
        <v>71804</v>
      </c>
      <c r="I707" s="21">
        <v>94922</v>
      </c>
      <c r="J707" s="21">
        <v>48686</v>
      </c>
      <c r="K707" s="21">
        <v>74804</v>
      </c>
    </row>
    <row r="708" spans="1:11" ht="37.5" customHeight="1" x14ac:dyDescent="0.25">
      <c r="A708" s="226"/>
      <c r="B708" s="166"/>
      <c r="C708" s="174"/>
      <c r="D708" s="185">
        <v>151</v>
      </c>
      <c r="E708" s="20" t="s">
        <v>140</v>
      </c>
      <c r="F708" s="35" t="s">
        <v>163</v>
      </c>
      <c r="G708" s="22">
        <f t="shared" si="26"/>
        <v>64299</v>
      </c>
      <c r="H708" s="21">
        <v>17163</v>
      </c>
      <c r="I708" s="21">
        <v>20734</v>
      </c>
      <c r="J708" s="21">
        <v>14159</v>
      </c>
      <c r="K708" s="21">
        <v>12243</v>
      </c>
    </row>
    <row r="709" spans="1:11" ht="27.6" customHeight="1" x14ac:dyDescent="0.25">
      <c r="A709" s="226"/>
      <c r="B709" s="166"/>
      <c r="C709" s="174"/>
      <c r="D709" s="183"/>
      <c r="E709" s="20" t="s">
        <v>176</v>
      </c>
      <c r="F709" s="74" t="s">
        <v>177</v>
      </c>
      <c r="G709" s="22">
        <f t="shared" si="26"/>
        <v>500708</v>
      </c>
      <c r="H709" s="21">
        <v>139935</v>
      </c>
      <c r="I709" s="21">
        <v>150693</v>
      </c>
      <c r="J709" s="21">
        <v>95777</v>
      </c>
      <c r="K709" s="21">
        <v>114303</v>
      </c>
    </row>
    <row r="710" spans="1:11" ht="27.6" customHeight="1" x14ac:dyDescent="0.25">
      <c r="A710" s="226"/>
      <c r="B710" s="166"/>
      <c r="C710" s="174"/>
      <c r="D710" s="24">
        <v>155</v>
      </c>
      <c r="E710" s="20" t="s">
        <v>176</v>
      </c>
      <c r="F710" s="74" t="s">
        <v>177</v>
      </c>
      <c r="G710" s="22">
        <f t="shared" si="26"/>
        <v>9800</v>
      </c>
      <c r="H710" s="21">
        <v>9800</v>
      </c>
      <c r="I710" s="21"/>
      <c r="J710" s="21"/>
      <c r="K710" s="21"/>
    </row>
    <row r="711" spans="1:11" ht="23.1" customHeight="1" x14ac:dyDescent="0.25">
      <c r="A711" s="226"/>
      <c r="B711" s="166"/>
      <c r="C711" s="174"/>
      <c r="D711" s="20" t="s">
        <v>187</v>
      </c>
      <c r="E711" s="20" t="s">
        <v>176</v>
      </c>
      <c r="F711" s="74" t="s">
        <v>177</v>
      </c>
      <c r="G711" s="22">
        <f t="shared" si="26"/>
        <v>28500</v>
      </c>
      <c r="H711" s="21">
        <v>6000</v>
      </c>
      <c r="I711" s="21">
        <v>6000</v>
      </c>
      <c r="J711" s="21">
        <v>4500</v>
      </c>
      <c r="K711" s="21">
        <v>12000</v>
      </c>
    </row>
    <row r="712" spans="1:11" ht="23.1" customHeight="1" x14ac:dyDescent="0.25">
      <c r="A712" s="226"/>
      <c r="B712" s="166"/>
      <c r="C712" s="174"/>
      <c r="D712" s="20" t="s">
        <v>99</v>
      </c>
      <c r="E712" s="20" t="s">
        <v>176</v>
      </c>
      <c r="F712" s="74" t="s">
        <v>177</v>
      </c>
      <c r="G712" s="22">
        <f t="shared" si="26"/>
        <v>5871</v>
      </c>
      <c r="H712" s="21">
        <v>5871</v>
      </c>
      <c r="I712" s="21"/>
      <c r="J712" s="21"/>
      <c r="K712" s="21"/>
    </row>
    <row r="713" spans="1:11" ht="18.399999999999999" customHeight="1" x14ac:dyDescent="0.25">
      <c r="A713" s="226"/>
      <c r="B713" s="167"/>
      <c r="C713" s="178"/>
      <c r="D713" s="168" t="s">
        <v>105</v>
      </c>
      <c r="E713" s="169"/>
      <c r="F713" s="170"/>
      <c r="G713" s="118">
        <f>SUM(H713:K713)</f>
        <v>1854874</v>
      </c>
      <c r="H713" s="118">
        <f>SUM(H702:H712)</f>
        <v>487610</v>
      </c>
      <c r="I713" s="118">
        <f>SUM(I702:I711)</f>
        <v>584428</v>
      </c>
      <c r="J713" s="118">
        <f>SUM(J702:J711)</f>
        <v>302730</v>
      </c>
      <c r="K713" s="118">
        <f>SUM(K702:K711)</f>
        <v>480106</v>
      </c>
    </row>
    <row r="714" spans="1:11" ht="15.75" customHeight="1" x14ac:dyDescent="0.25">
      <c r="A714" s="226"/>
      <c r="B714" s="177" t="s">
        <v>108</v>
      </c>
      <c r="C714" s="173" t="s">
        <v>121</v>
      </c>
      <c r="D714" s="20">
        <v>142</v>
      </c>
      <c r="E714" s="4" t="s">
        <v>169</v>
      </c>
      <c r="F714" s="6" t="s">
        <v>174</v>
      </c>
      <c r="G714" s="14">
        <f t="shared" si="26"/>
        <v>69576</v>
      </c>
      <c r="H714" s="13">
        <v>20669</v>
      </c>
      <c r="I714" s="13">
        <v>17569</v>
      </c>
      <c r="J714" s="13">
        <v>15669</v>
      </c>
      <c r="K714" s="13">
        <v>15669</v>
      </c>
    </row>
    <row r="715" spans="1:11" ht="24" customHeight="1" thickBot="1" x14ac:dyDescent="0.3">
      <c r="A715" s="226"/>
      <c r="B715" s="166"/>
      <c r="C715" s="174"/>
      <c r="D715" s="190" t="s">
        <v>120</v>
      </c>
      <c r="E715" s="191"/>
      <c r="F715" s="192"/>
      <c r="G715" s="97">
        <f>SUM(H715:K715)</f>
        <v>69576</v>
      </c>
      <c r="H715" s="97">
        <f t="shared" ref="H715:K715" si="86">SUM(H714)</f>
        <v>20669</v>
      </c>
      <c r="I715" s="97">
        <f t="shared" si="86"/>
        <v>17569</v>
      </c>
      <c r="J715" s="97">
        <f t="shared" si="86"/>
        <v>15669</v>
      </c>
      <c r="K715" s="97">
        <f t="shared" si="86"/>
        <v>15669</v>
      </c>
    </row>
    <row r="716" spans="1:11" ht="15.75" customHeight="1" thickBot="1" x14ac:dyDescent="0.3">
      <c r="A716" s="134" t="s">
        <v>226</v>
      </c>
      <c r="B716" s="188" t="s">
        <v>230</v>
      </c>
      <c r="C716" s="188"/>
      <c r="D716" s="188"/>
      <c r="E716" s="188"/>
      <c r="F716" s="189"/>
      <c r="G716" s="123">
        <f>SUM(H716:K716)</f>
        <v>1779589</v>
      </c>
      <c r="H716" s="123">
        <f t="shared" ref="H716:K716" si="87">SUM(H726,H728)</f>
        <v>514665</v>
      </c>
      <c r="I716" s="123">
        <f t="shared" si="87"/>
        <v>595330</v>
      </c>
      <c r="J716" s="123">
        <f t="shared" si="87"/>
        <v>278905</v>
      </c>
      <c r="K716" s="126">
        <f t="shared" si="87"/>
        <v>390689</v>
      </c>
    </row>
    <row r="717" spans="1:11" ht="31.9" customHeight="1" x14ac:dyDescent="0.25">
      <c r="A717" s="226"/>
      <c r="B717" s="166" t="s">
        <v>107</v>
      </c>
      <c r="C717" s="174" t="s">
        <v>104</v>
      </c>
      <c r="D717" s="194" t="s">
        <v>258</v>
      </c>
      <c r="E717" s="53" t="s">
        <v>140</v>
      </c>
      <c r="F717" s="40" t="s">
        <v>163</v>
      </c>
      <c r="G717" s="27">
        <f t="shared" si="26"/>
        <v>113680</v>
      </c>
      <c r="H717" s="28">
        <v>31350</v>
      </c>
      <c r="I717" s="28">
        <v>41530</v>
      </c>
      <c r="J717" s="28">
        <v>20350</v>
      </c>
      <c r="K717" s="28">
        <v>20450</v>
      </c>
    </row>
    <row r="718" spans="1:11" ht="24.75" customHeight="1" x14ac:dyDescent="0.25">
      <c r="A718" s="226"/>
      <c r="B718" s="166"/>
      <c r="C718" s="174"/>
      <c r="D718" s="195"/>
      <c r="E718" s="4" t="s">
        <v>176</v>
      </c>
      <c r="F718" s="6" t="s">
        <v>177</v>
      </c>
      <c r="G718" s="14">
        <f t="shared" si="26"/>
        <v>677385</v>
      </c>
      <c r="H718" s="13">
        <v>184130</v>
      </c>
      <c r="I718" s="13">
        <v>289100</v>
      </c>
      <c r="J718" s="13">
        <v>73305</v>
      </c>
      <c r="K718" s="13">
        <v>130850</v>
      </c>
    </row>
    <row r="719" spans="1:11" ht="24.75" customHeight="1" x14ac:dyDescent="0.25">
      <c r="A719" s="226"/>
      <c r="B719" s="166"/>
      <c r="C719" s="174"/>
      <c r="D719" s="56" t="s">
        <v>261</v>
      </c>
      <c r="E719" s="4" t="s">
        <v>176</v>
      </c>
      <c r="F719" s="6" t="s">
        <v>177</v>
      </c>
      <c r="G719" s="14">
        <f t="shared" si="26"/>
        <v>215554</v>
      </c>
      <c r="H719" s="13">
        <v>60900</v>
      </c>
      <c r="I719" s="13">
        <v>60900</v>
      </c>
      <c r="J719" s="13">
        <v>50700</v>
      </c>
      <c r="K719" s="13">
        <v>43054</v>
      </c>
    </row>
    <row r="720" spans="1:11" ht="24.75" customHeight="1" x14ac:dyDescent="0.25">
      <c r="A720" s="226"/>
      <c r="B720" s="166"/>
      <c r="C720" s="174"/>
      <c r="D720" s="56">
        <v>144</v>
      </c>
      <c r="E720" s="4" t="s">
        <v>176</v>
      </c>
      <c r="F720" s="6" t="s">
        <v>177</v>
      </c>
      <c r="G720" s="14">
        <f t="shared" si="26"/>
        <v>21597</v>
      </c>
      <c r="H720" s="13">
        <v>4520</v>
      </c>
      <c r="I720" s="13"/>
      <c r="J720" s="13"/>
      <c r="K720" s="13">
        <v>17077</v>
      </c>
    </row>
    <row r="721" spans="1:11" ht="24.75" customHeight="1" x14ac:dyDescent="0.25">
      <c r="A721" s="226"/>
      <c r="B721" s="166"/>
      <c r="C721" s="174"/>
      <c r="D721" s="56">
        <v>145</v>
      </c>
      <c r="E721" s="4" t="s">
        <v>176</v>
      </c>
      <c r="F721" s="6" t="s">
        <v>177</v>
      </c>
      <c r="G721" s="14">
        <f t="shared" si="26"/>
        <v>19545</v>
      </c>
      <c r="H721" s="13"/>
      <c r="I721" s="13"/>
      <c r="J721" s="13"/>
      <c r="K721" s="13">
        <v>19545</v>
      </c>
    </row>
    <row r="722" spans="1:11" ht="18.75" customHeight="1" x14ac:dyDescent="0.25">
      <c r="A722" s="226"/>
      <c r="B722" s="166"/>
      <c r="C722" s="174"/>
      <c r="D722" s="24">
        <v>151</v>
      </c>
      <c r="E722" s="228" t="s">
        <v>176</v>
      </c>
      <c r="F722" s="198" t="s">
        <v>177</v>
      </c>
      <c r="G722" s="14">
        <f t="shared" si="26"/>
        <v>522200</v>
      </c>
      <c r="H722" s="13">
        <v>141815</v>
      </c>
      <c r="I722" s="13">
        <v>130150</v>
      </c>
      <c r="J722" s="13">
        <v>118250</v>
      </c>
      <c r="K722" s="13">
        <v>131985</v>
      </c>
    </row>
    <row r="723" spans="1:11" ht="18.75" customHeight="1" x14ac:dyDescent="0.25">
      <c r="A723" s="226"/>
      <c r="B723" s="166"/>
      <c r="C723" s="174"/>
      <c r="D723" s="24">
        <v>155</v>
      </c>
      <c r="E723" s="179"/>
      <c r="F723" s="227"/>
      <c r="G723" s="14">
        <f t="shared" si="26"/>
        <v>88200</v>
      </c>
      <c r="H723" s="13">
        <v>52400</v>
      </c>
      <c r="I723" s="13">
        <v>35000</v>
      </c>
      <c r="J723" s="13"/>
      <c r="K723" s="13">
        <v>800</v>
      </c>
    </row>
    <row r="724" spans="1:11" ht="15.75" customHeight="1" x14ac:dyDescent="0.25">
      <c r="A724" s="226"/>
      <c r="B724" s="166"/>
      <c r="C724" s="174"/>
      <c r="D724" s="20" t="s">
        <v>187</v>
      </c>
      <c r="E724" s="180"/>
      <c r="F724" s="199"/>
      <c r="G724" s="14">
        <f t="shared" si="26"/>
        <v>43000</v>
      </c>
      <c r="H724" s="13">
        <v>13600</v>
      </c>
      <c r="I724" s="13">
        <v>14000</v>
      </c>
      <c r="J724" s="13">
        <v>3200</v>
      </c>
      <c r="K724" s="13">
        <v>12200</v>
      </c>
    </row>
    <row r="725" spans="1:11" ht="28.9" customHeight="1" x14ac:dyDescent="0.25">
      <c r="A725" s="226"/>
      <c r="B725" s="166"/>
      <c r="C725" s="174"/>
      <c r="D725" s="20" t="s">
        <v>223</v>
      </c>
      <c r="E725" s="4" t="s">
        <v>140</v>
      </c>
      <c r="F725" s="6" t="s">
        <v>163</v>
      </c>
      <c r="G725" s="14">
        <f t="shared" si="26"/>
        <v>25700</v>
      </c>
      <c r="H725" s="13">
        <v>7750</v>
      </c>
      <c r="I725" s="13">
        <v>6750</v>
      </c>
      <c r="J725" s="13">
        <v>4500</v>
      </c>
      <c r="K725" s="13">
        <v>6700</v>
      </c>
    </row>
    <row r="726" spans="1:11" ht="15.75" customHeight="1" x14ac:dyDescent="0.25">
      <c r="A726" s="226"/>
      <c r="B726" s="167"/>
      <c r="C726" s="178"/>
      <c r="D726" s="168" t="s">
        <v>105</v>
      </c>
      <c r="E726" s="169"/>
      <c r="F726" s="170"/>
      <c r="G726" s="118">
        <f>SUM(H726:K726)</f>
        <v>1726861</v>
      </c>
      <c r="H726" s="118">
        <f>SUM(H717:H725)</f>
        <v>496465</v>
      </c>
      <c r="I726" s="118">
        <f>SUM(I717:I725)</f>
        <v>577430</v>
      </c>
      <c r="J726" s="118">
        <f>SUM(J717:J725)</f>
        <v>270305</v>
      </c>
      <c r="K726" s="118">
        <f>SUM(K717:K725)</f>
        <v>382661</v>
      </c>
    </row>
    <row r="727" spans="1:11" ht="15.75" customHeight="1" x14ac:dyDescent="0.25">
      <c r="A727" s="226"/>
      <c r="B727" s="177" t="s">
        <v>108</v>
      </c>
      <c r="C727" s="173" t="s">
        <v>121</v>
      </c>
      <c r="D727" s="20">
        <v>142</v>
      </c>
      <c r="E727" s="4" t="s">
        <v>169</v>
      </c>
      <c r="F727" s="6" t="s">
        <v>174</v>
      </c>
      <c r="G727" s="14">
        <f t="shared" si="26"/>
        <v>52728</v>
      </c>
      <c r="H727" s="13">
        <v>18200</v>
      </c>
      <c r="I727" s="13">
        <v>17900</v>
      </c>
      <c r="J727" s="13">
        <v>8600</v>
      </c>
      <c r="K727" s="13">
        <v>8028</v>
      </c>
    </row>
    <row r="728" spans="1:11" ht="23.45" customHeight="1" thickBot="1" x14ac:dyDescent="0.3">
      <c r="A728" s="226"/>
      <c r="B728" s="167"/>
      <c r="C728" s="178"/>
      <c r="D728" s="168" t="s">
        <v>120</v>
      </c>
      <c r="E728" s="169"/>
      <c r="F728" s="170"/>
      <c r="G728" s="118">
        <f>SUM(H728:K728)</f>
        <v>52728</v>
      </c>
      <c r="H728" s="118">
        <f t="shared" ref="H728:K728" si="88">SUM(H727)</f>
        <v>18200</v>
      </c>
      <c r="I728" s="118">
        <f t="shared" si="88"/>
        <v>17900</v>
      </c>
      <c r="J728" s="118">
        <f t="shared" si="88"/>
        <v>8600</v>
      </c>
      <c r="K728" s="118">
        <f t="shared" si="88"/>
        <v>8028</v>
      </c>
    </row>
    <row r="729" spans="1:11" ht="15.75" customHeight="1" thickBot="1" x14ac:dyDescent="0.3">
      <c r="A729" s="134" t="s">
        <v>228</v>
      </c>
      <c r="B729" s="188" t="s">
        <v>232</v>
      </c>
      <c r="C729" s="188"/>
      <c r="D729" s="188"/>
      <c r="E729" s="188"/>
      <c r="F729" s="189"/>
      <c r="G729" s="123">
        <f>SUM(G737,G739,G741)</f>
        <v>734357</v>
      </c>
      <c r="H729" s="123">
        <f t="shared" ref="H729:K729" si="89">SUM(H737,H739,H741)</f>
        <v>180767</v>
      </c>
      <c r="I729" s="123">
        <f t="shared" si="89"/>
        <v>260113</v>
      </c>
      <c r="J729" s="123">
        <f t="shared" si="89"/>
        <v>133989</v>
      </c>
      <c r="K729" s="123">
        <f t="shared" si="89"/>
        <v>159488</v>
      </c>
    </row>
    <row r="730" spans="1:11" ht="28.15" customHeight="1" x14ac:dyDescent="0.25">
      <c r="A730" s="172"/>
      <c r="B730" s="166" t="s">
        <v>107</v>
      </c>
      <c r="C730" s="174" t="s">
        <v>104</v>
      </c>
      <c r="D730" s="87" t="s">
        <v>258</v>
      </c>
      <c r="E730" s="52" t="s">
        <v>176</v>
      </c>
      <c r="F730" s="41" t="s">
        <v>177</v>
      </c>
      <c r="G730" s="27">
        <f t="shared" si="26"/>
        <v>412040</v>
      </c>
      <c r="H730" s="28">
        <v>93300</v>
      </c>
      <c r="I730" s="28">
        <v>146880</v>
      </c>
      <c r="J730" s="28">
        <v>67924</v>
      </c>
      <c r="K730" s="28">
        <v>103936</v>
      </c>
    </row>
    <row r="731" spans="1:11" ht="24.95" customHeight="1" x14ac:dyDescent="0.25">
      <c r="A731" s="172"/>
      <c r="B731" s="166"/>
      <c r="C731" s="174"/>
      <c r="D731" s="84" t="s">
        <v>259</v>
      </c>
      <c r="E731" s="4" t="s">
        <v>176</v>
      </c>
      <c r="F731" s="6" t="s">
        <v>177</v>
      </c>
      <c r="G731" s="14">
        <f t="shared" si="26"/>
        <v>165156</v>
      </c>
      <c r="H731" s="13">
        <v>45040</v>
      </c>
      <c r="I731" s="13">
        <v>68985</v>
      </c>
      <c r="J731" s="13">
        <v>33531</v>
      </c>
      <c r="K731" s="13">
        <v>17600</v>
      </c>
    </row>
    <row r="732" spans="1:11" ht="24.95" customHeight="1" x14ac:dyDescent="0.25">
      <c r="A732" s="172"/>
      <c r="B732" s="166"/>
      <c r="C732" s="174"/>
      <c r="D732" s="84" t="s">
        <v>187</v>
      </c>
      <c r="E732" s="4" t="s">
        <v>176</v>
      </c>
      <c r="F732" s="6" t="s">
        <v>177</v>
      </c>
      <c r="G732" s="14">
        <f t="shared" si="26"/>
        <v>1500</v>
      </c>
      <c r="H732" s="13">
        <v>400</v>
      </c>
      <c r="I732" s="13">
        <v>400</v>
      </c>
      <c r="J732" s="13">
        <v>130</v>
      </c>
      <c r="K732" s="13">
        <v>570</v>
      </c>
    </row>
    <row r="733" spans="1:11" ht="24.95" hidden="1" customHeight="1" x14ac:dyDescent="0.25">
      <c r="A733" s="172"/>
      <c r="B733" s="166"/>
      <c r="C733" s="174"/>
      <c r="D733" s="84">
        <v>144</v>
      </c>
      <c r="E733" s="4" t="s">
        <v>176</v>
      </c>
      <c r="F733" s="6" t="s">
        <v>177</v>
      </c>
      <c r="G733" s="14">
        <f t="shared" si="26"/>
        <v>0</v>
      </c>
      <c r="H733" s="13"/>
      <c r="I733" s="13"/>
      <c r="J733" s="13"/>
      <c r="K733" s="13"/>
    </row>
    <row r="734" spans="1:11" ht="15.75" customHeight="1" x14ac:dyDescent="0.25">
      <c r="A734" s="172"/>
      <c r="B734" s="166"/>
      <c r="C734" s="174"/>
      <c r="D734" s="20">
        <v>149</v>
      </c>
      <c r="E734" s="4" t="s">
        <v>44</v>
      </c>
      <c r="F734" s="6" t="s">
        <v>55</v>
      </c>
      <c r="G734" s="14">
        <f t="shared" si="26"/>
        <v>40800</v>
      </c>
      <c r="H734" s="13">
        <v>10000</v>
      </c>
      <c r="I734" s="13">
        <v>10000</v>
      </c>
      <c r="J734" s="13">
        <v>10000</v>
      </c>
      <c r="K734" s="13">
        <v>10800</v>
      </c>
    </row>
    <row r="735" spans="1:11" ht="23.1" customHeight="1" x14ac:dyDescent="0.25">
      <c r="A735" s="172"/>
      <c r="B735" s="166"/>
      <c r="C735" s="174"/>
      <c r="D735" s="20">
        <v>151</v>
      </c>
      <c r="E735" s="37" t="s">
        <v>176</v>
      </c>
      <c r="F735" s="17" t="s">
        <v>177</v>
      </c>
      <c r="G735" s="14">
        <f t="shared" si="26"/>
        <v>100563</v>
      </c>
      <c r="H735" s="13">
        <v>26593</v>
      </c>
      <c r="I735" s="13">
        <v>31148</v>
      </c>
      <c r="J735" s="13">
        <v>18460</v>
      </c>
      <c r="K735" s="13">
        <v>24362</v>
      </c>
    </row>
    <row r="736" spans="1:11" ht="23.1" customHeight="1" x14ac:dyDescent="0.25">
      <c r="A736" s="172"/>
      <c r="B736" s="166"/>
      <c r="C736" s="174"/>
      <c r="D736" s="86">
        <v>155</v>
      </c>
      <c r="E736" s="37" t="s">
        <v>176</v>
      </c>
      <c r="F736" s="17" t="s">
        <v>177</v>
      </c>
      <c r="G736" s="14">
        <f t="shared" si="26"/>
        <v>1500</v>
      </c>
      <c r="H736" s="13">
        <v>1500</v>
      </c>
      <c r="I736" s="13"/>
      <c r="J736" s="13"/>
      <c r="K736" s="13"/>
    </row>
    <row r="737" spans="1:11" ht="15.75" customHeight="1" x14ac:dyDescent="0.25">
      <c r="A737" s="172"/>
      <c r="B737" s="167"/>
      <c r="C737" s="178"/>
      <c r="D737" s="168" t="s">
        <v>105</v>
      </c>
      <c r="E737" s="169"/>
      <c r="F737" s="170"/>
      <c r="G737" s="118">
        <f>SUM(H737:K737)</f>
        <v>721559</v>
      </c>
      <c r="H737" s="118">
        <f>SUM(H730:H736)</f>
        <v>176833</v>
      </c>
      <c r="I737" s="118">
        <f>SUM(I730:I735)</f>
        <v>257413</v>
      </c>
      <c r="J737" s="118">
        <f>SUM(J730:J735)</f>
        <v>130045</v>
      </c>
      <c r="K737" s="118">
        <f>SUM(K730:K735)</f>
        <v>157268</v>
      </c>
    </row>
    <row r="738" spans="1:11" ht="15.75" customHeight="1" x14ac:dyDescent="0.25">
      <c r="A738" s="172"/>
      <c r="B738" s="177" t="s">
        <v>108</v>
      </c>
      <c r="C738" s="173" t="s">
        <v>121</v>
      </c>
      <c r="D738" s="20">
        <v>142</v>
      </c>
      <c r="E738" s="4" t="s">
        <v>169</v>
      </c>
      <c r="F738" s="6" t="s">
        <v>174</v>
      </c>
      <c r="G738" s="14">
        <f t="shared" si="26"/>
        <v>8320</v>
      </c>
      <c r="H738" s="13">
        <v>1800</v>
      </c>
      <c r="I738" s="13">
        <v>2700</v>
      </c>
      <c r="J738" s="13">
        <v>1600</v>
      </c>
      <c r="K738" s="13">
        <v>2220</v>
      </c>
    </row>
    <row r="739" spans="1:11" ht="22.9" customHeight="1" x14ac:dyDescent="0.25">
      <c r="A739" s="172"/>
      <c r="B739" s="166"/>
      <c r="C739" s="174"/>
      <c r="D739" s="168" t="s">
        <v>120</v>
      </c>
      <c r="E739" s="169"/>
      <c r="F739" s="170"/>
      <c r="G739" s="118">
        <f>SUM(H739:K739)</f>
        <v>8320</v>
      </c>
      <c r="H739" s="118">
        <f t="shared" ref="H739:K739" si="90">SUM(H738)</f>
        <v>1800</v>
      </c>
      <c r="I739" s="118">
        <f t="shared" si="90"/>
        <v>2700</v>
      </c>
      <c r="J739" s="118">
        <f t="shared" si="90"/>
        <v>1600</v>
      </c>
      <c r="K739" s="118">
        <f t="shared" si="90"/>
        <v>2220</v>
      </c>
    </row>
    <row r="740" spans="1:11" ht="24.75" customHeight="1" x14ac:dyDescent="0.25">
      <c r="A740" s="172"/>
      <c r="B740" s="196" t="s">
        <v>127</v>
      </c>
      <c r="C740" s="197" t="s">
        <v>126</v>
      </c>
      <c r="D740" s="20">
        <v>144</v>
      </c>
      <c r="E740" s="4" t="s">
        <v>176</v>
      </c>
      <c r="F740" s="6" t="s">
        <v>177</v>
      </c>
      <c r="G740" s="22">
        <f>SUM(H740:K740)</f>
        <v>4478</v>
      </c>
      <c r="H740" s="21">
        <v>2134</v>
      </c>
      <c r="I740" s="21"/>
      <c r="J740" s="21">
        <v>2344</v>
      </c>
      <c r="K740" s="21"/>
    </row>
    <row r="741" spans="1:11" ht="24" customHeight="1" thickBot="1" x14ac:dyDescent="0.3">
      <c r="A741" s="172"/>
      <c r="B741" s="177"/>
      <c r="C741" s="173"/>
      <c r="D741" s="186" t="s">
        <v>124</v>
      </c>
      <c r="E741" s="186"/>
      <c r="F741" s="186"/>
      <c r="G741" s="97">
        <f>SUM(G740)</f>
        <v>4478</v>
      </c>
      <c r="H741" s="97">
        <f t="shared" ref="H741:K741" si="91">SUM(H740)</f>
        <v>2134</v>
      </c>
      <c r="I741" s="97">
        <f t="shared" si="91"/>
        <v>0</v>
      </c>
      <c r="J741" s="97">
        <f t="shared" si="91"/>
        <v>2344</v>
      </c>
      <c r="K741" s="97">
        <f t="shared" si="91"/>
        <v>0</v>
      </c>
    </row>
    <row r="742" spans="1:11" ht="15.75" customHeight="1" thickBot="1" x14ac:dyDescent="0.3">
      <c r="A742" s="137" t="s">
        <v>285</v>
      </c>
      <c r="B742" s="188" t="s">
        <v>265</v>
      </c>
      <c r="C742" s="188"/>
      <c r="D742" s="188"/>
      <c r="E742" s="188"/>
      <c r="F742" s="189"/>
      <c r="G742" s="123">
        <f>SUM(H742:K742)</f>
        <v>855554</v>
      </c>
      <c r="H742" s="123">
        <f t="shared" ref="H742:K742" si="92">SUM(H752,H754)</f>
        <v>228700</v>
      </c>
      <c r="I742" s="123">
        <f t="shared" si="92"/>
        <v>332666</v>
      </c>
      <c r="J742" s="123">
        <f t="shared" si="92"/>
        <v>114829</v>
      </c>
      <c r="K742" s="126">
        <f t="shared" si="92"/>
        <v>179359</v>
      </c>
    </row>
    <row r="743" spans="1:11" ht="26.25" customHeight="1" x14ac:dyDescent="0.25">
      <c r="A743" s="248"/>
      <c r="B743" s="166" t="s">
        <v>107</v>
      </c>
      <c r="C743" s="174" t="s">
        <v>104</v>
      </c>
      <c r="D743" s="87" t="s">
        <v>258</v>
      </c>
      <c r="E743" s="184" t="s">
        <v>140</v>
      </c>
      <c r="F743" s="290" t="s">
        <v>163</v>
      </c>
      <c r="G743" s="27">
        <f t="shared" si="26"/>
        <v>199129</v>
      </c>
      <c r="H743" s="28">
        <v>77650</v>
      </c>
      <c r="I743" s="28">
        <v>119579</v>
      </c>
      <c r="J743" s="28">
        <v>950</v>
      </c>
      <c r="K743" s="28">
        <v>950</v>
      </c>
    </row>
    <row r="744" spans="1:11" ht="25.5" customHeight="1" x14ac:dyDescent="0.25">
      <c r="A744" s="248"/>
      <c r="B744" s="166"/>
      <c r="C744" s="174"/>
      <c r="D744" s="84" t="s">
        <v>259</v>
      </c>
      <c r="E744" s="179"/>
      <c r="F744" s="174"/>
      <c r="G744" s="14">
        <f t="shared" si="26"/>
        <v>42591</v>
      </c>
      <c r="H744" s="13">
        <v>29273</v>
      </c>
      <c r="I744" s="13">
        <v>12821</v>
      </c>
      <c r="J744" s="13">
        <v>497</v>
      </c>
      <c r="K744" s="13"/>
    </row>
    <row r="745" spans="1:11" ht="15.6" customHeight="1" x14ac:dyDescent="0.25">
      <c r="A745" s="248"/>
      <c r="B745" s="166"/>
      <c r="C745" s="174"/>
      <c r="D745" s="84">
        <v>144</v>
      </c>
      <c r="E745" s="179"/>
      <c r="F745" s="174"/>
      <c r="G745" s="14">
        <f t="shared" si="26"/>
        <v>19676</v>
      </c>
      <c r="H745" s="13">
        <v>1917</v>
      </c>
      <c r="I745" s="13">
        <v>4538</v>
      </c>
      <c r="J745" s="13">
        <v>1144</v>
      </c>
      <c r="K745" s="13">
        <v>12077</v>
      </c>
    </row>
    <row r="746" spans="1:11" ht="12.95" customHeight="1" x14ac:dyDescent="0.25">
      <c r="A746" s="248"/>
      <c r="B746" s="166"/>
      <c r="C746" s="174"/>
      <c r="D746" s="26">
        <v>151</v>
      </c>
      <c r="E746" s="179"/>
      <c r="F746" s="174"/>
      <c r="G746" s="14">
        <f t="shared" si="26"/>
        <v>485470</v>
      </c>
      <c r="H746" s="13">
        <v>98126</v>
      </c>
      <c r="I746" s="13">
        <v>181908</v>
      </c>
      <c r="J746" s="13">
        <v>78386</v>
      </c>
      <c r="K746" s="13">
        <v>127050</v>
      </c>
    </row>
    <row r="747" spans="1:11" ht="12.95" customHeight="1" x14ac:dyDescent="0.25">
      <c r="A747" s="248"/>
      <c r="B747" s="166"/>
      <c r="C747" s="174"/>
      <c r="D747" s="26">
        <v>155</v>
      </c>
      <c r="E747" s="179"/>
      <c r="F747" s="174"/>
      <c r="G747" s="14">
        <f t="shared" si="26"/>
        <v>51400</v>
      </c>
      <c r="H747" s="13">
        <v>4100</v>
      </c>
      <c r="I747" s="13"/>
      <c r="J747" s="13">
        <v>24000</v>
      </c>
      <c r="K747" s="13">
        <v>23300</v>
      </c>
    </row>
    <row r="748" spans="1:11" ht="12.95" customHeight="1" x14ac:dyDescent="0.25">
      <c r="A748" s="248"/>
      <c r="B748" s="166"/>
      <c r="C748" s="174"/>
      <c r="D748" s="26" t="s">
        <v>98</v>
      </c>
      <c r="E748" s="179"/>
      <c r="F748" s="174"/>
      <c r="G748" s="14">
        <f t="shared" si="26"/>
        <v>294</v>
      </c>
      <c r="H748" s="13">
        <v>100</v>
      </c>
      <c r="I748" s="13">
        <v>100</v>
      </c>
      <c r="J748" s="13"/>
      <c r="K748" s="13">
        <v>94</v>
      </c>
    </row>
    <row r="749" spans="1:11" ht="12.95" customHeight="1" x14ac:dyDescent="0.25">
      <c r="A749" s="248"/>
      <c r="B749" s="166"/>
      <c r="C749" s="174"/>
      <c r="D749" s="26" t="s">
        <v>187</v>
      </c>
      <c r="E749" s="179"/>
      <c r="F749" s="174"/>
      <c r="G749" s="14">
        <f t="shared" si="26"/>
        <v>9400</v>
      </c>
      <c r="H749" s="13">
        <v>1900</v>
      </c>
      <c r="I749" s="13">
        <v>1900</v>
      </c>
      <c r="J749" s="13">
        <v>600</v>
      </c>
      <c r="K749" s="13">
        <v>5000</v>
      </c>
    </row>
    <row r="750" spans="1:11" ht="18.399999999999999" customHeight="1" x14ac:dyDescent="0.25">
      <c r="A750" s="248"/>
      <c r="B750" s="166"/>
      <c r="C750" s="174"/>
      <c r="D750" s="26" t="s">
        <v>223</v>
      </c>
      <c r="E750" s="179"/>
      <c r="F750" s="174"/>
      <c r="G750" s="14">
        <f t="shared" si="26"/>
        <v>36100</v>
      </c>
      <c r="H750" s="13">
        <v>10900</v>
      </c>
      <c r="I750" s="13">
        <v>8700</v>
      </c>
      <c r="J750" s="13">
        <v>7900</v>
      </c>
      <c r="K750" s="13">
        <v>8600</v>
      </c>
    </row>
    <row r="751" spans="1:11" ht="18.399999999999999" customHeight="1" x14ac:dyDescent="0.25">
      <c r="A751" s="248"/>
      <c r="B751" s="166"/>
      <c r="C751" s="174"/>
      <c r="D751" s="26" t="s">
        <v>99</v>
      </c>
      <c r="E751" s="180"/>
      <c r="F751" s="178"/>
      <c r="G751" s="14">
        <f t="shared" si="26"/>
        <v>1614</v>
      </c>
      <c r="H751" s="13">
        <v>1614</v>
      </c>
      <c r="I751" s="13"/>
      <c r="J751" s="13"/>
      <c r="K751" s="13"/>
    </row>
    <row r="752" spans="1:11" ht="15" customHeight="1" x14ac:dyDescent="0.25">
      <c r="A752" s="248"/>
      <c r="B752" s="167"/>
      <c r="C752" s="178"/>
      <c r="D752" s="168" t="s">
        <v>105</v>
      </c>
      <c r="E752" s="169"/>
      <c r="F752" s="170"/>
      <c r="G752" s="118">
        <f t="shared" ref="G752:G759" si="93">SUM(H752:K752)</f>
        <v>845674</v>
      </c>
      <c r="H752" s="118">
        <f>SUM(H743:H751)</f>
        <v>225580</v>
      </c>
      <c r="I752" s="118">
        <f>SUM(I743:I751)</f>
        <v>329546</v>
      </c>
      <c r="J752" s="118">
        <f>SUM(J743:J750)</f>
        <v>113477</v>
      </c>
      <c r="K752" s="118">
        <f>SUM(K743:K750)</f>
        <v>177071</v>
      </c>
    </row>
    <row r="753" spans="1:11" ht="17.45" customHeight="1" x14ac:dyDescent="0.25">
      <c r="A753" s="248"/>
      <c r="B753" s="177" t="s">
        <v>108</v>
      </c>
      <c r="C753" s="173" t="s">
        <v>121</v>
      </c>
      <c r="D753" s="20">
        <v>142</v>
      </c>
      <c r="E753" s="4" t="s">
        <v>169</v>
      </c>
      <c r="F753" s="6" t="s">
        <v>174</v>
      </c>
      <c r="G753" s="14">
        <f t="shared" si="93"/>
        <v>9880</v>
      </c>
      <c r="H753" s="13">
        <v>3120</v>
      </c>
      <c r="I753" s="13">
        <v>3120</v>
      </c>
      <c r="J753" s="13">
        <v>1352</v>
      </c>
      <c r="K753" s="13">
        <v>2288</v>
      </c>
    </row>
    <row r="754" spans="1:11" ht="22.9" customHeight="1" thickBot="1" x14ac:dyDescent="0.3">
      <c r="A754" s="248"/>
      <c r="B754" s="166"/>
      <c r="C754" s="174"/>
      <c r="D754" s="190" t="s">
        <v>120</v>
      </c>
      <c r="E754" s="191"/>
      <c r="F754" s="192"/>
      <c r="G754" s="97">
        <f t="shared" si="93"/>
        <v>9880</v>
      </c>
      <c r="H754" s="97">
        <f t="shared" ref="H754:K754" si="94">SUM(H753)</f>
        <v>3120</v>
      </c>
      <c r="I754" s="97">
        <f t="shared" si="94"/>
        <v>3120</v>
      </c>
      <c r="J754" s="97">
        <f t="shared" si="94"/>
        <v>1352</v>
      </c>
      <c r="K754" s="97">
        <f t="shared" si="94"/>
        <v>2288</v>
      </c>
    </row>
    <row r="755" spans="1:11" ht="15" customHeight="1" thickBot="1" x14ac:dyDescent="0.3">
      <c r="A755" s="134" t="s">
        <v>274</v>
      </c>
      <c r="B755" s="188" t="s">
        <v>251</v>
      </c>
      <c r="C755" s="188"/>
      <c r="D755" s="188"/>
      <c r="E755" s="249"/>
      <c r="F755" s="189"/>
      <c r="G755" s="123">
        <f t="shared" si="93"/>
        <v>2047957</v>
      </c>
      <c r="H755" s="123">
        <f t="shared" ref="H755:K755" si="95">SUM(H765)</f>
        <v>552782</v>
      </c>
      <c r="I755" s="123">
        <f t="shared" si="95"/>
        <v>760576</v>
      </c>
      <c r="J755" s="123">
        <f t="shared" si="95"/>
        <v>194001</v>
      </c>
      <c r="K755" s="126">
        <f t="shared" si="95"/>
        <v>540598</v>
      </c>
    </row>
    <row r="756" spans="1:11" ht="24.75" customHeight="1" x14ac:dyDescent="0.25">
      <c r="A756" s="172"/>
      <c r="B756" s="166" t="s">
        <v>107</v>
      </c>
      <c r="C756" s="174" t="s">
        <v>104</v>
      </c>
      <c r="D756" s="56" t="s">
        <v>258</v>
      </c>
      <c r="E756" s="233" t="s">
        <v>140</v>
      </c>
      <c r="F756" s="234" t="s">
        <v>163</v>
      </c>
      <c r="G756" s="27">
        <f t="shared" si="93"/>
        <v>604612</v>
      </c>
      <c r="H756" s="28">
        <v>148579</v>
      </c>
      <c r="I756" s="28">
        <v>258150</v>
      </c>
      <c r="J756" s="28">
        <v>39250</v>
      </c>
      <c r="K756" s="28">
        <v>158633</v>
      </c>
    </row>
    <row r="757" spans="1:11" ht="24.75" customHeight="1" x14ac:dyDescent="0.25">
      <c r="A757" s="172"/>
      <c r="B757" s="166"/>
      <c r="C757" s="174"/>
      <c r="D757" s="56" t="s">
        <v>259</v>
      </c>
      <c r="E757" s="233"/>
      <c r="F757" s="235"/>
      <c r="G757" s="14">
        <f t="shared" si="93"/>
        <v>106604</v>
      </c>
      <c r="H757" s="13">
        <v>40600</v>
      </c>
      <c r="I757" s="13">
        <v>45704</v>
      </c>
      <c r="J757" s="13">
        <v>20300</v>
      </c>
      <c r="K757" s="13"/>
    </row>
    <row r="758" spans="1:11" ht="19.149999999999999" customHeight="1" x14ac:dyDescent="0.25">
      <c r="A758" s="172"/>
      <c r="B758" s="166"/>
      <c r="C758" s="174"/>
      <c r="D758" s="56">
        <v>144</v>
      </c>
      <c r="E758" s="233"/>
      <c r="F758" s="235"/>
      <c r="G758" s="14">
        <f t="shared" si="93"/>
        <v>58351</v>
      </c>
      <c r="H758" s="13">
        <v>12119</v>
      </c>
      <c r="I758" s="13"/>
      <c r="J758" s="13"/>
      <c r="K758" s="13">
        <v>46232</v>
      </c>
    </row>
    <row r="759" spans="1:11" ht="19.149999999999999" customHeight="1" x14ac:dyDescent="0.25">
      <c r="A759" s="172"/>
      <c r="B759" s="166"/>
      <c r="C759" s="174"/>
      <c r="D759" s="56">
        <v>145</v>
      </c>
      <c r="E759" s="233"/>
      <c r="F759" s="235"/>
      <c r="G759" s="14">
        <f t="shared" si="93"/>
        <v>6520</v>
      </c>
      <c r="H759" s="13"/>
      <c r="I759" s="13"/>
      <c r="J759" s="13"/>
      <c r="K759" s="13">
        <v>6520</v>
      </c>
    </row>
    <row r="760" spans="1:11" ht="16.5" customHeight="1" x14ac:dyDescent="0.25">
      <c r="A760" s="172"/>
      <c r="B760" s="166"/>
      <c r="C760" s="174"/>
      <c r="D760" s="24">
        <v>151</v>
      </c>
      <c r="E760" s="233"/>
      <c r="F760" s="235"/>
      <c r="G760" s="14">
        <f t="shared" ref="G760:G764" si="96">SUM(H760:K760)</f>
        <v>1037902</v>
      </c>
      <c r="H760" s="13">
        <v>280916</v>
      </c>
      <c r="I760" s="13">
        <v>411722</v>
      </c>
      <c r="J760" s="13">
        <v>88851</v>
      </c>
      <c r="K760" s="13">
        <v>256413</v>
      </c>
    </row>
    <row r="761" spans="1:11" ht="16.5" customHeight="1" x14ac:dyDescent="0.25">
      <c r="A761" s="172"/>
      <c r="B761" s="166"/>
      <c r="C761" s="174"/>
      <c r="D761" s="24">
        <v>155</v>
      </c>
      <c r="E761" s="233"/>
      <c r="F761" s="235"/>
      <c r="G761" s="14">
        <f t="shared" si="96"/>
        <v>47395</v>
      </c>
      <c r="H761" s="13">
        <v>17395</v>
      </c>
      <c r="I761" s="13"/>
      <c r="J761" s="13"/>
      <c r="K761" s="13">
        <v>30000</v>
      </c>
    </row>
    <row r="762" spans="1:11" ht="15" customHeight="1" x14ac:dyDescent="0.25">
      <c r="A762" s="172"/>
      <c r="B762" s="166"/>
      <c r="C762" s="174"/>
      <c r="D762" s="24" t="s">
        <v>98</v>
      </c>
      <c r="E762" s="233"/>
      <c r="F762" s="235"/>
      <c r="G762" s="14">
        <f t="shared" si="96"/>
        <v>1400</v>
      </c>
      <c r="H762" s="13">
        <v>800</v>
      </c>
      <c r="I762" s="13"/>
      <c r="J762" s="13">
        <v>600</v>
      </c>
      <c r="K762" s="13"/>
    </row>
    <row r="763" spans="1:11" ht="13.7" customHeight="1" x14ac:dyDescent="0.25">
      <c r="A763" s="172"/>
      <c r="B763" s="166"/>
      <c r="C763" s="174"/>
      <c r="D763" s="24" t="s">
        <v>223</v>
      </c>
      <c r="E763" s="233"/>
      <c r="F763" s="235"/>
      <c r="G763" s="14">
        <f t="shared" si="96"/>
        <v>178700</v>
      </c>
      <c r="H763" s="13">
        <v>45900</v>
      </c>
      <c r="I763" s="13">
        <v>45000</v>
      </c>
      <c r="J763" s="13">
        <v>45000</v>
      </c>
      <c r="K763" s="13">
        <v>42800</v>
      </c>
    </row>
    <row r="764" spans="1:11" ht="13.7" customHeight="1" x14ac:dyDescent="0.25">
      <c r="A764" s="172"/>
      <c r="B764" s="166"/>
      <c r="C764" s="174"/>
      <c r="D764" s="20" t="s">
        <v>99</v>
      </c>
      <c r="E764" s="233"/>
      <c r="F764" s="236"/>
      <c r="G764" s="14">
        <f t="shared" si="96"/>
        <v>6473</v>
      </c>
      <c r="H764" s="42">
        <v>6473</v>
      </c>
      <c r="I764" s="42"/>
      <c r="J764" s="42"/>
      <c r="K764" s="42"/>
    </row>
    <row r="765" spans="1:11" ht="17.45" customHeight="1" thickBot="1" x14ac:dyDescent="0.3">
      <c r="A765" s="172"/>
      <c r="B765" s="166"/>
      <c r="C765" s="174"/>
      <c r="D765" s="190" t="s">
        <v>105</v>
      </c>
      <c r="E765" s="191"/>
      <c r="F765" s="192"/>
      <c r="G765" s="97">
        <f>SUM(H765:K765)</f>
        <v>2047957</v>
      </c>
      <c r="H765" s="97">
        <f>SUM(H756:H764)</f>
        <v>552782</v>
      </c>
      <c r="I765" s="97">
        <f>SUM(I756:I763)</f>
        <v>760576</v>
      </c>
      <c r="J765" s="97">
        <f>SUM(J756:J763)</f>
        <v>194001</v>
      </c>
      <c r="K765" s="97">
        <f>SUM(K756:K763)</f>
        <v>540598</v>
      </c>
    </row>
    <row r="766" spans="1:11" ht="14.25" customHeight="1" thickBot="1" x14ac:dyDescent="0.3">
      <c r="A766" s="134" t="s">
        <v>231</v>
      </c>
      <c r="B766" s="288" t="s">
        <v>237</v>
      </c>
      <c r="C766" s="289"/>
      <c r="D766" s="289"/>
      <c r="E766" s="289"/>
      <c r="F766" s="289"/>
      <c r="G766" s="123">
        <f>SUM(H766:K766)</f>
        <v>1161599</v>
      </c>
      <c r="H766" s="123">
        <f>SUM(H768,H779)</f>
        <v>300760</v>
      </c>
      <c r="I766" s="123">
        <f>SUM(I768,I779)</f>
        <v>397620</v>
      </c>
      <c r="J766" s="123">
        <f>SUM(J768,J779)</f>
        <v>131882</v>
      </c>
      <c r="K766" s="123">
        <f>SUM(K768,K779)</f>
        <v>331337</v>
      </c>
    </row>
    <row r="767" spans="1:11" ht="40.9" customHeight="1" x14ac:dyDescent="0.25">
      <c r="A767" s="163"/>
      <c r="B767" s="155" t="s">
        <v>85</v>
      </c>
      <c r="C767" s="104" t="s">
        <v>86</v>
      </c>
      <c r="D767" s="103" t="s">
        <v>256</v>
      </c>
      <c r="E767" s="4" t="s">
        <v>103</v>
      </c>
      <c r="F767" s="6" t="s">
        <v>106</v>
      </c>
      <c r="G767" s="27">
        <f t="shared" ref="G767" si="97">SUM(H767:K767)</f>
        <v>3358</v>
      </c>
      <c r="H767" s="108"/>
      <c r="I767" s="108"/>
      <c r="J767" s="108">
        <v>3358</v>
      </c>
      <c r="K767" s="108"/>
    </row>
    <row r="768" spans="1:11" ht="15.6" customHeight="1" x14ac:dyDescent="0.25">
      <c r="A768" s="163"/>
      <c r="B768" s="156"/>
      <c r="C768" s="109"/>
      <c r="D768" s="168" t="s">
        <v>89</v>
      </c>
      <c r="E768" s="169"/>
      <c r="F768" s="170"/>
      <c r="G768" s="144">
        <f>SUM(H768:K768)</f>
        <v>3358</v>
      </c>
      <c r="H768" s="144">
        <f t="shared" ref="H768:K768" si="98">SUM(H767)</f>
        <v>0</v>
      </c>
      <c r="I768" s="144">
        <f t="shared" si="98"/>
        <v>0</v>
      </c>
      <c r="J768" s="144">
        <f t="shared" si="98"/>
        <v>3358</v>
      </c>
      <c r="K768" s="144">
        <f t="shared" si="98"/>
        <v>0</v>
      </c>
    </row>
    <row r="769" spans="1:11" ht="23.1" customHeight="1" x14ac:dyDescent="0.25">
      <c r="A769" s="163"/>
      <c r="B769" s="157"/>
      <c r="C769" s="174" t="s">
        <v>104</v>
      </c>
      <c r="D769" s="56" t="s">
        <v>259</v>
      </c>
      <c r="E769" s="52" t="s">
        <v>103</v>
      </c>
      <c r="F769" s="41" t="s">
        <v>106</v>
      </c>
      <c r="G769" s="92">
        <f>SUM(H769:K769)</f>
        <v>28626</v>
      </c>
      <c r="H769" s="78">
        <v>8000</v>
      </c>
      <c r="I769" s="78">
        <v>10000</v>
      </c>
      <c r="J769" s="78">
        <v>6141</v>
      </c>
      <c r="K769" s="78">
        <v>4485</v>
      </c>
    </row>
    <row r="770" spans="1:11" ht="17.850000000000001" customHeight="1" x14ac:dyDescent="0.25">
      <c r="A770" s="163"/>
      <c r="B770" s="157"/>
      <c r="C770" s="174"/>
      <c r="D770" s="67">
        <v>144</v>
      </c>
      <c r="E770" s="4" t="s">
        <v>103</v>
      </c>
      <c r="F770" s="6" t="s">
        <v>106</v>
      </c>
      <c r="G770" s="92">
        <f>SUM(H770:K770)</f>
        <v>1100</v>
      </c>
      <c r="H770" s="78"/>
      <c r="I770" s="78"/>
      <c r="J770" s="78"/>
      <c r="K770" s="78">
        <v>1100</v>
      </c>
    </row>
    <row r="771" spans="1:11" ht="15.6" customHeight="1" x14ac:dyDescent="0.25">
      <c r="A771" s="163"/>
      <c r="B771" s="157"/>
      <c r="C771" s="174"/>
      <c r="D771" s="87">
        <v>145</v>
      </c>
      <c r="E771" s="4" t="s">
        <v>103</v>
      </c>
      <c r="F771" s="6" t="s">
        <v>106</v>
      </c>
      <c r="G771" s="92">
        <f>SUM(H771:K771)</f>
        <v>11500</v>
      </c>
      <c r="H771" s="78"/>
      <c r="I771" s="78"/>
      <c r="J771" s="78"/>
      <c r="K771" s="78">
        <v>11500</v>
      </c>
    </row>
    <row r="772" spans="1:11" ht="17.45" customHeight="1" x14ac:dyDescent="0.25">
      <c r="A772" s="163"/>
      <c r="B772" s="157"/>
      <c r="C772" s="174"/>
      <c r="D772" s="185">
        <v>151</v>
      </c>
      <c r="E772" s="4" t="s">
        <v>103</v>
      </c>
      <c r="F772" s="6" t="s">
        <v>106</v>
      </c>
      <c r="G772" s="14">
        <f t="shared" ref="G772:G834" si="99">SUM(H772:K772)</f>
        <v>935632</v>
      </c>
      <c r="H772" s="13">
        <v>220000</v>
      </c>
      <c r="I772" s="13">
        <v>340000</v>
      </c>
      <c r="J772" s="13">
        <v>93900</v>
      </c>
      <c r="K772" s="13">
        <v>281732</v>
      </c>
    </row>
    <row r="773" spans="1:11" ht="17.45" customHeight="1" x14ac:dyDescent="0.25">
      <c r="A773" s="163"/>
      <c r="B773" s="157"/>
      <c r="C773" s="174"/>
      <c r="D773" s="183"/>
      <c r="E773" s="37" t="s">
        <v>145</v>
      </c>
      <c r="F773" s="6" t="s">
        <v>165</v>
      </c>
      <c r="G773" s="14">
        <f t="shared" si="99"/>
        <v>200</v>
      </c>
      <c r="H773" s="13">
        <v>200</v>
      </c>
      <c r="I773" s="13"/>
      <c r="J773" s="13"/>
      <c r="K773" s="13"/>
    </row>
    <row r="774" spans="1:11" ht="17.45" customHeight="1" x14ac:dyDescent="0.25">
      <c r="A774" s="163"/>
      <c r="B774" s="157"/>
      <c r="C774" s="174"/>
      <c r="D774" s="24">
        <v>155</v>
      </c>
      <c r="E774" s="4" t="s">
        <v>103</v>
      </c>
      <c r="F774" s="6" t="s">
        <v>106</v>
      </c>
      <c r="G774" s="14">
        <f t="shared" si="99"/>
        <v>75663</v>
      </c>
      <c r="H774" s="13">
        <v>23900</v>
      </c>
      <c r="I774" s="13">
        <v>18500</v>
      </c>
      <c r="J774" s="13">
        <v>16263</v>
      </c>
      <c r="K774" s="13">
        <v>17000</v>
      </c>
    </row>
    <row r="775" spans="1:11" ht="17.45" customHeight="1" x14ac:dyDescent="0.25">
      <c r="A775" s="163"/>
      <c r="B775" s="157" t="s">
        <v>107</v>
      </c>
      <c r="C775" s="174"/>
      <c r="D775" s="20" t="s">
        <v>98</v>
      </c>
      <c r="E775" s="37" t="s">
        <v>103</v>
      </c>
      <c r="F775" s="6" t="s">
        <v>106</v>
      </c>
      <c r="G775" s="14">
        <f t="shared" si="99"/>
        <v>1500</v>
      </c>
      <c r="H775" s="13">
        <v>500</v>
      </c>
      <c r="I775" s="13">
        <v>500</v>
      </c>
      <c r="J775" s="13">
        <v>500</v>
      </c>
      <c r="K775" s="13"/>
    </row>
    <row r="776" spans="1:11" ht="17.45" customHeight="1" x14ac:dyDescent="0.25">
      <c r="A776" s="163"/>
      <c r="B776" s="157"/>
      <c r="C776" s="174"/>
      <c r="D776" s="185" t="s">
        <v>223</v>
      </c>
      <c r="E776" s="4" t="s">
        <v>103</v>
      </c>
      <c r="F776" s="6" t="s">
        <v>106</v>
      </c>
      <c r="G776" s="14">
        <f t="shared" si="99"/>
        <v>94200</v>
      </c>
      <c r="H776" s="13">
        <v>45300</v>
      </c>
      <c r="I776" s="13">
        <v>25400</v>
      </c>
      <c r="J776" s="13">
        <v>10100</v>
      </c>
      <c r="K776" s="13">
        <v>13400</v>
      </c>
    </row>
    <row r="777" spans="1:11" ht="17.45" customHeight="1" x14ac:dyDescent="0.25">
      <c r="A777" s="163"/>
      <c r="B777" s="157"/>
      <c r="C777" s="174"/>
      <c r="D777" s="183"/>
      <c r="E777" s="4" t="s">
        <v>240</v>
      </c>
      <c r="F777" s="6" t="s">
        <v>241</v>
      </c>
      <c r="G777" s="14">
        <f t="shared" si="99"/>
        <v>9580</v>
      </c>
      <c r="H777" s="13">
        <v>2620</v>
      </c>
      <c r="I777" s="13">
        <v>3220</v>
      </c>
      <c r="J777" s="13">
        <v>1620</v>
      </c>
      <c r="K777" s="13">
        <v>2120</v>
      </c>
    </row>
    <row r="778" spans="1:11" ht="17.45" customHeight="1" x14ac:dyDescent="0.25">
      <c r="A778" s="163"/>
      <c r="B778" s="157"/>
      <c r="C778" s="174"/>
      <c r="D778" s="20" t="s">
        <v>99</v>
      </c>
      <c r="E778" s="4" t="s">
        <v>103</v>
      </c>
      <c r="F778" s="6" t="s">
        <v>106</v>
      </c>
      <c r="G778" s="14">
        <f t="shared" si="99"/>
        <v>240</v>
      </c>
      <c r="H778" s="13">
        <v>240</v>
      </c>
      <c r="I778" s="13"/>
      <c r="J778" s="13"/>
      <c r="K778" s="13"/>
    </row>
    <row r="779" spans="1:11" ht="17.45" customHeight="1" thickBot="1" x14ac:dyDescent="0.3">
      <c r="A779" s="163"/>
      <c r="B779" s="157"/>
      <c r="C779" s="252"/>
      <c r="D779" s="190" t="s">
        <v>105</v>
      </c>
      <c r="E779" s="191"/>
      <c r="F779" s="192"/>
      <c r="G779" s="97">
        <f>SUM(G769:G778)</f>
        <v>1158241</v>
      </c>
      <c r="H779" s="97">
        <f>SUM(H769:H778)</f>
        <v>300760</v>
      </c>
      <c r="I779" s="97">
        <f>SUM(I769:I778)</f>
        <v>397620</v>
      </c>
      <c r="J779" s="97">
        <f>SUM(J769:J778)</f>
        <v>128524</v>
      </c>
      <c r="K779" s="97">
        <f>SUM(K769:K778)</f>
        <v>331337</v>
      </c>
    </row>
    <row r="780" spans="1:11" ht="17.45" customHeight="1" thickBot="1" x14ac:dyDescent="0.3">
      <c r="A780" s="137" t="s">
        <v>275</v>
      </c>
      <c r="B780" s="188" t="s">
        <v>238</v>
      </c>
      <c r="C780" s="188"/>
      <c r="D780" s="188"/>
      <c r="E780" s="188"/>
      <c r="F780" s="189"/>
      <c r="G780" s="126">
        <f t="shared" ref="G780:J780" si="100">SUM(G782,G791,G793)</f>
        <v>1278003</v>
      </c>
      <c r="H780" s="126">
        <f t="shared" si="100"/>
        <v>374527</v>
      </c>
      <c r="I780" s="126">
        <f t="shared" si="100"/>
        <v>428006</v>
      </c>
      <c r="J780" s="126">
        <f t="shared" si="100"/>
        <v>235220</v>
      </c>
      <c r="K780" s="126">
        <f>SUM(K782,K791,K793)</f>
        <v>240250</v>
      </c>
    </row>
    <row r="781" spans="1:11" ht="17.45" customHeight="1" x14ac:dyDescent="0.25">
      <c r="A781" s="172"/>
      <c r="B781" s="166" t="s">
        <v>100</v>
      </c>
      <c r="C781" s="174" t="s">
        <v>101</v>
      </c>
      <c r="D781" s="85" t="s">
        <v>256</v>
      </c>
      <c r="E781" s="79" t="s">
        <v>103</v>
      </c>
      <c r="F781" s="79" t="s">
        <v>106</v>
      </c>
      <c r="G781" s="54">
        <f>SUM(H781:K781)</f>
        <v>10000</v>
      </c>
      <c r="H781" s="55">
        <v>2500</v>
      </c>
      <c r="I781" s="55">
        <v>2500</v>
      </c>
      <c r="J781" s="55">
        <v>2500</v>
      </c>
      <c r="K781" s="55">
        <v>2500</v>
      </c>
    </row>
    <row r="782" spans="1:11" ht="17.45" customHeight="1" x14ac:dyDescent="0.25">
      <c r="A782" s="172"/>
      <c r="B782" s="167"/>
      <c r="C782" s="178"/>
      <c r="D782" s="168" t="s">
        <v>102</v>
      </c>
      <c r="E782" s="169"/>
      <c r="F782" s="170"/>
      <c r="G782" s="144">
        <f>SUM(H782:K782)</f>
        <v>10000</v>
      </c>
      <c r="H782" s="144">
        <f t="shared" ref="H782:K782" si="101">SUM(H781)</f>
        <v>2500</v>
      </c>
      <c r="I782" s="144">
        <f t="shared" si="101"/>
        <v>2500</v>
      </c>
      <c r="J782" s="144">
        <f t="shared" si="101"/>
        <v>2500</v>
      </c>
      <c r="K782" s="144">
        <f t="shared" si="101"/>
        <v>2500</v>
      </c>
    </row>
    <row r="783" spans="1:11" ht="25.5" customHeight="1" x14ac:dyDescent="0.25">
      <c r="A783" s="172"/>
      <c r="B783" s="177" t="s">
        <v>107</v>
      </c>
      <c r="C783" s="173" t="s">
        <v>104</v>
      </c>
      <c r="D783" s="56" t="s">
        <v>259</v>
      </c>
      <c r="E783" s="228" t="s">
        <v>103</v>
      </c>
      <c r="F783" s="198" t="s">
        <v>106</v>
      </c>
      <c r="G783" s="14">
        <f t="shared" si="99"/>
        <v>28485</v>
      </c>
      <c r="H783" s="13">
        <v>7100</v>
      </c>
      <c r="I783" s="13">
        <v>9000</v>
      </c>
      <c r="J783" s="13">
        <v>6000</v>
      </c>
      <c r="K783" s="13">
        <v>6385</v>
      </c>
    </row>
    <row r="784" spans="1:11" ht="16.350000000000001" customHeight="1" x14ac:dyDescent="0.25">
      <c r="A784" s="172"/>
      <c r="B784" s="166"/>
      <c r="C784" s="174"/>
      <c r="D784" s="56">
        <v>145</v>
      </c>
      <c r="E784" s="179"/>
      <c r="F784" s="227"/>
      <c r="G784" s="14">
        <f t="shared" si="99"/>
        <v>11500</v>
      </c>
      <c r="H784" s="13"/>
      <c r="I784" s="13"/>
      <c r="J784" s="13"/>
      <c r="K784" s="13">
        <v>11500</v>
      </c>
    </row>
    <row r="785" spans="1:11" ht="17.45" customHeight="1" x14ac:dyDescent="0.25">
      <c r="A785" s="172"/>
      <c r="B785" s="166"/>
      <c r="C785" s="174"/>
      <c r="D785" s="24">
        <v>151</v>
      </c>
      <c r="E785" s="179"/>
      <c r="F785" s="227"/>
      <c r="G785" s="14">
        <f t="shared" si="99"/>
        <v>775447</v>
      </c>
      <c r="H785" s="13">
        <v>191750</v>
      </c>
      <c r="I785" s="13">
        <v>277460</v>
      </c>
      <c r="J785" s="13">
        <v>146720</v>
      </c>
      <c r="K785" s="13">
        <v>159517</v>
      </c>
    </row>
    <row r="786" spans="1:11" ht="17.45" customHeight="1" x14ac:dyDescent="0.25">
      <c r="A786" s="172"/>
      <c r="B786" s="166"/>
      <c r="C786" s="174"/>
      <c r="D786" s="24">
        <v>155</v>
      </c>
      <c r="E786" s="179"/>
      <c r="F786" s="227"/>
      <c r="G786" s="14">
        <f t="shared" si="99"/>
        <v>54926</v>
      </c>
      <c r="H786" s="13">
        <v>38126</v>
      </c>
      <c r="I786" s="13"/>
      <c r="J786" s="13"/>
      <c r="K786" s="13">
        <v>16800</v>
      </c>
    </row>
    <row r="787" spans="1:11" ht="17.45" customHeight="1" x14ac:dyDescent="0.25">
      <c r="A787" s="172"/>
      <c r="B787" s="166"/>
      <c r="C787" s="174"/>
      <c r="D787" s="24" t="s">
        <v>98</v>
      </c>
      <c r="E787" s="179"/>
      <c r="F787" s="227"/>
      <c r="G787" s="14">
        <f t="shared" si="99"/>
        <v>500</v>
      </c>
      <c r="H787" s="13">
        <v>200</v>
      </c>
      <c r="I787" s="13">
        <v>100</v>
      </c>
      <c r="J787" s="13">
        <v>100</v>
      </c>
      <c r="K787" s="13">
        <v>100</v>
      </c>
    </row>
    <row r="788" spans="1:11" ht="17.45" customHeight="1" x14ac:dyDescent="0.25">
      <c r="A788" s="172"/>
      <c r="B788" s="166"/>
      <c r="C788" s="174"/>
      <c r="D788" s="24" t="s">
        <v>187</v>
      </c>
      <c r="E788" s="179"/>
      <c r="F788" s="227"/>
      <c r="G788" s="14">
        <f t="shared" si="99"/>
        <v>332090</v>
      </c>
      <c r="H788" s="13">
        <v>98500</v>
      </c>
      <c r="I788" s="13">
        <v>123190</v>
      </c>
      <c r="J788" s="13">
        <v>73900</v>
      </c>
      <c r="K788" s="13">
        <v>36500</v>
      </c>
    </row>
    <row r="789" spans="1:11" ht="17.45" customHeight="1" x14ac:dyDescent="0.25">
      <c r="A789" s="172"/>
      <c r="B789" s="166"/>
      <c r="C789" s="174"/>
      <c r="D789" s="24" t="s">
        <v>223</v>
      </c>
      <c r="E789" s="179"/>
      <c r="F789" s="227"/>
      <c r="G789" s="14">
        <f t="shared" si="99"/>
        <v>25050</v>
      </c>
      <c r="H789" s="13">
        <v>6051</v>
      </c>
      <c r="I789" s="13">
        <v>6051</v>
      </c>
      <c r="J789" s="13">
        <v>6000</v>
      </c>
      <c r="K789" s="13">
        <v>6948</v>
      </c>
    </row>
    <row r="790" spans="1:11" ht="17.45" customHeight="1" x14ac:dyDescent="0.25">
      <c r="A790" s="172"/>
      <c r="B790" s="166"/>
      <c r="C790" s="174"/>
      <c r="D790" s="24" t="s">
        <v>99</v>
      </c>
      <c r="E790" s="180"/>
      <c r="F790" s="199"/>
      <c r="G790" s="14">
        <f t="shared" si="99"/>
        <v>40005</v>
      </c>
      <c r="H790" s="13">
        <v>30300</v>
      </c>
      <c r="I790" s="13">
        <v>9705</v>
      </c>
      <c r="J790" s="13"/>
      <c r="K790" s="13"/>
    </row>
    <row r="791" spans="1:11" ht="17.45" customHeight="1" thickBot="1" x14ac:dyDescent="0.3">
      <c r="A791" s="172"/>
      <c r="B791" s="166"/>
      <c r="C791" s="174"/>
      <c r="D791" s="253" t="s">
        <v>105</v>
      </c>
      <c r="E791" s="253"/>
      <c r="F791" s="253"/>
      <c r="G791" s="118">
        <f>SUM(H791:K791)</f>
        <v>1268003</v>
      </c>
      <c r="H791" s="118">
        <f>SUM(H783:H790)</f>
        <v>372027</v>
      </c>
      <c r="I791" s="118">
        <f>SUM(I783:I790)</f>
        <v>425506</v>
      </c>
      <c r="J791" s="118">
        <f>SUM(J783:J790)</f>
        <v>232720</v>
      </c>
      <c r="K791" s="118">
        <f>SUM(K783:K790)</f>
        <v>237750</v>
      </c>
    </row>
    <row r="792" spans="1:11" ht="33.950000000000003" hidden="1" customHeight="1" x14ac:dyDescent="0.3">
      <c r="A792" s="172"/>
      <c r="B792" s="177" t="s">
        <v>137</v>
      </c>
      <c r="C792" s="173" t="s">
        <v>303</v>
      </c>
      <c r="D792" s="93">
        <v>153</v>
      </c>
      <c r="E792" s="20" t="s">
        <v>28</v>
      </c>
      <c r="F792" s="100" t="s">
        <v>29</v>
      </c>
      <c r="G792" s="97">
        <f>SUM(H792:K792)</f>
        <v>0</v>
      </c>
      <c r="H792" s="73"/>
      <c r="I792" s="73"/>
      <c r="J792" s="73"/>
      <c r="K792" s="73"/>
    </row>
    <row r="793" spans="1:11" ht="17.45" hidden="1" customHeight="1" thickBot="1" x14ac:dyDescent="0.3">
      <c r="A793" s="172"/>
      <c r="B793" s="166"/>
      <c r="C793" s="174"/>
      <c r="D793" s="186" t="s">
        <v>136</v>
      </c>
      <c r="E793" s="186"/>
      <c r="F793" s="186"/>
      <c r="G793" s="97">
        <f>SUM(G792)</f>
        <v>0</v>
      </c>
      <c r="H793" s="97">
        <f t="shared" ref="H793:K793" si="102">SUM(H792)</f>
        <v>0</v>
      </c>
      <c r="I793" s="97">
        <f t="shared" si="102"/>
        <v>0</v>
      </c>
      <c r="J793" s="97">
        <f t="shared" si="102"/>
        <v>0</v>
      </c>
      <c r="K793" s="97">
        <f t="shared" si="102"/>
        <v>0</v>
      </c>
    </row>
    <row r="794" spans="1:11" ht="17.45" customHeight="1" thickBot="1" x14ac:dyDescent="0.3">
      <c r="A794" s="137" t="s">
        <v>233</v>
      </c>
      <c r="B794" s="188" t="s">
        <v>239</v>
      </c>
      <c r="C794" s="188"/>
      <c r="D794" s="188"/>
      <c r="E794" s="188"/>
      <c r="F794" s="189"/>
      <c r="G794" s="126">
        <f>SUM(H794:K794)</f>
        <v>401297</v>
      </c>
      <c r="H794" s="126">
        <f t="shared" ref="H794:J794" si="103">SUM(H804)</f>
        <v>123242</v>
      </c>
      <c r="I794" s="126">
        <f t="shared" si="103"/>
        <v>111868</v>
      </c>
      <c r="J794" s="126">
        <f t="shared" si="103"/>
        <v>95326</v>
      </c>
      <c r="K794" s="126">
        <f>SUM(K804)</f>
        <v>70861</v>
      </c>
    </row>
    <row r="795" spans="1:11" ht="24.75" customHeight="1" x14ac:dyDescent="0.25">
      <c r="A795" s="172"/>
      <c r="B795" s="177" t="s">
        <v>107</v>
      </c>
      <c r="C795" s="173" t="s">
        <v>104</v>
      </c>
      <c r="D795" s="56" t="s">
        <v>259</v>
      </c>
      <c r="E795" s="4" t="s">
        <v>92</v>
      </c>
      <c r="F795" s="6" t="s">
        <v>97</v>
      </c>
      <c r="G795" s="14">
        <f t="shared" si="99"/>
        <v>118063</v>
      </c>
      <c r="H795" s="13">
        <v>40800</v>
      </c>
      <c r="I795" s="13">
        <v>42900</v>
      </c>
      <c r="J795" s="13">
        <v>34363</v>
      </c>
      <c r="K795" s="13"/>
    </row>
    <row r="796" spans="1:11" ht="18.399999999999999" customHeight="1" x14ac:dyDescent="0.25">
      <c r="A796" s="172"/>
      <c r="B796" s="166"/>
      <c r="C796" s="174"/>
      <c r="D796" s="87">
        <v>144</v>
      </c>
      <c r="E796" s="4" t="s">
        <v>92</v>
      </c>
      <c r="F796" s="6" t="s">
        <v>97</v>
      </c>
      <c r="G796" s="14">
        <f t="shared" si="99"/>
        <v>58605</v>
      </c>
      <c r="H796" s="13">
        <v>4426</v>
      </c>
      <c r="I796" s="13">
        <v>6600</v>
      </c>
      <c r="J796" s="13">
        <v>5579</v>
      </c>
      <c r="K796" s="13">
        <v>42000</v>
      </c>
    </row>
    <row r="797" spans="1:11" ht="15.6" customHeight="1" x14ac:dyDescent="0.25">
      <c r="A797" s="172"/>
      <c r="B797" s="166"/>
      <c r="C797" s="174"/>
      <c r="D797" s="185">
        <v>151</v>
      </c>
      <c r="E797" s="4" t="s">
        <v>240</v>
      </c>
      <c r="F797" s="6" t="s">
        <v>241</v>
      </c>
      <c r="G797" s="14">
        <f t="shared" si="99"/>
        <v>31940</v>
      </c>
      <c r="H797" s="13">
        <v>10000</v>
      </c>
      <c r="I797" s="13">
        <v>10000</v>
      </c>
      <c r="J797" s="13">
        <v>5000</v>
      </c>
      <c r="K797" s="13">
        <v>6940</v>
      </c>
    </row>
    <row r="798" spans="1:11" ht="17.45" customHeight="1" x14ac:dyDescent="0.25">
      <c r="A798" s="172"/>
      <c r="B798" s="166"/>
      <c r="C798" s="174"/>
      <c r="D798" s="183"/>
      <c r="E798" s="4" t="s">
        <v>92</v>
      </c>
      <c r="F798" s="6" t="s">
        <v>97</v>
      </c>
      <c r="G798" s="14">
        <f t="shared" si="99"/>
        <v>162849</v>
      </c>
      <c r="H798" s="13">
        <v>52425</v>
      </c>
      <c r="I798" s="13">
        <v>48348</v>
      </c>
      <c r="J798" s="13">
        <v>43958</v>
      </c>
      <c r="K798" s="13">
        <v>18118</v>
      </c>
    </row>
    <row r="799" spans="1:11" ht="17.45" customHeight="1" x14ac:dyDescent="0.25">
      <c r="A799" s="172"/>
      <c r="B799" s="166"/>
      <c r="C799" s="174"/>
      <c r="D799" s="20">
        <v>155</v>
      </c>
      <c r="E799" s="4" t="s">
        <v>92</v>
      </c>
      <c r="F799" s="6" t="s">
        <v>97</v>
      </c>
      <c r="G799" s="14">
        <f t="shared" si="99"/>
        <v>4206</v>
      </c>
      <c r="H799" s="13">
        <v>2133</v>
      </c>
      <c r="I799" s="13"/>
      <c r="J799" s="13"/>
      <c r="K799" s="13">
        <v>2073</v>
      </c>
    </row>
    <row r="800" spans="1:11" ht="17.45" customHeight="1" x14ac:dyDescent="0.25">
      <c r="A800" s="172"/>
      <c r="B800" s="166"/>
      <c r="C800" s="174"/>
      <c r="D800" s="20">
        <v>133</v>
      </c>
      <c r="E800" s="4" t="s">
        <v>92</v>
      </c>
      <c r="F800" s="6" t="s">
        <v>97</v>
      </c>
      <c r="G800" s="14">
        <f t="shared" si="99"/>
        <v>4252</v>
      </c>
      <c r="H800" s="13">
        <v>2256</v>
      </c>
      <c r="I800" s="13"/>
      <c r="J800" s="13">
        <v>1996</v>
      </c>
      <c r="K800" s="13"/>
    </row>
    <row r="801" spans="1:11" ht="17.45" customHeight="1" x14ac:dyDescent="0.25">
      <c r="A801" s="172"/>
      <c r="B801" s="166"/>
      <c r="C801" s="174"/>
      <c r="D801" s="20" t="s">
        <v>99</v>
      </c>
      <c r="E801" s="4" t="s">
        <v>92</v>
      </c>
      <c r="F801" s="6" t="s">
        <v>97</v>
      </c>
      <c r="G801" s="14">
        <f t="shared" si="99"/>
        <v>882</v>
      </c>
      <c r="H801" s="13">
        <v>882</v>
      </c>
      <c r="I801" s="13"/>
      <c r="J801" s="13"/>
      <c r="K801" s="13"/>
    </row>
    <row r="802" spans="1:11" ht="14.25" customHeight="1" x14ac:dyDescent="0.25">
      <c r="A802" s="172"/>
      <c r="B802" s="166"/>
      <c r="C802" s="174"/>
      <c r="D802" s="185" t="s">
        <v>187</v>
      </c>
      <c r="E802" s="4" t="s">
        <v>240</v>
      </c>
      <c r="F802" s="6" t="s">
        <v>241</v>
      </c>
      <c r="G802" s="14">
        <f t="shared" si="99"/>
        <v>4500</v>
      </c>
      <c r="H802" s="13">
        <v>4500</v>
      </c>
      <c r="I802" s="13"/>
      <c r="J802" s="13"/>
      <c r="K802" s="13"/>
    </row>
    <row r="803" spans="1:11" ht="17.45" customHeight="1" x14ac:dyDescent="0.25">
      <c r="A803" s="172"/>
      <c r="B803" s="166"/>
      <c r="C803" s="174"/>
      <c r="D803" s="183"/>
      <c r="E803" s="4" t="s">
        <v>92</v>
      </c>
      <c r="F803" s="6" t="s">
        <v>97</v>
      </c>
      <c r="G803" s="14">
        <f t="shared" si="99"/>
        <v>16000</v>
      </c>
      <c r="H803" s="13">
        <v>5820</v>
      </c>
      <c r="I803" s="13">
        <v>4020</v>
      </c>
      <c r="J803" s="13">
        <v>4430</v>
      </c>
      <c r="K803" s="13">
        <v>1730</v>
      </c>
    </row>
    <row r="804" spans="1:11" ht="17.45" customHeight="1" thickBot="1" x14ac:dyDescent="0.3">
      <c r="A804" s="172"/>
      <c r="B804" s="166"/>
      <c r="C804" s="174"/>
      <c r="D804" s="190" t="s">
        <v>105</v>
      </c>
      <c r="E804" s="191"/>
      <c r="F804" s="192"/>
      <c r="G804" s="97">
        <f>SUM(H804:K804)</f>
        <v>401297</v>
      </c>
      <c r="H804" s="97">
        <f>SUM(H795:H803)</f>
        <v>123242</v>
      </c>
      <c r="I804" s="97">
        <f>SUM(I795:I803)</f>
        <v>111868</v>
      </c>
      <c r="J804" s="97">
        <f>SUM(J795:J803)</f>
        <v>95326</v>
      </c>
      <c r="K804" s="97">
        <f>SUM(K795:K803)</f>
        <v>70861</v>
      </c>
    </row>
    <row r="805" spans="1:11" ht="17.45" customHeight="1" thickBot="1" x14ac:dyDescent="0.3">
      <c r="A805" s="137" t="s">
        <v>260</v>
      </c>
      <c r="B805" s="188" t="s">
        <v>242</v>
      </c>
      <c r="C805" s="188"/>
      <c r="D805" s="188"/>
      <c r="E805" s="188"/>
      <c r="F805" s="189"/>
      <c r="G805" s="123">
        <f>SUM(G812,G814)</f>
        <v>317634</v>
      </c>
      <c r="H805" s="123">
        <f t="shared" ref="H805:K805" si="104">SUM(H812,H814)</f>
        <v>97529</v>
      </c>
      <c r="I805" s="123">
        <f t="shared" si="104"/>
        <v>90090</v>
      </c>
      <c r="J805" s="123">
        <f t="shared" si="104"/>
        <v>74511</v>
      </c>
      <c r="K805" s="123">
        <f t="shared" si="104"/>
        <v>55504</v>
      </c>
    </row>
    <row r="806" spans="1:11" ht="23.1" customHeight="1" x14ac:dyDescent="0.25">
      <c r="A806" s="172"/>
      <c r="B806" s="166" t="s">
        <v>85</v>
      </c>
      <c r="C806" s="174" t="s">
        <v>86</v>
      </c>
      <c r="D806" s="182">
        <v>151</v>
      </c>
      <c r="E806" s="52" t="s">
        <v>139</v>
      </c>
      <c r="F806" s="41" t="s">
        <v>277</v>
      </c>
      <c r="G806" s="27">
        <f t="shared" si="99"/>
        <v>9800</v>
      </c>
      <c r="H806" s="28">
        <v>5800</v>
      </c>
      <c r="I806" s="28">
        <v>4000</v>
      </c>
      <c r="J806" s="28"/>
      <c r="K806" s="28"/>
    </row>
    <row r="807" spans="1:11" ht="17.45" customHeight="1" x14ac:dyDescent="0.25">
      <c r="A807" s="172"/>
      <c r="B807" s="166"/>
      <c r="C807" s="174"/>
      <c r="D807" s="183"/>
      <c r="E807" s="4" t="s">
        <v>88</v>
      </c>
      <c r="F807" s="6" t="s">
        <v>94</v>
      </c>
      <c r="G807" s="27">
        <f t="shared" si="99"/>
        <v>274094</v>
      </c>
      <c r="H807" s="28">
        <v>77450</v>
      </c>
      <c r="I807" s="28">
        <v>81040</v>
      </c>
      <c r="J807" s="28">
        <v>66650</v>
      </c>
      <c r="K807" s="28">
        <v>48954</v>
      </c>
    </row>
    <row r="808" spans="1:11" ht="17.45" customHeight="1" x14ac:dyDescent="0.25">
      <c r="A808" s="172"/>
      <c r="B808" s="166"/>
      <c r="C808" s="174"/>
      <c r="D808" s="24">
        <v>155</v>
      </c>
      <c r="E808" s="4" t="s">
        <v>88</v>
      </c>
      <c r="F808" s="6" t="s">
        <v>94</v>
      </c>
      <c r="G808" s="27">
        <f t="shared" si="99"/>
        <v>4300</v>
      </c>
      <c r="H808" s="28">
        <v>4300</v>
      </c>
      <c r="I808" s="28"/>
      <c r="J808" s="28"/>
      <c r="K808" s="28"/>
    </row>
    <row r="809" spans="1:11" ht="17.45" customHeight="1" x14ac:dyDescent="0.25">
      <c r="A809" s="172"/>
      <c r="B809" s="166"/>
      <c r="C809" s="174"/>
      <c r="D809" s="24" t="s">
        <v>98</v>
      </c>
      <c r="E809" s="4" t="s">
        <v>88</v>
      </c>
      <c r="F809" s="6" t="s">
        <v>94</v>
      </c>
      <c r="G809" s="14">
        <f t="shared" si="99"/>
        <v>3000</v>
      </c>
      <c r="H809" s="13">
        <v>200</v>
      </c>
      <c r="I809" s="13">
        <v>400</v>
      </c>
      <c r="J809" s="13">
        <v>1000</v>
      </c>
      <c r="K809" s="13">
        <v>1400</v>
      </c>
    </row>
    <row r="810" spans="1:11" ht="17.45" customHeight="1" x14ac:dyDescent="0.25">
      <c r="A810" s="172"/>
      <c r="B810" s="166"/>
      <c r="C810" s="174"/>
      <c r="D810" s="24" t="s">
        <v>187</v>
      </c>
      <c r="E810" s="4" t="s">
        <v>88</v>
      </c>
      <c r="F810" s="6" t="s">
        <v>94</v>
      </c>
      <c r="G810" s="14">
        <f t="shared" si="99"/>
        <v>15000</v>
      </c>
      <c r="H810" s="13">
        <v>200</v>
      </c>
      <c r="I810" s="13">
        <v>4650</v>
      </c>
      <c r="J810" s="13">
        <v>5000</v>
      </c>
      <c r="K810" s="13">
        <v>5150</v>
      </c>
    </row>
    <row r="811" spans="1:11" ht="17.45" customHeight="1" x14ac:dyDescent="0.25">
      <c r="A811" s="172"/>
      <c r="B811" s="166"/>
      <c r="C811" s="174"/>
      <c r="D811" s="24" t="s">
        <v>99</v>
      </c>
      <c r="E811" s="4" t="s">
        <v>88</v>
      </c>
      <c r="F811" s="6" t="s">
        <v>94</v>
      </c>
      <c r="G811" s="14">
        <f t="shared" si="99"/>
        <v>9579</v>
      </c>
      <c r="H811" s="13">
        <v>9579</v>
      </c>
      <c r="I811" s="13"/>
      <c r="J811" s="13"/>
      <c r="K811" s="13"/>
    </row>
    <row r="812" spans="1:11" ht="17.45" customHeight="1" x14ac:dyDescent="0.25">
      <c r="A812" s="172"/>
      <c r="B812" s="166"/>
      <c r="C812" s="174"/>
      <c r="D812" s="190" t="s">
        <v>89</v>
      </c>
      <c r="E812" s="191"/>
      <c r="F812" s="192"/>
      <c r="G812" s="97">
        <f>SUM(H812:K812)</f>
        <v>315773</v>
      </c>
      <c r="H812" s="97">
        <f>SUM(H806:H811)</f>
        <v>97529</v>
      </c>
      <c r="I812" s="97">
        <f>SUM(I806:I811)</f>
        <v>90090</v>
      </c>
      <c r="J812" s="97">
        <f>SUM(J806:J811)</f>
        <v>72650</v>
      </c>
      <c r="K812" s="97">
        <f>SUM(K806:K811)</f>
        <v>55504</v>
      </c>
    </row>
    <row r="813" spans="1:11" ht="25.5" customHeight="1" x14ac:dyDescent="0.25">
      <c r="A813" s="172"/>
      <c r="B813" s="196" t="s">
        <v>108</v>
      </c>
      <c r="C813" s="173" t="s">
        <v>121</v>
      </c>
      <c r="D813" s="20">
        <v>142</v>
      </c>
      <c r="E813" s="20" t="s">
        <v>178</v>
      </c>
      <c r="F813" s="6" t="s">
        <v>179</v>
      </c>
      <c r="G813" s="96">
        <f t="shared" ref="G813:G814" si="105">SUM(H813:K813)</f>
        <v>1861</v>
      </c>
      <c r="H813" s="73"/>
      <c r="I813" s="73"/>
      <c r="J813" s="73">
        <v>1861</v>
      </c>
      <c r="K813" s="73"/>
    </row>
    <row r="814" spans="1:11" ht="17.100000000000001" customHeight="1" x14ac:dyDescent="0.25">
      <c r="A814" s="172"/>
      <c r="B814" s="196"/>
      <c r="C814" s="174"/>
      <c r="D814" s="190" t="s">
        <v>120</v>
      </c>
      <c r="E814" s="191"/>
      <c r="F814" s="192"/>
      <c r="G814" s="97">
        <f t="shared" si="105"/>
        <v>1861</v>
      </c>
      <c r="H814" s="97">
        <f>SUM(H813)</f>
        <v>0</v>
      </c>
      <c r="I814" s="97">
        <f t="shared" ref="I814:K814" si="106">SUM(I813)</f>
        <v>0</v>
      </c>
      <c r="J814" s="97">
        <f t="shared" si="106"/>
        <v>1861</v>
      </c>
      <c r="K814" s="97">
        <f t="shared" si="106"/>
        <v>0</v>
      </c>
    </row>
    <row r="815" spans="1:11" ht="17.45" customHeight="1" x14ac:dyDescent="0.25">
      <c r="A815" s="137" t="s">
        <v>234</v>
      </c>
      <c r="B815" s="250" t="s">
        <v>243</v>
      </c>
      <c r="C815" s="251"/>
      <c r="D815" s="251"/>
      <c r="E815" s="251"/>
      <c r="F815" s="251"/>
      <c r="G815" s="135">
        <f>SUM(H815:K815)</f>
        <v>329906</v>
      </c>
      <c r="H815" s="135">
        <f t="shared" ref="H815:K815" si="107">SUM(H819,H822)</f>
        <v>88696</v>
      </c>
      <c r="I815" s="135">
        <f t="shared" si="107"/>
        <v>70900</v>
      </c>
      <c r="J815" s="135">
        <f t="shared" si="107"/>
        <v>89900</v>
      </c>
      <c r="K815" s="135">
        <f t="shared" si="107"/>
        <v>80410</v>
      </c>
    </row>
    <row r="816" spans="1:11" ht="17.45" customHeight="1" x14ac:dyDescent="0.25">
      <c r="A816" s="248"/>
      <c r="B816" s="166" t="s">
        <v>71</v>
      </c>
      <c r="C816" s="174" t="s">
        <v>72</v>
      </c>
      <c r="D816" s="24">
        <v>151</v>
      </c>
      <c r="E816" s="4" t="s">
        <v>74</v>
      </c>
      <c r="F816" s="6" t="s">
        <v>82</v>
      </c>
      <c r="G816" s="27">
        <f t="shared" si="99"/>
        <v>59096</v>
      </c>
      <c r="H816" s="28">
        <v>20996</v>
      </c>
      <c r="I816" s="28">
        <v>3200</v>
      </c>
      <c r="J816" s="28">
        <v>22200</v>
      </c>
      <c r="K816" s="28">
        <v>12700</v>
      </c>
    </row>
    <row r="817" spans="1:11" ht="17.45" hidden="1" customHeight="1" x14ac:dyDescent="0.25">
      <c r="A817" s="248"/>
      <c r="B817" s="166"/>
      <c r="C817" s="174"/>
      <c r="D817" s="44" t="s">
        <v>99</v>
      </c>
      <c r="E817" s="4" t="s">
        <v>74</v>
      </c>
      <c r="F817" s="6" t="s">
        <v>82</v>
      </c>
      <c r="G817" s="27">
        <f t="shared" si="99"/>
        <v>0</v>
      </c>
      <c r="H817" s="28"/>
      <c r="I817" s="28"/>
      <c r="J817" s="28"/>
      <c r="K817" s="28"/>
    </row>
    <row r="818" spans="1:11" ht="17.45" customHeight="1" x14ac:dyDescent="0.25">
      <c r="A818" s="248"/>
      <c r="B818" s="166"/>
      <c r="C818" s="174"/>
      <c r="D818" s="24" t="s">
        <v>187</v>
      </c>
      <c r="E818" s="4" t="s">
        <v>74</v>
      </c>
      <c r="F818" s="6" t="s">
        <v>82</v>
      </c>
      <c r="G818" s="14">
        <f t="shared" si="99"/>
        <v>7200</v>
      </c>
      <c r="H818" s="13">
        <v>1800</v>
      </c>
      <c r="I818" s="13">
        <v>1800</v>
      </c>
      <c r="J818" s="13">
        <v>1800</v>
      </c>
      <c r="K818" s="13">
        <v>1800</v>
      </c>
    </row>
    <row r="819" spans="1:11" ht="17.45" customHeight="1" x14ac:dyDescent="0.25">
      <c r="A819" s="248"/>
      <c r="B819" s="167"/>
      <c r="C819" s="178"/>
      <c r="D819" s="168" t="s">
        <v>84</v>
      </c>
      <c r="E819" s="169"/>
      <c r="F819" s="170"/>
      <c r="G819" s="118">
        <f>SUM(H819:K819)</f>
        <v>66296</v>
      </c>
      <c r="H819" s="118">
        <f>SUM(H816:H818)</f>
        <v>22796</v>
      </c>
      <c r="I819" s="118">
        <f>SUM(I816:I818)</f>
        <v>5000</v>
      </c>
      <c r="J819" s="118">
        <f>SUM(J816:J818)</f>
        <v>24000</v>
      </c>
      <c r="K819" s="118">
        <f>SUM(K816:K818)</f>
        <v>14500</v>
      </c>
    </row>
    <row r="820" spans="1:11" ht="17.45" customHeight="1" thickBot="1" x14ac:dyDescent="0.3">
      <c r="A820" s="248"/>
      <c r="B820" s="177" t="s">
        <v>108</v>
      </c>
      <c r="C820" s="173" t="s">
        <v>121</v>
      </c>
      <c r="D820" s="185">
        <v>142</v>
      </c>
      <c r="E820" s="4" t="s">
        <v>73</v>
      </c>
      <c r="F820" s="6" t="s">
        <v>81</v>
      </c>
      <c r="G820" s="14">
        <f t="shared" si="99"/>
        <v>204300</v>
      </c>
      <c r="H820" s="13">
        <v>51075</v>
      </c>
      <c r="I820" s="42">
        <v>51075</v>
      </c>
      <c r="J820" s="13">
        <v>51075</v>
      </c>
      <c r="K820" s="13">
        <v>51075</v>
      </c>
    </row>
    <row r="821" spans="1:11" ht="17.45" customHeight="1" thickBot="1" x14ac:dyDescent="0.3">
      <c r="A821" s="248"/>
      <c r="B821" s="166"/>
      <c r="C821" s="174"/>
      <c r="D821" s="183"/>
      <c r="E821" s="4" t="s">
        <v>74</v>
      </c>
      <c r="F821" s="6" t="s">
        <v>82</v>
      </c>
      <c r="G821" s="14">
        <f t="shared" si="99"/>
        <v>59310</v>
      </c>
      <c r="H821" s="57">
        <v>14825</v>
      </c>
      <c r="I821" s="59">
        <v>14825</v>
      </c>
      <c r="J821" s="58">
        <v>14825</v>
      </c>
      <c r="K821" s="13">
        <v>14835</v>
      </c>
    </row>
    <row r="822" spans="1:11" ht="17.45" customHeight="1" thickBot="1" x14ac:dyDescent="0.3">
      <c r="A822" s="248"/>
      <c r="B822" s="166"/>
      <c r="C822" s="174"/>
      <c r="D822" s="190" t="s">
        <v>120</v>
      </c>
      <c r="E822" s="191"/>
      <c r="F822" s="192"/>
      <c r="G822" s="97">
        <f>SUM(H822:K822)</f>
        <v>263610</v>
      </c>
      <c r="H822" s="97">
        <f t="shared" ref="H822:K822" si="108">SUM(H820:H821)</f>
        <v>65900</v>
      </c>
      <c r="I822" s="136">
        <f t="shared" si="108"/>
        <v>65900</v>
      </c>
      <c r="J822" s="97">
        <f t="shared" si="108"/>
        <v>65900</v>
      </c>
      <c r="K822" s="97">
        <f t="shared" si="108"/>
        <v>65910</v>
      </c>
    </row>
    <row r="823" spans="1:11" ht="17.45" customHeight="1" thickBot="1" x14ac:dyDescent="0.3">
      <c r="A823" s="137" t="s">
        <v>235</v>
      </c>
      <c r="B823" s="188" t="s">
        <v>244</v>
      </c>
      <c r="C823" s="188"/>
      <c r="D823" s="249"/>
      <c r="E823" s="249"/>
      <c r="F823" s="189"/>
      <c r="G823" s="128">
        <f>SUM(H823:K823)</f>
        <v>3442481</v>
      </c>
      <c r="H823" s="128">
        <f>SUM(H827,H835,H838)</f>
        <v>918932</v>
      </c>
      <c r="I823" s="128">
        <f t="shared" ref="I823:K823" si="109">SUM(I827,I835,I838)</f>
        <v>1040519</v>
      </c>
      <c r="J823" s="128">
        <f t="shared" si="109"/>
        <v>954751</v>
      </c>
      <c r="K823" s="128">
        <f t="shared" si="109"/>
        <v>528279</v>
      </c>
    </row>
    <row r="824" spans="1:11" ht="25.5" customHeight="1" x14ac:dyDescent="0.25">
      <c r="A824" s="176"/>
      <c r="B824" s="166" t="s">
        <v>108</v>
      </c>
      <c r="C824" s="174" t="s">
        <v>121</v>
      </c>
      <c r="D824" s="175">
        <v>142</v>
      </c>
      <c r="E824" s="4" t="s">
        <v>166</v>
      </c>
      <c r="F824" s="110" t="s">
        <v>167</v>
      </c>
      <c r="G824" s="27">
        <f t="shared" si="99"/>
        <v>247100</v>
      </c>
      <c r="H824" s="28">
        <v>72300</v>
      </c>
      <c r="I824" s="28">
        <v>80520</v>
      </c>
      <c r="J824" s="28">
        <v>57400</v>
      </c>
      <c r="K824" s="28">
        <v>36880</v>
      </c>
    </row>
    <row r="825" spans="1:11" ht="15" customHeight="1" x14ac:dyDescent="0.25">
      <c r="A825" s="176"/>
      <c r="B825" s="166"/>
      <c r="C825" s="174"/>
      <c r="D825" s="175"/>
      <c r="E825" s="4" t="s">
        <v>45</v>
      </c>
      <c r="F825" s="23" t="s">
        <v>56</v>
      </c>
      <c r="G825" s="14">
        <f t="shared" si="99"/>
        <v>502666</v>
      </c>
      <c r="H825" s="13">
        <v>128500</v>
      </c>
      <c r="I825" s="13">
        <v>151344</v>
      </c>
      <c r="J825" s="13">
        <v>144598</v>
      </c>
      <c r="K825" s="13">
        <v>78224</v>
      </c>
    </row>
    <row r="826" spans="1:11" ht="24.75" customHeight="1" x14ac:dyDescent="0.25">
      <c r="A826" s="176"/>
      <c r="B826" s="166"/>
      <c r="C826" s="174"/>
      <c r="D826" s="175"/>
      <c r="E826" s="3" t="s">
        <v>34</v>
      </c>
      <c r="F826" s="6" t="s">
        <v>245</v>
      </c>
      <c r="G826" s="14">
        <f t="shared" si="99"/>
        <v>37500</v>
      </c>
      <c r="H826" s="13"/>
      <c r="I826" s="13">
        <v>11200</v>
      </c>
      <c r="J826" s="13">
        <v>19100</v>
      </c>
      <c r="K826" s="13">
        <v>7200</v>
      </c>
    </row>
    <row r="827" spans="1:11" ht="15" customHeight="1" x14ac:dyDescent="0.25">
      <c r="A827" s="176"/>
      <c r="B827" s="167"/>
      <c r="C827" s="178"/>
      <c r="D827" s="168" t="s">
        <v>120</v>
      </c>
      <c r="E827" s="169"/>
      <c r="F827" s="170"/>
      <c r="G827" s="118">
        <f>SUM(H827:K827)</f>
        <v>787266</v>
      </c>
      <c r="H827" s="118">
        <f>SUM(H824:H825)</f>
        <v>200800</v>
      </c>
      <c r="I827" s="118">
        <f>SUM(I824:I826)</f>
        <v>243064</v>
      </c>
      <c r="J827" s="118">
        <f>SUM(J824:J826)</f>
        <v>221098</v>
      </c>
      <c r="K827" s="118">
        <f>SUM(K824:K826)</f>
        <v>122304</v>
      </c>
    </row>
    <row r="828" spans="1:11" ht="24" customHeight="1" x14ac:dyDescent="0.25">
      <c r="A828" s="176"/>
      <c r="B828" s="166" t="s">
        <v>127</v>
      </c>
      <c r="C828" s="174" t="s">
        <v>126</v>
      </c>
      <c r="D828" s="24">
        <v>151</v>
      </c>
      <c r="E828" s="3" t="s">
        <v>34</v>
      </c>
      <c r="F828" s="6" t="s">
        <v>245</v>
      </c>
      <c r="G828" s="14">
        <f t="shared" si="99"/>
        <v>2222810</v>
      </c>
      <c r="H828" s="13">
        <v>577110</v>
      </c>
      <c r="I828" s="13">
        <v>645950</v>
      </c>
      <c r="J828" s="13">
        <v>619240</v>
      </c>
      <c r="K828" s="13">
        <v>380510</v>
      </c>
    </row>
    <row r="829" spans="1:11" ht="23.1" customHeight="1" x14ac:dyDescent="0.25">
      <c r="A829" s="176"/>
      <c r="B829" s="166"/>
      <c r="C829" s="174"/>
      <c r="D829" s="29">
        <v>155</v>
      </c>
      <c r="E829" s="3" t="s">
        <v>34</v>
      </c>
      <c r="F829" s="6" t="s">
        <v>245</v>
      </c>
      <c r="G829" s="14">
        <f t="shared" si="99"/>
        <v>5300</v>
      </c>
      <c r="H829" s="13">
        <v>5300</v>
      </c>
      <c r="I829" s="13"/>
      <c r="J829" s="13"/>
      <c r="K829" s="13"/>
    </row>
    <row r="830" spans="1:11" ht="24" customHeight="1" x14ac:dyDescent="0.25">
      <c r="A830" s="176"/>
      <c r="B830" s="166"/>
      <c r="C830" s="174"/>
      <c r="D830" s="185">
        <v>144</v>
      </c>
      <c r="E830" s="3" t="s">
        <v>34</v>
      </c>
      <c r="F830" s="6" t="s">
        <v>245</v>
      </c>
      <c r="G830" s="14">
        <f t="shared" si="99"/>
        <v>76879</v>
      </c>
      <c r="H830" s="13">
        <v>18250</v>
      </c>
      <c r="I830" s="13">
        <v>18281</v>
      </c>
      <c r="J830" s="13">
        <v>22879</v>
      </c>
      <c r="K830" s="13">
        <v>17469</v>
      </c>
    </row>
    <row r="831" spans="1:11" ht="18" customHeight="1" x14ac:dyDescent="0.25">
      <c r="A831" s="176"/>
      <c r="B831" s="166"/>
      <c r="C831" s="174"/>
      <c r="D831" s="183"/>
      <c r="E831" s="3" t="s">
        <v>47</v>
      </c>
      <c r="F831" s="6" t="s">
        <v>58</v>
      </c>
      <c r="G831" s="14">
        <f t="shared" si="99"/>
        <v>106190</v>
      </c>
      <c r="H831" s="13">
        <v>40000</v>
      </c>
      <c r="I831" s="13">
        <v>40000</v>
      </c>
      <c r="J831" s="13">
        <v>35609</v>
      </c>
      <c r="K831" s="13">
        <v>-9419</v>
      </c>
    </row>
    <row r="832" spans="1:11" ht="26.85" customHeight="1" x14ac:dyDescent="0.25">
      <c r="A832" s="176"/>
      <c r="B832" s="166"/>
      <c r="C832" s="174"/>
      <c r="D832" s="20">
        <v>1425</v>
      </c>
      <c r="E832" s="173" t="s">
        <v>34</v>
      </c>
      <c r="F832" s="173" t="s">
        <v>245</v>
      </c>
      <c r="G832" s="14">
        <f t="shared" si="99"/>
        <v>48000</v>
      </c>
      <c r="H832" s="13">
        <v>13425</v>
      </c>
      <c r="I832" s="13">
        <v>13425</v>
      </c>
      <c r="J832" s="13">
        <v>11925</v>
      </c>
      <c r="K832" s="13">
        <v>9225</v>
      </c>
    </row>
    <row r="833" spans="1:14" ht="15" customHeight="1" x14ac:dyDescent="0.25">
      <c r="A833" s="176"/>
      <c r="B833" s="166"/>
      <c r="C833" s="174"/>
      <c r="D833" s="24" t="s">
        <v>223</v>
      </c>
      <c r="E833" s="174"/>
      <c r="F833" s="174"/>
      <c r="G833" s="14">
        <f t="shared" si="99"/>
        <v>87000</v>
      </c>
      <c r="H833" s="13">
        <v>7200</v>
      </c>
      <c r="I833" s="13">
        <v>42610</v>
      </c>
      <c r="J833" s="13">
        <v>34000</v>
      </c>
      <c r="K833" s="13">
        <v>3190</v>
      </c>
    </row>
    <row r="834" spans="1:14" ht="14.25" customHeight="1" x14ac:dyDescent="0.25">
      <c r="A834" s="176"/>
      <c r="B834" s="166"/>
      <c r="C834" s="174"/>
      <c r="D834" s="24" t="s">
        <v>99</v>
      </c>
      <c r="E834" s="178"/>
      <c r="F834" s="178"/>
      <c r="G834" s="14">
        <f t="shared" si="99"/>
        <v>63847</v>
      </c>
      <c r="H834" s="13">
        <v>56847</v>
      </c>
      <c r="I834" s="13">
        <v>7000</v>
      </c>
      <c r="J834" s="13"/>
      <c r="K834" s="13"/>
    </row>
    <row r="835" spans="1:14" ht="17.45" customHeight="1" x14ac:dyDescent="0.25">
      <c r="A835" s="176"/>
      <c r="B835" s="166"/>
      <c r="C835" s="174"/>
      <c r="D835" s="190" t="s">
        <v>124</v>
      </c>
      <c r="E835" s="191"/>
      <c r="F835" s="192"/>
      <c r="G835" s="97">
        <f>SUM(H835:K835)</f>
        <v>2610026</v>
      </c>
      <c r="H835" s="97">
        <f>SUM(H828:H834)</f>
        <v>718132</v>
      </c>
      <c r="I835" s="97">
        <f>SUM(I828:I834)</f>
        <v>767266</v>
      </c>
      <c r="J835" s="97">
        <f>SUM(J828:J834)</f>
        <v>723653</v>
      </c>
      <c r="K835" s="97">
        <f>SUM(K828:K834)</f>
        <v>400975</v>
      </c>
    </row>
    <row r="836" spans="1:14" ht="26.1" customHeight="1" x14ac:dyDescent="0.25">
      <c r="A836" s="176"/>
      <c r="B836" s="177" t="s">
        <v>143</v>
      </c>
      <c r="C836" s="173" t="s">
        <v>144</v>
      </c>
      <c r="D836" s="20">
        <v>151</v>
      </c>
      <c r="E836" s="20" t="s">
        <v>34</v>
      </c>
      <c r="F836" s="6" t="s">
        <v>245</v>
      </c>
      <c r="G836" s="22">
        <f>SUM(H836:K836)</f>
        <v>15000</v>
      </c>
      <c r="H836" s="21"/>
      <c r="I836" s="21"/>
      <c r="J836" s="21">
        <v>10000</v>
      </c>
      <c r="K836" s="21">
        <v>5000</v>
      </c>
    </row>
    <row r="837" spans="1:14" ht="22.5" customHeight="1" x14ac:dyDescent="0.25">
      <c r="A837" s="176"/>
      <c r="B837" s="166"/>
      <c r="C837" s="174"/>
      <c r="D837" s="20">
        <v>155</v>
      </c>
      <c r="E837" s="20" t="s">
        <v>34</v>
      </c>
      <c r="F837" s="6" t="s">
        <v>245</v>
      </c>
      <c r="G837" s="22">
        <f>SUM(H837:K837)</f>
        <v>30189</v>
      </c>
      <c r="H837" s="21"/>
      <c r="I837" s="21">
        <v>30189</v>
      </c>
      <c r="J837" s="21"/>
      <c r="K837" s="21"/>
    </row>
    <row r="838" spans="1:14" ht="17.45" customHeight="1" x14ac:dyDescent="0.25">
      <c r="A838" s="176"/>
      <c r="B838" s="167"/>
      <c r="C838" s="178"/>
      <c r="D838" s="168" t="s">
        <v>142</v>
      </c>
      <c r="E838" s="169"/>
      <c r="F838" s="170"/>
      <c r="G838" s="118">
        <f>SUM(H838:K838)</f>
        <v>45189</v>
      </c>
      <c r="H838" s="118">
        <f>SUM(H836:H837)</f>
        <v>0</v>
      </c>
      <c r="I838" s="118">
        <f t="shared" ref="I838:K838" si="110">SUM(I836:I837)</f>
        <v>30189</v>
      </c>
      <c r="J838" s="118">
        <f t="shared" si="110"/>
        <v>10000</v>
      </c>
      <c r="K838" s="118">
        <f t="shared" si="110"/>
        <v>5000</v>
      </c>
    </row>
    <row r="839" spans="1:14" ht="17.45" customHeight="1" x14ac:dyDescent="0.25">
      <c r="A839" s="164" t="s">
        <v>236</v>
      </c>
      <c r="B839" s="241" t="s">
        <v>262</v>
      </c>
      <c r="C839" s="241"/>
      <c r="D839" s="241"/>
      <c r="E839" s="241"/>
      <c r="F839" s="242"/>
      <c r="G839" s="138">
        <f>SUM(H839:K839)</f>
        <v>65592</v>
      </c>
      <c r="H839" s="138">
        <f t="shared" ref="H839:K839" si="111">SUM(H841)</f>
        <v>12548</v>
      </c>
      <c r="I839" s="138">
        <f t="shared" si="111"/>
        <v>21348</v>
      </c>
      <c r="J839" s="138">
        <f t="shared" si="111"/>
        <v>12598</v>
      </c>
      <c r="K839" s="139">
        <f t="shared" si="111"/>
        <v>19098</v>
      </c>
    </row>
    <row r="840" spans="1:14" ht="26.25" customHeight="1" x14ac:dyDescent="0.25">
      <c r="A840" s="237"/>
      <c r="B840" s="238" t="s">
        <v>59</v>
      </c>
      <c r="C840" s="174" t="s">
        <v>15</v>
      </c>
      <c r="D840" s="24">
        <v>151</v>
      </c>
      <c r="E840" s="24" t="s">
        <v>263</v>
      </c>
      <c r="F840" s="68" t="s">
        <v>264</v>
      </c>
      <c r="G840" s="60">
        <f t="shared" ref="G840" si="112">SUM(H840:K840)</f>
        <v>65592</v>
      </c>
      <c r="H840" s="61">
        <v>12548</v>
      </c>
      <c r="I840" s="61">
        <v>21348</v>
      </c>
      <c r="J840" s="61">
        <v>12598</v>
      </c>
      <c r="K840" s="61">
        <v>19098</v>
      </c>
    </row>
    <row r="841" spans="1:14" ht="17.45" customHeight="1" thickBot="1" x14ac:dyDescent="0.3">
      <c r="A841" s="237"/>
      <c r="B841" s="239"/>
      <c r="C841" s="240"/>
      <c r="D841" s="243" t="s">
        <v>35</v>
      </c>
      <c r="E841" s="243"/>
      <c r="F841" s="243"/>
      <c r="G841" s="140">
        <f>SUM(G840:G840)</f>
        <v>65592</v>
      </c>
      <c r="H841" s="140">
        <f>SUM(H840:H840)</f>
        <v>12548</v>
      </c>
      <c r="I841" s="140">
        <f>SUM(I840:I840)</f>
        <v>21348</v>
      </c>
      <c r="J841" s="140">
        <f>SUM(J840:J840)</f>
        <v>12598</v>
      </c>
      <c r="K841" s="140">
        <f>SUM(K840:K840)</f>
        <v>19098</v>
      </c>
    </row>
    <row r="842" spans="1:14" ht="17.45" customHeight="1" thickTop="1" thickBot="1" x14ac:dyDescent="0.3">
      <c r="A842" s="165"/>
      <c r="B842" s="292" t="s">
        <v>246</v>
      </c>
      <c r="C842" s="292"/>
      <c r="D842" s="292"/>
      <c r="E842" s="292"/>
      <c r="F842" s="293"/>
      <c r="G842" s="145">
        <f>SUM(H842:K842)</f>
        <v>49994789</v>
      </c>
      <c r="H842" s="146">
        <f>SUM(H15,H231,H262,H290,H311+H332+H359+H387+H416+H444+H465+H491+H510+H537+H559+H587+H610+H619+H626+H631+H646+H664+H683+H701+H716+H729+H742+H755+H766+H780+H794+H805+H815+H823+H839)</f>
        <v>13401670</v>
      </c>
      <c r="I842" s="146">
        <f>SUM(I15,I231,I262,I290,I311+I332+I359+I387+I416+I444+I465+I491+I510+I537+I559+I587+I610+I619+I626+I631+I646+I664+I683+I701+I716+I729+I742+I755+I766+I780+I794+I805+I815+I823+I839)</f>
        <v>15513503</v>
      </c>
      <c r="J842" s="146">
        <f>SUM(J15,J231,J262,J290,J311+J332+J359+J387+J416+J444+J465+J491+J510+J537+J559+J587+J610+J619+J626+J631+J646+J664+J683+J701+J716+J729+J742+J755+J766+J780+J794+J805+J815+J823+J839)</f>
        <v>9737512</v>
      </c>
      <c r="K842" s="146">
        <f>SUM(K15,K231,K262,K290,K311+K332+K359+K387+K416+K444+K465+K491+K510+K537+K559+K587+K610+K619+K626+K631+K646+K664+K683+K701+K716+K729+K742+K755+K766+K780+K794+K805+K815+K823+K839)</f>
        <v>11342104</v>
      </c>
      <c r="L842" s="39"/>
      <c r="N842" s="39"/>
    </row>
    <row r="843" spans="1:14" ht="42.95" customHeight="1" thickTop="1" x14ac:dyDescent="0.25">
      <c r="A843" s="247" t="s">
        <v>247</v>
      </c>
      <c r="B843" s="158" t="s">
        <v>59</v>
      </c>
      <c r="C843" s="11" t="s">
        <v>15</v>
      </c>
      <c r="D843" s="12"/>
      <c r="E843" s="12"/>
      <c r="F843" s="15"/>
      <c r="G843" s="90">
        <f>SUM(G38,G236,G267,G293+G316+G337+G364+G393+G419+G449+G468+G494+G513+G541+G564+G592+G841)</f>
        <v>5591432</v>
      </c>
      <c r="H843" s="83">
        <f>SUM(H38,H236,H267,H293+H316+H337+H364+H393+H419+H449+H468+H494+H513+H541+H564+H592+H841)</f>
        <v>1609890</v>
      </c>
      <c r="I843" s="83">
        <f>SUM(I38,I236,I267,I293+I316+I337+I364+I393+I419+I449+I468+I494+I513+I541+I564+I592+I841)</f>
        <v>1581153</v>
      </c>
      <c r="J843" s="83">
        <f>SUM(J38,J236,J267,J293+J316+J337+J364+J393+J419+J449+J468+J494+J513+J541+J564+J592+J841)</f>
        <v>1410200</v>
      </c>
      <c r="K843" s="83">
        <f>SUM(K38,K236,K267,K293+K316+K337+K364+K393+K419+K449+K468+K494+K513+K541+K564+K592+K841)</f>
        <v>990189</v>
      </c>
    </row>
    <row r="844" spans="1:14" ht="62.25" customHeight="1" x14ac:dyDescent="0.25">
      <c r="A844" s="247"/>
      <c r="B844" s="158" t="s">
        <v>60</v>
      </c>
      <c r="C844" s="11" t="s">
        <v>61</v>
      </c>
      <c r="D844" s="12"/>
      <c r="E844" s="2"/>
      <c r="F844" s="9"/>
      <c r="G844" s="8">
        <f t="shared" ref="G844" si="113">SUM(H844:K844)</f>
        <v>256958</v>
      </c>
      <c r="H844" s="10">
        <f>SUM(H43)</f>
        <v>30500</v>
      </c>
      <c r="I844" s="10">
        <f>SUM(I43)</f>
        <v>133871</v>
      </c>
      <c r="J844" s="10">
        <f>SUM(J43)</f>
        <v>57087</v>
      </c>
      <c r="K844" s="10">
        <f>SUM(K43)</f>
        <v>35500</v>
      </c>
    </row>
    <row r="845" spans="1:14" ht="50.25" customHeight="1" x14ac:dyDescent="0.25">
      <c r="A845" s="247"/>
      <c r="B845" s="158" t="s">
        <v>69</v>
      </c>
      <c r="C845" s="11" t="s">
        <v>70</v>
      </c>
      <c r="D845" s="12"/>
      <c r="E845" s="2"/>
      <c r="F845" s="9"/>
      <c r="G845" s="8">
        <f>SUM(H845:K845)</f>
        <v>39868</v>
      </c>
      <c r="H845" s="10">
        <f>SUM(H50,)</f>
        <v>2168</v>
      </c>
      <c r="I845" s="10">
        <f>SUM(I50,)</f>
        <v>22717</v>
      </c>
      <c r="J845" s="10">
        <f>SUM(J50,)</f>
        <v>14983</v>
      </c>
      <c r="K845" s="10">
        <f>SUM(K50,)</f>
        <v>0</v>
      </c>
    </row>
    <row r="846" spans="1:14" ht="27.6" customHeight="1" x14ac:dyDescent="0.25">
      <c r="A846" s="247"/>
      <c r="B846" s="158" t="s">
        <v>71</v>
      </c>
      <c r="C846" s="11" t="s">
        <v>72</v>
      </c>
      <c r="D846" s="12"/>
      <c r="E846" s="2"/>
      <c r="F846" s="9"/>
      <c r="G846" s="8">
        <f t="shared" ref="G846:G856" si="114">SUM(H846:K846)</f>
        <v>148843</v>
      </c>
      <c r="H846" s="10">
        <f>SUM(H53,H238,H819)</f>
        <v>44796</v>
      </c>
      <c r="I846" s="10">
        <f>SUM(I53,I238,I819)</f>
        <v>45145</v>
      </c>
      <c r="J846" s="10">
        <f>SUM(J53,J238,J819)</f>
        <v>41402</v>
      </c>
      <c r="K846" s="10">
        <f>SUM(K53,K238,K819)</f>
        <v>17500</v>
      </c>
    </row>
    <row r="847" spans="1:14" ht="39.4" customHeight="1" x14ac:dyDescent="0.25">
      <c r="A847" s="247"/>
      <c r="B847" s="158" t="s">
        <v>85</v>
      </c>
      <c r="C847" s="11" t="s">
        <v>86</v>
      </c>
      <c r="D847" s="12"/>
      <c r="E847" s="2"/>
      <c r="F847" s="9"/>
      <c r="G847" s="113">
        <f>SUM(G62,G241,G271,G295,G318,G341+G368+G397+G423+G451+G471+G496+G516+G543+G569+G594+G618+G625+G648+G666+G685+G768+G812)</f>
        <v>3443238</v>
      </c>
      <c r="H847" s="107">
        <f>SUM(H62,H241,H271,H295,H318,H341+H368+H397+H423+H451+H471+H496+H516+H543+H569+H594+H618+H625+H648+H666+H685+H768+H812)</f>
        <v>1283319</v>
      </c>
      <c r="I847" s="107">
        <f>SUM(I62,I241,I271,I295,I318,I341+I368+I397+I423+I451+I471+I496+I516+I543+I569+I594+I618+I625+I648+I666+I685+I768+I812)</f>
        <v>1161808</v>
      </c>
      <c r="J847" s="107">
        <f>SUM(J62,J241,J271,J295,J318,J341+J368+J397+J423+J451+J471+J496+J516+J543+J569+J594+J618+J625+J648+J666+J685+J768+J812)</f>
        <v>657840</v>
      </c>
      <c r="K847" s="107">
        <f>SUM(K62,K241,K271,K295,K318,K341+K368+K397+K423+K451+K471+K496+K516+K543+K569+K594+K618+K625+K648+K666+K685+K768+K812)</f>
        <v>340271</v>
      </c>
    </row>
    <row r="848" spans="1:14" ht="30.75" customHeight="1" x14ac:dyDescent="0.25">
      <c r="A848" s="247"/>
      <c r="B848" s="159" t="s">
        <v>100</v>
      </c>
      <c r="C848" s="56" t="s">
        <v>101</v>
      </c>
      <c r="D848" s="62"/>
      <c r="E848" s="63"/>
      <c r="F848" s="64"/>
      <c r="G848" s="65">
        <f t="shared" si="114"/>
        <v>105300</v>
      </c>
      <c r="H848" s="66">
        <f>SUM(H64,H273,H297,H320,H343+H370+H399+H425+H453+H473+H498+H518+H545+H571+H596+H782)</f>
        <v>3350</v>
      </c>
      <c r="I848" s="66">
        <f>SUM(I64,I273,I297,I320,I343+I370+I399+I425+I453+I473+I498+I518+I545+I571+I596+I782)</f>
        <v>54000</v>
      </c>
      <c r="J848" s="66">
        <f>SUM(J64,J273,J297,J320,J343+J370+J399+J425+J453+J473+J498+J518+J545+J571+J596+J782)</f>
        <v>35750</v>
      </c>
      <c r="K848" s="66">
        <f>SUM(K64,K273,K297,K320,K343+K370+K399+K425+K453+K473+K498+K518+K545+K571+K596+K782)</f>
        <v>12200</v>
      </c>
      <c r="L848" s="31"/>
    </row>
    <row r="849" spans="1:12" ht="42" customHeight="1" x14ac:dyDescent="0.25">
      <c r="A849" s="247"/>
      <c r="B849" s="158" t="s">
        <v>107</v>
      </c>
      <c r="C849" s="11" t="s">
        <v>104</v>
      </c>
      <c r="D849" s="12"/>
      <c r="E849" s="2"/>
      <c r="F849" s="9"/>
      <c r="G849" s="89">
        <f>SUM(H849:K849)</f>
        <v>19799072</v>
      </c>
      <c r="H849" s="10">
        <f>SUM(H72,H251,H642,H661,H679+H698+H713+H726+H737+H752+H765+H779+H791+H804)</f>
        <v>5282890</v>
      </c>
      <c r="I849" s="10">
        <f>SUM(I72,I251,I642,I661,I679+I698+I713+I726+I737+I752+I765+I779+I791+I804)</f>
        <v>7294421</v>
      </c>
      <c r="J849" s="10">
        <f>SUM(J72,J251,J642,J661,J679+J698+J713+J726+J737+J752+J765+J779+J791+J804)</f>
        <v>2519189</v>
      </c>
      <c r="K849" s="10">
        <f>SUM(K72,K251,K642,K661,K679+K698+K713+K726+K737+K752+K765+K779+K791+K804)</f>
        <v>4702572</v>
      </c>
    </row>
    <row r="850" spans="1:12" ht="39.4" customHeight="1" x14ac:dyDescent="0.25">
      <c r="A850" s="247"/>
      <c r="B850" s="159" t="s">
        <v>108</v>
      </c>
      <c r="C850" s="67" t="s">
        <v>121</v>
      </c>
      <c r="D850" s="62"/>
      <c r="E850" s="63"/>
      <c r="F850" s="64"/>
      <c r="G850" s="111">
        <f>SUM(G107,G253,G280,G302+G325+G350+G376+G405+G431+G458+G479+G502+G524+G550+G577+G601+G630+G645+G663+G682+G700+G814+G715+G728+G739+G754+G822+G827)</f>
        <v>4570663</v>
      </c>
      <c r="H850" s="112">
        <f>SUM(H107,H253,H280,H302+H325+H350+H376+H405+H431+H458+H479+H502+H524+H550+H577+H601+H630+H645+H663+H682+H700+H814+H715+H728+H739+H754+H822+H827)</f>
        <v>1217073</v>
      </c>
      <c r="I850" s="112">
        <f>SUM(I107,I253,I280,I302+I325+I350+I376+I405+I431+I458+I479+I502+I524+I550+I577+I601+I630+I645+I663+I682+I700+I814+I715+I728+I739+I754+I822+I827)</f>
        <v>1232391</v>
      </c>
      <c r="J850" s="112">
        <f>SUM(J107,J253,J280,J302+J325+J350+J376+J405+J431+J458+J479+J502+J524+J550+J577+J601+J630+J645+J663+J682+J700+J814+J715+J728+J739+J754+J822+J827)</f>
        <v>1097751</v>
      </c>
      <c r="K850" s="112">
        <f>SUM(K107,K253,K280,K302+K325+K350+K376+K405+K431+K458+K479+K502+K524+K550+K577+K601+K630+K645+K663+K682+K700+K814+K715+K728+K739+K754+K822+K827)</f>
        <v>1023448</v>
      </c>
    </row>
    <row r="851" spans="1:12" ht="40.9" customHeight="1" x14ac:dyDescent="0.25">
      <c r="A851" s="247"/>
      <c r="B851" s="158" t="s">
        <v>127</v>
      </c>
      <c r="C851" s="3" t="s">
        <v>126</v>
      </c>
      <c r="D851" s="12"/>
      <c r="E851" s="2"/>
      <c r="F851" s="9"/>
      <c r="G851" s="65">
        <f>SUM(G134,,G283,G304,G327,G460,G552,G603,G353+G379+G408+G434+G482+G527+G580+G741+G835)</f>
        <v>6062335</v>
      </c>
      <c r="H851" s="66">
        <f>SUM(H134,,H283,H304,H327,H460,H552,H603,H353+H379+H408+H434+H482+H527+H580+H741+H835)</f>
        <v>1996592</v>
      </c>
      <c r="I851" s="66">
        <f>SUM(I134,,I283,I304,I327,I460,I552,I603,I353+I379+I408+I434+I482+I527+I580+I741+I835)</f>
        <v>1352837</v>
      </c>
      <c r="J851" s="66">
        <f>SUM(J134,,J283,J304,J327,J460,J552,J603,J353+J379+J408+J434+J482+J527+J580+J741+J835)</f>
        <v>1518295</v>
      </c>
      <c r="K851" s="66">
        <f>SUM(K134,,K283,K304,K327,K460,K552,K603,K353+K379+K408+K434+K482+K527+K580+K741+K835)</f>
        <v>1194611</v>
      </c>
    </row>
    <row r="852" spans="1:12" ht="33.75" customHeight="1" x14ac:dyDescent="0.25">
      <c r="A852" s="247"/>
      <c r="B852" s="158" t="s">
        <v>128</v>
      </c>
      <c r="C852" s="11" t="s">
        <v>129</v>
      </c>
      <c r="D852" s="12"/>
      <c r="E852" s="2"/>
      <c r="F852" s="9"/>
      <c r="G852" s="8">
        <f t="shared" si="114"/>
        <v>169347</v>
      </c>
      <c r="H852" s="10">
        <f>SUM(H141)</f>
        <v>24601</v>
      </c>
      <c r="I852" s="10">
        <f>SUM(I141)</f>
        <v>27000</v>
      </c>
      <c r="J852" s="10">
        <f>SUM(J141)</f>
        <v>76000</v>
      </c>
      <c r="K852" s="10">
        <f>SUM(K141)</f>
        <v>41746</v>
      </c>
    </row>
    <row r="853" spans="1:12" ht="30.75" customHeight="1" x14ac:dyDescent="0.25">
      <c r="A853" s="247"/>
      <c r="B853" s="158" t="s">
        <v>134</v>
      </c>
      <c r="C853" s="11" t="s">
        <v>135</v>
      </c>
      <c r="D853" s="12"/>
      <c r="E853" s="2"/>
      <c r="F853" s="9"/>
      <c r="G853" s="8">
        <f t="shared" si="114"/>
        <v>4642170</v>
      </c>
      <c r="H853" s="10">
        <f>SUM(H161,H257,H289,H310,H331+H358+H386+H415+H443+H464+H490+H509+H536+H558+H586+H609)</f>
        <v>1525835</v>
      </c>
      <c r="I853" s="10">
        <f>SUM(I161,I257,I289,I310,I331+I358+I386+I415+I443+I464+I490+I509+I536+I558+I586+I609)</f>
        <v>1668420</v>
      </c>
      <c r="J853" s="10">
        <f>SUM(J161,J257,J289,J310,J331+J358+J386+J415+J443+J464+J490+J509+J536+J558+J586+J609)</f>
        <v>949074</v>
      </c>
      <c r="K853" s="10">
        <f>SUM(K161,K257,K289,K310,K331+K358+K386+K415+K443+K464+K490+K509+K536+K558+K586+K609)</f>
        <v>498841</v>
      </c>
    </row>
    <row r="854" spans="1:12" ht="36.75" customHeight="1" x14ac:dyDescent="0.25">
      <c r="A854" s="247"/>
      <c r="B854" s="158" t="s">
        <v>137</v>
      </c>
      <c r="C854" s="11" t="s">
        <v>321</v>
      </c>
      <c r="D854" s="12"/>
      <c r="E854" s="2"/>
      <c r="F854" s="9"/>
      <c r="G854" s="8">
        <f>SUM(G164,G793)</f>
        <v>12772</v>
      </c>
      <c r="H854" s="10">
        <f>SUM(H164,H793)</f>
        <v>10100</v>
      </c>
      <c r="I854" s="10">
        <f>SUM(I164,I793)</f>
        <v>2672</v>
      </c>
      <c r="J854" s="10">
        <f>SUM(J164,J793)</f>
        <v>0</v>
      </c>
      <c r="K854" s="10">
        <f>SUM(K164,K793)</f>
        <v>0</v>
      </c>
    </row>
    <row r="855" spans="1:12" ht="48.75" customHeight="1" x14ac:dyDescent="0.25">
      <c r="A855" s="247"/>
      <c r="B855" s="158" t="s">
        <v>143</v>
      </c>
      <c r="C855" s="11" t="s">
        <v>144</v>
      </c>
      <c r="D855" s="12"/>
      <c r="E855" s="2"/>
      <c r="F855" s="9"/>
      <c r="G855" s="65">
        <f>SUM(H855:K855)</f>
        <v>5131291</v>
      </c>
      <c r="H855" s="66">
        <f>SUM(H227,H838,H261,)</f>
        <v>369056</v>
      </c>
      <c r="I855" s="66">
        <f>SUM(I227,I838,I261,)</f>
        <v>929068</v>
      </c>
      <c r="J855" s="66">
        <f>SUM(J227,J838,J261,)</f>
        <v>1352941</v>
      </c>
      <c r="K855" s="66">
        <f>SUM(K227,K838,K261,)</f>
        <v>2480226</v>
      </c>
    </row>
    <row r="856" spans="1:12" ht="32.25" customHeight="1" x14ac:dyDescent="0.25">
      <c r="A856" s="247"/>
      <c r="B856" s="160">
        <v>14</v>
      </c>
      <c r="C856" s="3" t="s">
        <v>147</v>
      </c>
      <c r="D856" s="1"/>
      <c r="E856" s="2"/>
      <c r="F856" s="9"/>
      <c r="G856" s="8">
        <f t="shared" si="114"/>
        <v>21500</v>
      </c>
      <c r="H856" s="10">
        <f>SUM(H230)</f>
        <v>1500</v>
      </c>
      <c r="I856" s="10">
        <f>SUM(I230)</f>
        <v>8000</v>
      </c>
      <c r="J856" s="10">
        <f>SUM(J230)</f>
        <v>7000</v>
      </c>
      <c r="K856" s="10">
        <f>SUM(K230)</f>
        <v>5000</v>
      </c>
    </row>
    <row r="857" spans="1:12" ht="32.25" customHeight="1" x14ac:dyDescent="0.25">
      <c r="A857" s="148"/>
      <c r="B857" s="149"/>
      <c r="C857" s="150"/>
      <c r="D857" s="151"/>
      <c r="E857" s="291" t="s">
        <v>322</v>
      </c>
      <c r="F857" s="291"/>
      <c r="G857" s="291"/>
      <c r="H857" s="291"/>
      <c r="I857" s="291"/>
      <c r="J857" s="152"/>
      <c r="K857" s="152"/>
    </row>
    <row r="858" spans="1:12" ht="14.85" x14ac:dyDescent="0.25">
      <c r="E858" s="153"/>
      <c r="F858" s="153"/>
      <c r="G858" s="153"/>
      <c r="H858" s="153"/>
      <c r="I858" s="153"/>
    </row>
    <row r="859" spans="1:12" ht="14.85" x14ac:dyDescent="0.25">
      <c r="G859" s="88"/>
      <c r="H859" s="88"/>
      <c r="I859" s="88"/>
      <c r="J859" s="88"/>
      <c r="K859" s="88"/>
    </row>
    <row r="860" spans="1:12" ht="14.85" x14ac:dyDescent="0.25">
      <c r="G860" s="94"/>
      <c r="H860" s="94"/>
      <c r="I860" s="94"/>
      <c r="J860" s="94"/>
      <c r="K860" s="94"/>
      <c r="L860" s="39"/>
    </row>
    <row r="861" spans="1:12" ht="14.85" x14ac:dyDescent="0.25">
      <c r="G861" s="30"/>
      <c r="H861" s="30"/>
      <c r="I861" s="30"/>
      <c r="J861" s="30"/>
      <c r="K861" s="30"/>
    </row>
    <row r="862" spans="1:12" ht="14.85" x14ac:dyDescent="0.25">
      <c r="G862" s="39"/>
    </row>
    <row r="869" spans="7:11" ht="37.5" customHeight="1" x14ac:dyDescent="0.25">
      <c r="G869" s="32"/>
      <c r="H869" s="33"/>
      <c r="I869" s="33"/>
      <c r="J869" s="33"/>
      <c r="K869" s="33"/>
    </row>
  </sheetData>
  <mergeCells count="653">
    <mergeCell ref="E857:I857"/>
    <mergeCell ref="B842:F842"/>
    <mergeCell ref="H3:K3"/>
    <mergeCell ref="H4:K4"/>
    <mergeCell ref="A647:A663"/>
    <mergeCell ref="A665:A682"/>
    <mergeCell ref="D666:F666"/>
    <mergeCell ref="D648:F648"/>
    <mergeCell ref="B602:B603"/>
    <mergeCell ref="D604:D606"/>
    <mergeCell ref="C604:C609"/>
    <mergeCell ref="B593:B594"/>
    <mergeCell ref="B274:B280"/>
    <mergeCell ref="B466:B468"/>
    <mergeCell ref="B459:B460"/>
    <mergeCell ref="C459:C460"/>
    <mergeCell ref="B454:B458"/>
    <mergeCell ref="C454:C458"/>
    <mergeCell ref="D435:D437"/>
    <mergeCell ref="D458:F458"/>
    <mergeCell ref="D550:F550"/>
    <mergeCell ref="A560:A586"/>
    <mergeCell ref="C432:C434"/>
    <mergeCell ref="D541:F541"/>
    <mergeCell ref="B537:F537"/>
    <mergeCell ref="D565:D566"/>
    <mergeCell ref="A730:A741"/>
    <mergeCell ref="B740:B741"/>
    <mergeCell ref="C740:C741"/>
    <mergeCell ref="D741:F741"/>
    <mergeCell ref="A806:A814"/>
    <mergeCell ref="B813:B814"/>
    <mergeCell ref="C813:C814"/>
    <mergeCell ref="D814:F814"/>
    <mergeCell ref="C738:C739"/>
    <mergeCell ref="D737:F737"/>
    <mergeCell ref="D739:F739"/>
    <mergeCell ref="B738:B739"/>
    <mergeCell ref="D797:D798"/>
    <mergeCell ref="F783:F790"/>
    <mergeCell ref="B766:F766"/>
    <mergeCell ref="F743:F751"/>
    <mergeCell ref="A756:A765"/>
    <mergeCell ref="D776:D777"/>
    <mergeCell ref="D752:F752"/>
    <mergeCell ref="B755:F755"/>
    <mergeCell ref="E743:E751"/>
    <mergeCell ref="D791:F791"/>
    <mergeCell ref="B491:F491"/>
    <mergeCell ref="B469:B471"/>
    <mergeCell ref="C756:C765"/>
    <mergeCell ref="D802:D803"/>
    <mergeCell ref="B483:B490"/>
    <mergeCell ref="C578:C580"/>
    <mergeCell ref="B559:F559"/>
    <mergeCell ref="D558:F558"/>
    <mergeCell ref="B474:B479"/>
    <mergeCell ref="D473:F473"/>
    <mergeCell ref="C572:C577"/>
    <mergeCell ref="B503:B509"/>
    <mergeCell ref="B492:B494"/>
    <mergeCell ref="B495:B496"/>
    <mergeCell ref="D597:D600"/>
    <mergeCell ref="D601:F601"/>
    <mergeCell ref="C597:C601"/>
    <mergeCell ref="C588:C592"/>
    <mergeCell ref="D715:F715"/>
    <mergeCell ref="B626:F626"/>
    <mergeCell ref="D698:F698"/>
    <mergeCell ref="C730:C737"/>
    <mergeCell ref="C595:C596"/>
    <mergeCell ref="B646:F646"/>
    <mergeCell ref="F445:F448"/>
    <mergeCell ref="D483:D485"/>
    <mergeCell ref="C466:C468"/>
    <mergeCell ref="D471:F471"/>
    <mergeCell ref="D479:F479"/>
    <mergeCell ref="C469:C471"/>
    <mergeCell ref="D518:F518"/>
    <mergeCell ref="D513:F513"/>
    <mergeCell ref="C503:C509"/>
    <mergeCell ref="D502:F502"/>
    <mergeCell ref="C499:C502"/>
    <mergeCell ref="D514:D515"/>
    <mergeCell ref="D498:F498"/>
    <mergeCell ref="D499:D501"/>
    <mergeCell ref="D486:D487"/>
    <mergeCell ref="D480:D481"/>
    <mergeCell ref="D509:F509"/>
    <mergeCell ref="D482:F482"/>
    <mergeCell ref="C472:C473"/>
    <mergeCell ref="C474:C479"/>
    <mergeCell ref="D506:D508"/>
    <mergeCell ref="D494:F494"/>
    <mergeCell ref="D496:F496"/>
    <mergeCell ref="D490:F490"/>
    <mergeCell ref="C400:C405"/>
    <mergeCell ref="D415:F415"/>
    <mergeCell ref="D434:F434"/>
    <mergeCell ref="C268:C271"/>
    <mergeCell ref="D271:F271"/>
    <mergeCell ref="D273:F273"/>
    <mergeCell ref="C274:C280"/>
    <mergeCell ref="D268:D269"/>
    <mergeCell ref="D321:D324"/>
    <mergeCell ref="D364:F364"/>
    <mergeCell ref="D365:D366"/>
    <mergeCell ref="C298:C302"/>
    <mergeCell ref="A263:A289"/>
    <mergeCell ref="A291:A310"/>
    <mergeCell ref="C328:C331"/>
    <mergeCell ref="E360:E363"/>
    <mergeCell ref="B377:B379"/>
    <mergeCell ref="B342:B343"/>
    <mergeCell ref="D376:F376"/>
    <mergeCell ref="D320:F320"/>
    <mergeCell ref="B371:B376"/>
    <mergeCell ref="B369:B370"/>
    <mergeCell ref="C369:C370"/>
    <mergeCell ref="A360:A386"/>
    <mergeCell ref="C360:C364"/>
    <mergeCell ref="D368:F368"/>
    <mergeCell ref="B360:B364"/>
    <mergeCell ref="F360:F363"/>
    <mergeCell ref="B290:F290"/>
    <mergeCell ref="D289:F289"/>
    <mergeCell ref="B284:B289"/>
    <mergeCell ref="C284:C289"/>
    <mergeCell ref="D287:D288"/>
    <mergeCell ref="D305:D307"/>
    <mergeCell ref="C303:C304"/>
    <mergeCell ref="C294:C295"/>
    <mergeCell ref="B388:B393"/>
    <mergeCell ref="D383:D385"/>
    <mergeCell ref="D388:D389"/>
    <mergeCell ref="A312:A331"/>
    <mergeCell ref="D308:D309"/>
    <mergeCell ref="B317:B318"/>
    <mergeCell ref="C319:C320"/>
    <mergeCell ref="D328:D330"/>
    <mergeCell ref="D293:F293"/>
    <mergeCell ref="B298:B302"/>
    <mergeCell ref="D302:F302"/>
    <mergeCell ref="D318:F318"/>
    <mergeCell ref="B380:B386"/>
    <mergeCell ref="D380:D382"/>
    <mergeCell ref="D337:F337"/>
    <mergeCell ref="B365:B368"/>
    <mergeCell ref="D298:D301"/>
    <mergeCell ref="B263:B267"/>
    <mergeCell ref="D267:F267"/>
    <mergeCell ref="B291:B293"/>
    <mergeCell ref="C291:C293"/>
    <mergeCell ref="C317:C318"/>
    <mergeCell ref="C252:C253"/>
    <mergeCell ref="B252:B253"/>
    <mergeCell ref="B254:B257"/>
    <mergeCell ref="C258:C261"/>
    <mergeCell ref="B258:B261"/>
    <mergeCell ref="C281:C283"/>
    <mergeCell ref="D295:F295"/>
    <mergeCell ref="B281:B283"/>
    <mergeCell ref="D281:D282"/>
    <mergeCell ref="C263:C267"/>
    <mergeCell ref="A620:A625"/>
    <mergeCell ref="D613:D614"/>
    <mergeCell ref="B610:F610"/>
    <mergeCell ref="A632:A645"/>
    <mergeCell ref="C611:C618"/>
    <mergeCell ref="B619:F619"/>
    <mergeCell ref="A627:A630"/>
    <mergeCell ref="A611:A618"/>
    <mergeCell ref="F620:F624"/>
    <mergeCell ref="B627:B630"/>
    <mergeCell ref="D630:F630"/>
    <mergeCell ref="C620:C625"/>
    <mergeCell ref="B620:B625"/>
    <mergeCell ref="B611:B618"/>
    <mergeCell ref="B643:B645"/>
    <mergeCell ref="E620:E624"/>
    <mergeCell ref="B631:F631"/>
    <mergeCell ref="D618:F618"/>
    <mergeCell ref="D642:F642"/>
    <mergeCell ref="D645:F645"/>
    <mergeCell ref="C632:C642"/>
    <mergeCell ref="B632:B642"/>
    <mergeCell ref="D625:F625"/>
    <mergeCell ref="C643:C645"/>
    <mergeCell ref="H1:K1"/>
    <mergeCell ref="H2:K2"/>
    <mergeCell ref="H5:K5"/>
    <mergeCell ref="H6:K6"/>
    <mergeCell ref="D141:F141"/>
    <mergeCell ref="D118:D127"/>
    <mergeCell ref="D151:D160"/>
    <mergeCell ref="D138:D140"/>
    <mergeCell ref="D95:D105"/>
    <mergeCell ref="A9:K10"/>
    <mergeCell ref="B142:B161"/>
    <mergeCell ref="C142:C161"/>
    <mergeCell ref="J11:K11"/>
    <mergeCell ref="G12:G13"/>
    <mergeCell ref="H12:K12"/>
    <mergeCell ref="B12:B13"/>
    <mergeCell ref="D12:D13"/>
    <mergeCell ref="D110:D114"/>
    <mergeCell ref="B65:B72"/>
    <mergeCell ref="A16:A230"/>
    <mergeCell ref="G8:K8"/>
    <mergeCell ref="A12:A13"/>
    <mergeCell ref="B63:B64"/>
    <mergeCell ref="D224:D226"/>
    <mergeCell ref="D257:F257"/>
    <mergeCell ref="C254:C257"/>
    <mergeCell ref="D234:D235"/>
    <mergeCell ref="B108:B134"/>
    <mergeCell ref="C108:C134"/>
    <mergeCell ref="D108:D109"/>
    <mergeCell ref="B135:B141"/>
    <mergeCell ref="C135:C141"/>
    <mergeCell ref="D409:D411"/>
    <mergeCell ref="D397:F397"/>
    <mergeCell ref="D405:F405"/>
    <mergeCell ref="D408:F408"/>
    <mergeCell ref="B400:B405"/>
    <mergeCell ref="D406:D407"/>
    <mergeCell ref="D261:F261"/>
    <mergeCell ref="C305:C310"/>
    <mergeCell ref="D310:F310"/>
    <mergeCell ref="D253:F253"/>
    <mergeCell ref="B294:B295"/>
    <mergeCell ref="B321:B325"/>
    <mergeCell ref="B312:B316"/>
    <mergeCell ref="D316:F316"/>
    <mergeCell ref="B242:B251"/>
    <mergeCell ref="C272:C273"/>
    <mergeCell ref="D32:F32"/>
    <mergeCell ref="D38:F38"/>
    <mergeCell ref="D64:F64"/>
    <mergeCell ref="B15:F15"/>
    <mergeCell ref="C51:C53"/>
    <mergeCell ref="D53:F53"/>
    <mergeCell ref="D43:F43"/>
    <mergeCell ref="B39:B43"/>
    <mergeCell ref="C39:C43"/>
    <mergeCell ref="D16:D31"/>
    <mergeCell ref="D40:D42"/>
    <mergeCell ref="D50:F50"/>
    <mergeCell ref="D55:D60"/>
    <mergeCell ref="D33:D34"/>
    <mergeCell ref="D454:D457"/>
    <mergeCell ref="B450:B451"/>
    <mergeCell ref="D425:F425"/>
    <mergeCell ref="B409:B415"/>
    <mergeCell ref="C426:C431"/>
    <mergeCell ref="B426:B431"/>
    <mergeCell ref="D553:D554"/>
    <mergeCell ref="D519:D523"/>
    <mergeCell ref="B510:F510"/>
    <mergeCell ref="B538:B541"/>
    <mergeCell ref="D527:F527"/>
    <mergeCell ref="B417:B419"/>
    <mergeCell ref="B416:F416"/>
    <mergeCell ref="D423:F423"/>
    <mergeCell ref="C435:C443"/>
    <mergeCell ref="D464:F464"/>
    <mergeCell ref="D461:D463"/>
    <mergeCell ref="C492:C494"/>
    <mergeCell ref="D503:D505"/>
    <mergeCell ref="C461:C464"/>
    <mergeCell ref="C495:C496"/>
    <mergeCell ref="C420:C423"/>
    <mergeCell ref="D420:D421"/>
    <mergeCell ref="C483:C490"/>
    <mergeCell ref="D70:D71"/>
    <mergeCell ref="D67:D69"/>
    <mergeCell ref="C165:C227"/>
    <mergeCell ref="B51:B53"/>
    <mergeCell ref="B44:B50"/>
    <mergeCell ref="C44:C50"/>
    <mergeCell ref="C63:C64"/>
    <mergeCell ref="D62:F62"/>
    <mergeCell ref="B54:B62"/>
    <mergeCell ref="C54:C62"/>
    <mergeCell ref="D107:F107"/>
    <mergeCell ref="D134:F134"/>
    <mergeCell ref="D115:D116"/>
    <mergeCell ref="D128:D129"/>
    <mergeCell ref="D180:D183"/>
    <mergeCell ref="D214:D223"/>
    <mergeCell ref="D174:D178"/>
    <mergeCell ref="F135:F137"/>
    <mergeCell ref="E135:E137"/>
    <mergeCell ref="B162:B164"/>
    <mergeCell ref="D161:F161"/>
    <mergeCell ref="B73:B107"/>
    <mergeCell ref="B511:B513"/>
    <mergeCell ref="C511:C513"/>
    <mergeCell ref="D596:F596"/>
    <mergeCell ref="A702:A715"/>
    <mergeCell ref="D426:D430"/>
    <mergeCell ref="D419:F419"/>
    <mergeCell ref="C417:C419"/>
    <mergeCell ref="D412:D414"/>
    <mergeCell ref="C667:C679"/>
    <mergeCell ref="C702:C713"/>
    <mergeCell ref="D691:D692"/>
    <mergeCell ref="C714:C715"/>
    <mergeCell ref="C686:C698"/>
    <mergeCell ref="D708:D709"/>
    <mergeCell ref="B683:F683"/>
    <mergeCell ref="F694:F695"/>
    <mergeCell ref="B702:B713"/>
    <mergeCell ref="E694:E695"/>
    <mergeCell ref="D682:F682"/>
    <mergeCell ref="B667:B679"/>
    <mergeCell ref="D679:F679"/>
    <mergeCell ref="B680:B682"/>
    <mergeCell ref="B701:F701"/>
    <mergeCell ref="B444:F444"/>
    <mergeCell ref="A843:A856"/>
    <mergeCell ref="A743:A754"/>
    <mergeCell ref="A795:A804"/>
    <mergeCell ref="B823:F823"/>
    <mergeCell ref="D827:F827"/>
    <mergeCell ref="C824:C827"/>
    <mergeCell ref="B824:B827"/>
    <mergeCell ref="A816:A822"/>
    <mergeCell ref="B820:B822"/>
    <mergeCell ref="B805:F805"/>
    <mergeCell ref="D812:F812"/>
    <mergeCell ref="C806:C812"/>
    <mergeCell ref="B806:B812"/>
    <mergeCell ref="B815:F815"/>
    <mergeCell ref="D820:D821"/>
    <mergeCell ref="E832:E834"/>
    <mergeCell ref="D819:F819"/>
    <mergeCell ref="B816:B819"/>
    <mergeCell ref="C816:C819"/>
    <mergeCell ref="D806:D807"/>
    <mergeCell ref="C769:C779"/>
    <mergeCell ref="C795:C804"/>
    <mergeCell ref="B795:B804"/>
    <mergeCell ref="B828:B835"/>
    <mergeCell ref="C525:C527"/>
    <mergeCell ref="D536:F536"/>
    <mergeCell ref="D546:D549"/>
    <mergeCell ref="B525:B527"/>
    <mergeCell ref="D525:D526"/>
    <mergeCell ref="D592:F592"/>
    <mergeCell ref="B581:B586"/>
    <mergeCell ref="B570:B571"/>
    <mergeCell ref="C570:C571"/>
    <mergeCell ref="C581:C586"/>
    <mergeCell ref="D552:F552"/>
    <mergeCell ref="C544:C545"/>
    <mergeCell ref="D581:D583"/>
    <mergeCell ref="D572:D576"/>
    <mergeCell ref="D569:F569"/>
    <mergeCell ref="C553:C558"/>
    <mergeCell ref="C551:C552"/>
    <mergeCell ref="D586:F586"/>
    <mergeCell ref="B587:F587"/>
    <mergeCell ref="D577:F577"/>
    <mergeCell ref="D564:F564"/>
    <mergeCell ref="B546:B550"/>
    <mergeCell ref="B565:B569"/>
    <mergeCell ref="D571:F571"/>
    <mergeCell ref="A840:A841"/>
    <mergeCell ref="B840:B841"/>
    <mergeCell ref="C840:C841"/>
    <mergeCell ref="D779:F779"/>
    <mergeCell ref="E783:E790"/>
    <mergeCell ref="B781:B782"/>
    <mergeCell ref="C781:C782"/>
    <mergeCell ref="D782:F782"/>
    <mergeCell ref="B780:F780"/>
    <mergeCell ref="C783:C791"/>
    <mergeCell ref="C820:C822"/>
    <mergeCell ref="C828:C835"/>
    <mergeCell ref="B839:F839"/>
    <mergeCell ref="D835:F835"/>
    <mergeCell ref="B783:B791"/>
    <mergeCell ref="B794:F794"/>
    <mergeCell ref="A781:A793"/>
    <mergeCell ref="D841:F841"/>
    <mergeCell ref="D804:F804"/>
    <mergeCell ref="D830:D831"/>
    <mergeCell ref="F832:F834"/>
    <mergeCell ref="D822:F822"/>
    <mergeCell ref="C717:C726"/>
    <mergeCell ref="B716:F716"/>
    <mergeCell ref="D672:D673"/>
    <mergeCell ref="D661:F661"/>
    <mergeCell ref="C662:C663"/>
    <mergeCell ref="D663:F663"/>
    <mergeCell ref="E680:E681"/>
    <mergeCell ref="F680:F681"/>
    <mergeCell ref="D649:D650"/>
    <mergeCell ref="B662:B663"/>
    <mergeCell ref="D651:D652"/>
    <mergeCell ref="C680:C682"/>
    <mergeCell ref="B649:B661"/>
    <mergeCell ref="B664:F664"/>
    <mergeCell ref="D772:D773"/>
    <mergeCell ref="B753:B754"/>
    <mergeCell ref="B756:B765"/>
    <mergeCell ref="C743:C752"/>
    <mergeCell ref="D765:F765"/>
    <mergeCell ref="B743:B752"/>
    <mergeCell ref="C727:C728"/>
    <mergeCell ref="D754:F754"/>
    <mergeCell ref="C753:C754"/>
    <mergeCell ref="E756:E764"/>
    <mergeCell ref="F756:F764"/>
    <mergeCell ref="B742:F742"/>
    <mergeCell ref="D768:F768"/>
    <mergeCell ref="B730:B737"/>
    <mergeCell ref="B727:B728"/>
    <mergeCell ref="B729:F729"/>
    <mergeCell ref="B551:B552"/>
    <mergeCell ref="D543:F543"/>
    <mergeCell ref="B578:B580"/>
    <mergeCell ref="B542:B543"/>
    <mergeCell ref="C649:C661"/>
    <mergeCell ref="B544:B545"/>
    <mergeCell ref="D706:D707"/>
    <mergeCell ref="C627:C630"/>
    <mergeCell ref="B686:B698"/>
    <mergeCell ref="D686:D687"/>
    <mergeCell ref="D545:F545"/>
    <mergeCell ref="C546:C550"/>
    <mergeCell ref="C647:C648"/>
    <mergeCell ref="B647:B648"/>
    <mergeCell ref="D594:F594"/>
    <mergeCell ref="C542:C543"/>
    <mergeCell ref="B588:B592"/>
    <mergeCell ref="F627:F629"/>
    <mergeCell ref="D603:F603"/>
    <mergeCell ref="C519:C524"/>
    <mergeCell ref="B517:B518"/>
    <mergeCell ref="C514:C516"/>
    <mergeCell ref="A538:A558"/>
    <mergeCell ref="B597:B601"/>
    <mergeCell ref="D609:F609"/>
    <mergeCell ref="C538:C541"/>
    <mergeCell ref="B497:B498"/>
    <mergeCell ref="C497:C498"/>
    <mergeCell ref="C593:C594"/>
    <mergeCell ref="D580:F580"/>
    <mergeCell ref="B572:B577"/>
    <mergeCell ref="C565:C569"/>
    <mergeCell ref="D528:D530"/>
    <mergeCell ref="D578:D579"/>
    <mergeCell ref="D516:F516"/>
    <mergeCell ref="C602:C603"/>
    <mergeCell ref="B519:B524"/>
    <mergeCell ref="B553:B558"/>
    <mergeCell ref="D556:D557"/>
    <mergeCell ref="B604:B609"/>
    <mergeCell ref="D524:F524"/>
    <mergeCell ref="C528:C536"/>
    <mergeCell ref="C560:C564"/>
    <mergeCell ref="A686:A700"/>
    <mergeCell ref="A717:A728"/>
    <mergeCell ref="F722:F724"/>
    <mergeCell ref="D717:D718"/>
    <mergeCell ref="D713:F713"/>
    <mergeCell ref="B717:B726"/>
    <mergeCell ref="B699:B700"/>
    <mergeCell ref="D531:D533"/>
    <mergeCell ref="D700:F700"/>
    <mergeCell ref="B595:B596"/>
    <mergeCell ref="A588:A609"/>
    <mergeCell ref="B528:B536"/>
    <mergeCell ref="B714:B715"/>
    <mergeCell ref="D728:F728"/>
    <mergeCell ref="E722:E724"/>
    <mergeCell ref="D726:F726"/>
    <mergeCell ref="E627:E629"/>
    <mergeCell ref="C699:C700"/>
    <mergeCell ref="D704:D705"/>
    <mergeCell ref="F675:F678"/>
    <mergeCell ref="E675:E678"/>
    <mergeCell ref="D654:D655"/>
    <mergeCell ref="A511:A536"/>
    <mergeCell ref="B560:B564"/>
    <mergeCell ref="A445:A464"/>
    <mergeCell ref="B445:B449"/>
    <mergeCell ref="D432:D433"/>
    <mergeCell ref="C450:C451"/>
    <mergeCell ref="D443:F443"/>
    <mergeCell ref="C406:C408"/>
    <mergeCell ref="D431:F431"/>
    <mergeCell ref="A417:A443"/>
    <mergeCell ref="D469:D470"/>
    <mergeCell ref="C445:C449"/>
    <mergeCell ref="C424:C425"/>
    <mergeCell ref="B424:B425"/>
    <mergeCell ref="D438:D440"/>
    <mergeCell ref="D453:F453"/>
    <mergeCell ref="D451:F451"/>
    <mergeCell ref="C452:C453"/>
    <mergeCell ref="D449:F449"/>
    <mergeCell ref="B435:B443"/>
    <mergeCell ref="B420:B423"/>
    <mergeCell ref="C409:C415"/>
    <mergeCell ref="A466:A490"/>
    <mergeCell ref="B452:B453"/>
    <mergeCell ref="F466:F467"/>
    <mergeCell ref="E445:E448"/>
    <mergeCell ref="C398:C399"/>
    <mergeCell ref="D468:F468"/>
    <mergeCell ref="D379:F379"/>
    <mergeCell ref="B303:B304"/>
    <mergeCell ref="B319:B320"/>
    <mergeCell ref="C351:C353"/>
    <mergeCell ref="B359:F359"/>
    <mergeCell ref="B351:B353"/>
    <mergeCell ref="D358:F358"/>
    <mergeCell ref="C354:C358"/>
    <mergeCell ref="D354:D356"/>
    <mergeCell ref="D377:D378"/>
    <mergeCell ref="D343:F343"/>
    <mergeCell ref="E314:E315"/>
    <mergeCell ref="B311:F311"/>
    <mergeCell ref="D325:F325"/>
    <mergeCell ref="D327:F327"/>
    <mergeCell ref="D304:F304"/>
    <mergeCell ref="D394:D395"/>
    <mergeCell ref="E466:E467"/>
    <mergeCell ref="D460:F460"/>
    <mergeCell ref="B432:B434"/>
    <mergeCell ref="B332:F332"/>
    <mergeCell ref="D350:F350"/>
    <mergeCell ref="A492:A509"/>
    <mergeCell ref="C517:C518"/>
    <mergeCell ref="B499:B502"/>
    <mergeCell ref="B514:B516"/>
    <mergeCell ref="H7:K7"/>
    <mergeCell ref="D131:D132"/>
    <mergeCell ref="D184:D207"/>
    <mergeCell ref="D254:D255"/>
    <mergeCell ref="E12:E13"/>
    <mergeCell ref="F12:F13"/>
    <mergeCell ref="D45:D47"/>
    <mergeCell ref="B16:B38"/>
    <mergeCell ref="C16:C38"/>
    <mergeCell ref="C73:C107"/>
    <mergeCell ref="D93:F93"/>
    <mergeCell ref="D73:D92"/>
    <mergeCell ref="D106:F106"/>
    <mergeCell ref="D164:F164"/>
    <mergeCell ref="C65:C72"/>
    <mergeCell ref="D72:F72"/>
    <mergeCell ref="D145:D150"/>
    <mergeCell ref="D244:D247"/>
    <mergeCell ref="D251:F251"/>
    <mergeCell ref="B231:F231"/>
    <mergeCell ref="C228:C230"/>
    <mergeCell ref="D142:D143"/>
    <mergeCell ref="D228:D229"/>
    <mergeCell ref="D248:D250"/>
    <mergeCell ref="B239:B241"/>
    <mergeCell ref="C239:C241"/>
    <mergeCell ref="B228:B230"/>
    <mergeCell ref="D236:F236"/>
    <mergeCell ref="D165:D170"/>
    <mergeCell ref="D209:D213"/>
    <mergeCell ref="C162:C164"/>
    <mergeCell ref="C242:C251"/>
    <mergeCell ref="B237:B238"/>
    <mergeCell ref="D230:F230"/>
    <mergeCell ref="D227:F227"/>
    <mergeCell ref="B232:B236"/>
    <mergeCell ref="C232:C236"/>
    <mergeCell ref="D232:D233"/>
    <mergeCell ref="C237:C238"/>
    <mergeCell ref="D238:F238"/>
    <mergeCell ref="D241:F241"/>
    <mergeCell ref="B165:B227"/>
    <mergeCell ref="D258:D260"/>
    <mergeCell ref="C394:C397"/>
    <mergeCell ref="B354:B358"/>
    <mergeCell ref="C333:C337"/>
    <mergeCell ref="D297:F297"/>
    <mergeCell ref="B326:B327"/>
    <mergeCell ref="C326:C327"/>
    <mergeCell ref="B305:B310"/>
    <mergeCell ref="D386:F386"/>
    <mergeCell ref="D284:D286"/>
    <mergeCell ref="F314:F315"/>
    <mergeCell ref="C377:C379"/>
    <mergeCell ref="B387:F387"/>
    <mergeCell ref="D370:F370"/>
    <mergeCell ref="C371:C376"/>
    <mergeCell ref="D344:D348"/>
    <mergeCell ref="D338:D339"/>
    <mergeCell ref="D274:D278"/>
    <mergeCell ref="B272:B273"/>
    <mergeCell ref="B268:B271"/>
    <mergeCell ref="D280:F280"/>
    <mergeCell ref="B262:F262"/>
    <mergeCell ref="B296:B297"/>
    <mergeCell ref="C312:C316"/>
    <mergeCell ref="B344:B350"/>
    <mergeCell ref="B328:B331"/>
    <mergeCell ref="C321:C325"/>
    <mergeCell ref="B480:B482"/>
    <mergeCell ref="C480:C482"/>
    <mergeCell ref="B465:F465"/>
    <mergeCell ref="D400:D404"/>
    <mergeCell ref="D399:F399"/>
    <mergeCell ref="D351:D352"/>
    <mergeCell ref="B333:B337"/>
    <mergeCell ref="D331:F331"/>
    <mergeCell ref="D341:F341"/>
    <mergeCell ref="B338:B341"/>
    <mergeCell ref="C338:C341"/>
    <mergeCell ref="D371:D375"/>
    <mergeCell ref="C380:C386"/>
    <mergeCell ref="D353:F353"/>
    <mergeCell ref="D393:F393"/>
    <mergeCell ref="C388:C393"/>
    <mergeCell ref="C342:C343"/>
    <mergeCell ref="C344:C350"/>
    <mergeCell ref="C365:C368"/>
    <mergeCell ref="B472:B473"/>
    <mergeCell ref="B398:B399"/>
    <mergeCell ref="B406:B408"/>
    <mergeCell ref="B394:B397"/>
    <mergeCell ref="D685:F685"/>
    <mergeCell ref="A232:A261"/>
    <mergeCell ref="A333:A358"/>
    <mergeCell ref="A388:A415"/>
    <mergeCell ref="C296:C297"/>
    <mergeCell ref="D824:D826"/>
    <mergeCell ref="A824:A838"/>
    <mergeCell ref="B836:B838"/>
    <mergeCell ref="C836:C838"/>
    <mergeCell ref="D838:F838"/>
    <mergeCell ref="E588:E591"/>
    <mergeCell ref="F588:F591"/>
    <mergeCell ref="E560:E563"/>
    <mergeCell ref="F560:F563"/>
    <mergeCell ref="D607:D608"/>
    <mergeCell ref="D567:D568"/>
    <mergeCell ref="D584:D585"/>
    <mergeCell ref="D793:F793"/>
    <mergeCell ref="B792:B793"/>
    <mergeCell ref="C792:C793"/>
    <mergeCell ref="D283:F283"/>
    <mergeCell ref="B461:B464"/>
  </mergeCells>
  <phoneticPr fontId="15" type="noConversion"/>
  <pageMargins left="1.1811023622047245" right="0.39370078740157483" top="0.78740157480314965" bottom="0.78740157480314965" header="0.31496062992125984" footer="0.31496062992125984"/>
  <pageSetup paperSize="9" scale="6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Išlaidos 2024-12-31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User</cp:lastModifiedBy>
  <cp:lastPrinted>2025-01-15T06:46:04Z</cp:lastPrinted>
  <dcterms:created xsi:type="dcterms:W3CDTF">2017-06-05T12:14:24Z</dcterms:created>
  <dcterms:modified xsi:type="dcterms:W3CDTF">2025-01-15T10:44:47Z</dcterms:modified>
</cp:coreProperties>
</file>