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INKLAPIS\GEGUŽĖ 2022\SKELBTI 2024 m. sausis\2024-01-11 Nr.T3-28\"/>
    </mc:Choice>
  </mc:AlternateContent>
  <bookViews>
    <workbookView xWindow="0" yWindow="0" windowWidth="28800" windowHeight="11835"/>
  </bookViews>
  <sheets>
    <sheet name="Išlaidos 2023-12-31" sheetId="4" r:id="rId1"/>
  </sheets>
  <calcPr calcId="152511"/>
</workbook>
</file>

<file path=xl/calcChain.xml><?xml version="1.0" encoding="utf-8"?>
<calcChain xmlns="http://schemas.openxmlformats.org/spreadsheetml/2006/main">
  <c r="H712" i="4" l="1"/>
  <c r="G723" i="4"/>
  <c r="H723" i="4"/>
  <c r="I723" i="4"/>
  <c r="J723" i="4"/>
  <c r="K723" i="4"/>
  <c r="G672" i="4"/>
  <c r="H669" i="4"/>
  <c r="I669" i="4"/>
  <c r="J669" i="4"/>
  <c r="K669" i="4"/>
  <c r="G668" i="4"/>
  <c r="G669" i="4" s="1"/>
  <c r="G661" i="4"/>
  <c r="G622" i="4"/>
  <c r="G612" i="4"/>
  <c r="G556" i="4"/>
  <c r="G517" i="4"/>
  <c r="K494" i="4"/>
  <c r="G493" i="4"/>
  <c r="K489" i="4"/>
  <c r="K486" i="4"/>
  <c r="G485" i="4"/>
  <c r="G447" i="4"/>
  <c r="K402" i="4"/>
  <c r="G401" i="4"/>
  <c r="G364" i="4"/>
  <c r="G363" i="4"/>
  <c r="H345" i="4"/>
  <c r="I345" i="4"/>
  <c r="J345" i="4"/>
  <c r="K345" i="4"/>
  <c r="G344" i="4"/>
  <c r="K341" i="4"/>
  <c r="G340" i="4"/>
  <c r="K287" i="4"/>
  <c r="G286" i="4"/>
  <c r="K225" i="4"/>
  <c r="G224" i="4"/>
  <c r="G185" i="4"/>
  <c r="G177" i="4"/>
  <c r="G173" i="4"/>
  <c r="G171" i="4"/>
  <c r="G152" i="4"/>
  <c r="G144" i="4"/>
  <c r="G138" i="4"/>
  <c r="G139" i="4"/>
  <c r="G121" i="4"/>
  <c r="G95" i="4"/>
  <c r="G94" i="4"/>
  <c r="G90" i="4"/>
  <c r="G77" i="4"/>
  <c r="G23" i="4"/>
  <c r="G174" i="4"/>
  <c r="G175" i="4"/>
  <c r="G172" i="4"/>
  <c r="I136" i="4"/>
  <c r="J136" i="4"/>
  <c r="K136" i="4"/>
  <c r="H136" i="4"/>
  <c r="I578" i="4"/>
  <c r="J578" i="4"/>
  <c r="K578" i="4"/>
  <c r="H578" i="4"/>
  <c r="G577" i="4"/>
  <c r="G131" i="4"/>
  <c r="G126" i="4"/>
  <c r="G25" i="4"/>
  <c r="G21" i="4"/>
  <c r="G30" i="4"/>
  <c r="G583" i="4"/>
  <c r="G610" i="4"/>
  <c r="G702" i="4"/>
  <c r="I688" i="4"/>
  <c r="J688" i="4"/>
  <c r="K688" i="4"/>
  <c r="H688" i="4"/>
  <c r="G687" i="4"/>
  <c r="H629" i="4"/>
  <c r="I629" i="4"/>
  <c r="J629" i="4"/>
  <c r="K629" i="4"/>
  <c r="G628" i="4"/>
  <c r="G629" i="4" s="1"/>
  <c r="H547" i="4"/>
  <c r="I547" i="4"/>
  <c r="J547" i="4"/>
  <c r="K547" i="4"/>
  <c r="G546" i="4"/>
  <c r="G540" i="4"/>
  <c r="G505" i="4"/>
  <c r="G481" i="4"/>
  <c r="G461" i="4"/>
  <c r="G436" i="4"/>
  <c r="G420" i="4"/>
  <c r="G397" i="4"/>
  <c r="G378" i="4"/>
  <c r="G352" i="4"/>
  <c r="G329" i="4"/>
  <c r="G306" i="4"/>
  <c r="G282" i="4"/>
  <c r="G261" i="4"/>
  <c r="G241" i="4"/>
  <c r="G220" i="4"/>
  <c r="H188" i="4"/>
  <c r="I188" i="4"/>
  <c r="J188" i="4"/>
  <c r="K188" i="4"/>
  <c r="G184" i="4"/>
  <c r="H179" i="4"/>
  <c r="I179" i="4"/>
  <c r="J179" i="4"/>
  <c r="K179" i="4"/>
  <c r="G147" i="4"/>
  <c r="G148" i="4"/>
  <c r="G149" i="4"/>
  <c r="G145" i="4"/>
  <c r="G142" i="4"/>
  <c r="G137" i="4"/>
  <c r="G124" i="4"/>
  <c r="G122" i="4"/>
  <c r="H119" i="4"/>
  <c r="I119" i="4"/>
  <c r="J119" i="4"/>
  <c r="K119" i="4"/>
  <c r="G114" i="4"/>
  <c r="G115" i="4"/>
  <c r="H113" i="4"/>
  <c r="I113" i="4"/>
  <c r="J113" i="4"/>
  <c r="K113" i="4"/>
  <c r="G92" i="4"/>
  <c r="G87" i="4"/>
  <c r="G88" i="4"/>
  <c r="G70" i="4"/>
  <c r="G55" i="4"/>
  <c r="I42" i="4"/>
  <c r="J42" i="4"/>
  <c r="K42" i="4"/>
  <c r="H42" i="4"/>
  <c r="G41" i="4"/>
  <c r="G20" i="4"/>
  <c r="H603" i="4"/>
  <c r="G602" i="4"/>
  <c r="H637" i="4"/>
  <c r="H523" i="4"/>
  <c r="G522" i="4"/>
  <c r="H455" i="4"/>
  <c r="G454" i="4"/>
  <c r="H450" i="4"/>
  <c r="G449" i="4"/>
  <c r="H367" i="4"/>
  <c r="G366" i="4"/>
  <c r="G211" i="4"/>
  <c r="G212" i="4"/>
  <c r="G215" i="4"/>
  <c r="H208" i="4"/>
  <c r="I208" i="4"/>
  <c r="J208" i="4"/>
  <c r="K208" i="4"/>
  <c r="G205" i="4"/>
  <c r="H204" i="4"/>
  <c r="I204" i="4"/>
  <c r="J204" i="4"/>
  <c r="K204" i="4"/>
  <c r="G203" i="4"/>
  <c r="G195" i="4"/>
  <c r="G165" i="4"/>
  <c r="G166" i="4"/>
  <c r="G159" i="4"/>
  <c r="G156" i="4"/>
  <c r="G150" i="4"/>
  <c r="G143" i="4"/>
  <c r="G110" i="4"/>
  <c r="G111" i="4"/>
  <c r="G83" i="4"/>
  <c r="G56" i="4"/>
  <c r="K45" i="4"/>
  <c r="G141" i="4"/>
  <c r="G135" i="4"/>
  <c r="G84" i="4"/>
  <c r="G565" i="4"/>
  <c r="G594" i="4"/>
  <c r="G553" i="4"/>
  <c r="G539" i="4"/>
  <c r="G675" i="4"/>
  <c r="G663" i="4"/>
  <c r="K440" i="4"/>
  <c r="K356" i="4"/>
  <c r="K333" i="4"/>
  <c r="K310" i="4"/>
  <c r="G643" i="4"/>
  <c r="G170" i="4"/>
  <c r="G703" i="4"/>
  <c r="G691" i="4"/>
  <c r="H656" i="4"/>
  <c r="H648" i="4" s="1"/>
  <c r="I656" i="4"/>
  <c r="I648" i="4" s="1"/>
  <c r="J656" i="4"/>
  <c r="J648" i="4" s="1"/>
  <c r="K656" i="4"/>
  <c r="K648" i="4" s="1"/>
  <c r="G649" i="4"/>
  <c r="G633" i="4"/>
  <c r="G621" i="4"/>
  <c r="G568" i="4"/>
  <c r="G206" i="4"/>
  <c r="G146" i="4"/>
  <c r="G123" i="4"/>
  <c r="H133" i="4"/>
  <c r="I133" i="4"/>
  <c r="J133" i="4"/>
  <c r="K133" i="4"/>
  <c r="G120" i="4"/>
  <c r="G96" i="4"/>
  <c r="G91" i="4"/>
  <c r="G46" i="4"/>
  <c r="G28" i="4"/>
  <c r="G654" i="4"/>
  <c r="G651" i="4"/>
  <c r="I637" i="4"/>
  <c r="G636" i="4"/>
  <c r="G598" i="4"/>
  <c r="H561" i="4"/>
  <c r="G560" i="4"/>
  <c r="G537" i="4"/>
  <c r="G536" i="4"/>
  <c r="H544" i="4"/>
  <c r="G541" i="4"/>
  <c r="G538" i="4"/>
  <c r="G542" i="4"/>
  <c r="G543" i="4"/>
  <c r="I544" i="4"/>
  <c r="J544" i="4"/>
  <c r="K544" i="4"/>
  <c r="G545" i="4"/>
  <c r="G684" i="4"/>
  <c r="H678" i="4"/>
  <c r="G297" i="4"/>
  <c r="G248" i="4"/>
  <c r="G162" i="4"/>
  <c r="G158" i="4"/>
  <c r="G154" i="4"/>
  <c r="G129" i="4"/>
  <c r="G547" i="4" l="1"/>
  <c r="G688" i="4"/>
  <c r="G648" i="4"/>
  <c r="G544" i="4"/>
  <c r="G108" i="4"/>
  <c r="G89" i="4"/>
  <c r="G17" i="4"/>
  <c r="G207" i="4"/>
  <c r="G208" i="4" s="1"/>
  <c r="H710" i="4"/>
  <c r="I710" i="4"/>
  <c r="J710" i="4"/>
  <c r="K710" i="4"/>
  <c r="G709" i="4"/>
  <c r="G682" i="4"/>
  <c r="G497" i="4"/>
  <c r="G320" i="4"/>
  <c r="H235" i="4"/>
  <c r="I235" i="4"/>
  <c r="J235" i="4"/>
  <c r="K235" i="4"/>
  <c r="H190" i="4"/>
  <c r="I190" i="4"/>
  <c r="J190" i="4"/>
  <c r="K190" i="4"/>
  <c r="G155" i="4"/>
  <c r="G99" i="4"/>
  <c r="G93" i="4"/>
  <c r="H489" i="4"/>
  <c r="I489" i="4"/>
  <c r="J489" i="4"/>
  <c r="H443" i="4"/>
  <c r="I443" i="4"/>
  <c r="J443" i="4"/>
  <c r="K443" i="4"/>
  <c r="H405" i="4"/>
  <c r="I405" i="4"/>
  <c r="J405" i="4"/>
  <c r="K405" i="4"/>
  <c r="H359" i="4"/>
  <c r="I359" i="4"/>
  <c r="J359" i="4"/>
  <c r="K359" i="4"/>
  <c r="H336" i="4"/>
  <c r="I336" i="4"/>
  <c r="J336" i="4"/>
  <c r="K336" i="4"/>
  <c r="H290" i="4"/>
  <c r="I290" i="4"/>
  <c r="J290" i="4"/>
  <c r="K290" i="4"/>
  <c r="H228" i="4"/>
  <c r="I228" i="4"/>
  <c r="J228" i="4"/>
  <c r="K228" i="4"/>
  <c r="G151" i="4"/>
  <c r="H29" i="4"/>
  <c r="H34" i="4" s="1"/>
  <c r="I29" i="4"/>
  <c r="I34" i="4" s="1"/>
  <c r="J29" i="4"/>
  <c r="J34" i="4" s="1"/>
  <c r="K29" i="4"/>
  <c r="K34" i="4" s="1"/>
  <c r="I693" i="4"/>
  <c r="J693" i="4"/>
  <c r="K693" i="4"/>
  <c r="H693" i="4"/>
  <c r="I523" i="4"/>
  <c r="J523" i="4"/>
  <c r="K523" i="4"/>
  <c r="I474" i="4"/>
  <c r="J474" i="4"/>
  <c r="K474" i="4"/>
  <c r="H474" i="4"/>
  <c r="I429" i="4"/>
  <c r="J429" i="4"/>
  <c r="K429" i="4"/>
  <c r="H429" i="4"/>
  <c r="I411" i="4"/>
  <c r="J411" i="4"/>
  <c r="K411" i="4"/>
  <c r="H411" i="4"/>
  <c r="G343" i="4"/>
  <c r="I310" i="4"/>
  <c r="J310" i="4"/>
  <c r="H310" i="4"/>
  <c r="I299" i="4"/>
  <c r="J299" i="4"/>
  <c r="K299" i="4"/>
  <c r="H299" i="4"/>
  <c r="I278" i="4"/>
  <c r="J278" i="4"/>
  <c r="K278" i="4"/>
  <c r="H278" i="4"/>
  <c r="I237" i="4"/>
  <c r="J237" i="4"/>
  <c r="K237" i="4"/>
  <c r="H237" i="4"/>
  <c r="I213" i="4"/>
  <c r="J213" i="4"/>
  <c r="K213" i="4"/>
  <c r="H213" i="4"/>
  <c r="I199" i="4"/>
  <c r="J199" i="4"/>
  <c r="K199" i="4"/>
  <c r="H199" i="4"/>
  <c r="G189" i="4"/>
  <c r="G134" i="4"/>
  <c r="I58" i="4"/>
  <c r="J58" i="4"/>
  <c r="K58" i="4"/>
  <c r="H58" i="4"/>
  <c r="I50" i="4"/>
  <c r="J50" i="4"/>
  <c r="K50" i="4"/>
  <c r="H50" i="4"/>
  <c r="G32" i="4"/>
  <c r="H615" i="4"/>
  <c r="I615" i="4"/>
  <c r="J615" i="4"/>
  <c r="K615" i="4"/>
  <c r="G611" i="4"/>
  <c r="I603" i="4"/>
  <c r="J603" i="4"/>
  <c r="K603" i="4"/>
  <c r="G595" i="4"/>
  <c r="G593" i="4"/>
  <c r="H589" i="4"/>
  <c r="I589" i="4"/>
  <c r="J589" i="4"/>
  <c r="K589" i="4"/>
  <c r="H575" i="4"/>
  <c r="I575" i="4"/>
  <c r="J575" i="4"/>
  <c r="K575" i="4"/>
  <c r="G558" i="4"/>
  <c r="G528" i="4"/>
  <c r="G441" i="4"/>
  <c r="H374" i="4"/>
  <c r="H387" i="4"/>
  <c r="I387" i="4"/>
  <c r="J387" i="4"/>
  <c r="K387" i="4"/>
  <c r="G384" i="4"/>
  <c r="G385" i="4"/>
  <c r="H383" i="4"/>
  <c r="I383" i="4"/>
  <c r="J383" i="4"/>
  <c r="K383" i="4"/>
  <c r="G382" i="4"/>
  <c r="G357" i="4"/>
  <c r="G288" i="4"/>
  <c r="G226" i="4"/>
  <c r="G334" i="4"/>
  <c r="G335" i="4"/>
  <c r="G487" i="4"/>
  <c r="G403" i="4"/>
  <c r="G399" i="4"/>
  <c r="H313" i="4"/>
  <c r="I313" i="4"/>
  <c r="J313" i="4"/>
  <c r="K313" i="4"/>
  <c r="G311" i="4"/>
  <c r="H459" i="4"/>
  <c r="I459" i="4"/>
  <c r="J459" i="4"/>
  <c r="K459" i="4"/>
  <c r="H466" i="4"/>
  <c r="I466" i="4"/>
  <c r="J466" i="4"/>
  <c r="K466" i="4"/>
  <c r="G465" i="4"/>
  <c r="G458" i="4"/>
  <c r="G506" i="4"/>
  <c r="H510" i="4"/>
  <c r="I510" i="4"/>
  <c r="J510" i="4"/>
  <c r="K510" i="4"/>
  <c r="G509" i="4"/>
  <c r="H266" i="4"/>
  <c r="I266" i="4"/>
  <c r="J266" i="4"/>
  <c r="K266" i="4"/>
  <c r="G265" i="4"/>
  <c r="G247" i="4"/>
  <c r="G249" i="4"/>
  <c r="H250" i="4"/>
  <c r="I250" i="4"/>
  <c r="J250" i="4"/>
  <c r="K250" i="4"/>
  <c r="H246" i="4"/>
  <c r="I246" i="4"/>
  <c r="J246" i="4"/>
  <c r="K246" i="4"/>
  <c r="G245" i="4"/>
  <c r="G246" i="4" s="1"/>
  <c r="H193" i="4"/>
  <c r="I193" i="4"/>
  <c r="J193" i="4"/>
  <c r="K193" i="4"/>
  <c r="G191" i="4"/>
  <c r="G192" i="4"/>
  <c r="G161" i="4"/>
  <c r="G116" i="4"/>
  <c r="G53" i="4"/>
  <c r="G681" i="4"/>
  <c r="G519" i="4"/>
  <c r="H503" i="4"/>
  <c r="I503" i="4"/>
  <c r="J503" i="4"/>
  <c r="K503" i="4"/>
  <c r="G502" i="4"/>
  <c r="J416" i="4"/>
  <c r="K416" i="4"/>
  <c r="H372" i="4"/>
  <c r="G371" i="4"/>
  <c r="I367" i="4"/>
  <c r="J367" i="4"/>
  <c r="K367" i="4"/>
  <c r="I348" i="4"/>
  <c r="J348" i="4"/>
  <c r="K348" i="4"/>
  <c r="H348" i="4"/>
  <c r="H325" i="4"/>
  <c r="G298" i="4"/>
  <c r="I232" i="4"/>
  <c r="J232" i="4"/>
  <c r="K232" i="4"/>
  <c r="H232" i="4"/>
  <c r="G190" i="4" l="1"/>
  <c r="G336" i="4"/>
  <c r="G615" i="4"/>
  <c r="G603" i="4"/>
  <c r="G589" i="4"/>
  <c r="G575" i="4"/>
  <c r="G693" i="4"/>
  <c r="G523" i="4"/>
  <c r="G510" i="4"/>
  <c r="G503" i="4"/>
  <c r="G474" i="4"/>
  <c r="G466" i="4"/>
  <c r="G459" i="4"/>
  <c r="G429" i="4"/>
  <c r="G411" i="4"/>
  <c r="G387" i="4"/>
  <c r="G383" i="4"/>
  <c r="G310" i="4"/>
  <c r="G367" i="4"/>
  <c r="G348" i="4"/>
  <c r="G345" i="4"/>
  <c r="G313" i="4"/>
  <c r="G299" i="4"/>
  <c r="G278" i="4"/>
  <c r="G266" i="4"/>
  <c r="G250" i="4"/>
  <c r="G237" i="4"/>
  <c r="G232" i="4"/>
  <c r="G213" i="4"/>
  <c r="G136" i="4"/>
  <c r="G58" i="4"/>
  <c r="G50" i="4"/>
  <c r="G29" i="4"/>
  <c r="G193" i="4"/>
  <c r="G194" i="4"/>
  <c r="G186" i="4"/>
  <c r="G187" i="4"/>
  <c r="G198" i="4"/>
  <c r="H201" i="4"/>
  <c r="H183" i="4" s="1"/>
  <c r="I201" i="4"/>
  <c r="I183" i="4" s="1"/>
  <c r="J201" i="4"/>
  <c r="J183" i="4" s="1"/>
  <c r="K201" i="4"/>
  <c r="K183" i="4" s="1"/>
  <c r="G200" i="4"/>
  <c r="G201" i="4" s="1"/>
  <c r="G178" i="4"/>
  <c r="G132" i="4"/>
  <c r="G130" i="4"/>
  <c r="G118" i="4"/>
  <c r="G79" i="4"/>
  <c r="G188" i="4" l="1"/>
  <c r="H534" i="4"/>
  <c r="I534" i="4"/>
  <c r="J534" i="4"/>
  <c r="K534" i="4"/>
  <c r="H479" i="4"/>
  <c r="I479" i="4"/>
  <c r="J479" i="4"/>
  <c r="K479" i="4"/>
  <c r="G478" i="4"/>
  <c r="G534" i="4" l="1"/>
  <c r="G479" i="4"/>
  <c r="H85" i="4"/>
  <c r="I85" i="4"/>
  <c r="J85" i="4"/>
  <c r="K85" i="4"/>
  <c r="G85" i="4" l="1"/>
  <c r="H52" i="4" l="1"/>
  <c r="I52" i="4"/>
  <c r="J52" i="4"/>
  <c r="K52" i="4"/>
  <c r="G51" i="4"/>
  <c r="G52" i="4" s="1"/>
  <c r="I708" i="4" l="1"/>
  <c r="J708" i="4"/>
  <c r="K708" i="4"/>
  <c r="G710" i="4"/>
  <c r="G704" i="4"/>
  <c r="G620" i="4"/>
  <c r="H708" i="4" l="1"/>
  <c r="G708" i="4" s="1"/>
  <c r="G609" i="4"/>
  <c r="G597" i="4"/>
  <c r="G582" i="4"/>
  <c r="G567" i="4"/>
  <c r="I561" i="4"/>
  <c r="J561" i="4"/>
  <c r="K561" i="4"/>
  <c r="G551" i="4"/>
  <c r="G552" i="4"/>
  <c r="G561" i="4" l="1"/>
  <c r="G642" i="4"/>
  <c r="J637" i="4"/>
  <c r="K637" i="4"/>
  <c r="G637" i="4" l="1"/>
  <c r="G632" i="4"/>
  <c r="G526" i="4"/>
  <c r="G518" i="4"/>
  <c r="G473" i="4"/>
  <c r="G491" i="4"/>
  <c r="H393" i="4" l="1"/>
  <c r="I393" i="4"/>
  <c r="J393" i="4"/>
  <c r="K393" i="4"/>
  <c r="G393" i="4" l="1"/>
  <c r="H390" i="4"/>
  <c r="I390" i="4"/>
  <c r="J390" i="4"/>
  <c r="K390" i="4"/>
  <c r="G390" i="4" l="1"/>
  <c r="I514" i="4"/>
  <c r="G512" i="4"/>
  <c r="I455" i="4"/>
  <c r="J455" i="4"/>
  <c r="K455" i="4"/>
  <c r="G445" i="4"/>
  <c r="G455" i="4" l="1"/>
  <c r="I372" i="4"/>
  <c r="J372" i="4"/>
  <c r="K372" i="4"/>
  <c r="G370" i="4"/>
  <c r="I374" i="4"/>
  <c r="J374" i="4"/>
  <c r="K374" i="4"/>
  <c r="G372" i="4" l="1"/>
  <c r="G338" i="4"/>
  <c r="H322" i="4"/>
  <c r="I322" i="4"/>
  <c r="J322" i="4"/>
  <c r="K322" i="4"/>
  <c r="G315" i="4"/>
  <c r="G322" i="4" l="1"/>
  <c r="I275" i="4"/>
  <c r="J275" i="4"/>
  <c r="K275" i="4"/>
  <c r="H275" i="4"/>
  <c r="I255" i="4"/>
  <c r="J255" i="4"/>
  <c r="K255" i="4"/>
  <c r="H255" i="4"/>
  <c r="H724" i="4"/>
  <c r="I724" i="4"/>
  <c r="J724" i="4"/>
  <c r="K724" i="4"/>
  <c r="I37" i="4"/>
  <c r="J37" i="4"/>
  <c r="K37" i="4"/>
  <c r="H37" i="4"/>
  <c r="G275" i="4" l="1"/>
  <c r="G255" i="4"/>
  <c r="G43" i="4"/>
  <c r="G140" i="4"/>
  <c r="G14" i="4"/>
  <c r="G15" i="4"/>
  <c r="G16" i="4"/>
  <c r="G18" i="4"/>
  <c r="G19" i="4"/>
  <c r="G22" i="4"/>
  <c r="G24" i="4"/>
  <c r="G26" i="4"/>
  <c r="G27" i="4"/>
  <c r="G31" i="4"/>
  <c r="G33" i="4"/>
  <c r="G35" i="4"/>
  <c r="G36" i="4"/>
  <c r="G38" i="4"/>
  <c r="G39" i="4"/>
  <c r="G40" i="4"/>
  <c r="G44" i="4"/>
  <c r="G47" i="4"/>
  <c r="G48" i="4"/>
  <c r="G49" i="4"/>
  <c r="G54" i="4"/>
  <c r="G57" i="4"/>
  <c r="G59" i="4"/>
  <c r="G60" i="4"/>
  <c r="G61" i="4"/>
  <c r="G62" i="4"/>
  <c r="G63" i="4"/>
  <c r="G64" i="4"/>
  <c r="G65" i="4"/>
  <c r="G66" i="4"/>
  <c r="G67" i="4"/>
  <c r="G68" i="4"/>
  <c r="G69" i="4"/>
  <c r="G71" i="4"/>
  <c r="G72" i="4"/>
  <c r="G73" i="4"/>
  <c r="G74" i="4"/>
  <c r="G75" i="4"/>
  <c r="G78" i="4"/>
  <c r="G80" i="4"/>
  <c r="G81" i="4"/>
  <c r="G82" i="4"/>
  <c r="G97" i="4"/>
  <c r="G98" i="4"/>
  <c r="G100" i="4"/>
  <c r="G101" i="4"/>
  <c r="G102" i="4"/>
  <c r="G103" i="4"/>
  <c r="G104" i="4"/>
  <c r="G105" i="4"/>
  <c r="G106" i="4"/>
  <c r="G107" i="4"/>
  <c r="G109" i="4"/>
  <c r="G112" i="4"/>
  <c r="G117" i="4"/>
  <c r="G119" i="4" s="1"/>
  <c r="G125" i="4"/>
  <c r="G127" i="4"/>
  <c r="G128" i="4"/>
  <c r="G153" i="4"/>
  <c r="G157" i="4"/>
  <c r="G160" i="4"/>
  <c r="G163" i="4"/>
  <c r="G164" i="4"/>
  <c r="G167" i="4"/>
  <c r="G168" i="4"/>
  <c r="G169" i="4"/>
  <c r="G176" i="4"/>
  <c r="G180" i="4"/>
  <c r="G181" i="4"/>
  <c r="G196" i="4"/>
  <c r="G197" i="4"/>
  <c r="G202" i="4"/>
  <c r="G204" i="4" s="1"/>
  <c r="G210" i="4"/>
  <c r="G214" i="4"/>
  <c r="G217" i="4"/>
  <c r="G219" i="4"/>
  <c r="G221" i="4"/>
  <c r="G222" i="4"/>
  <c r="G223" i="4"/>
  <c r="G227" i="4"/>
  <c r="G228" i="4" s="1"/>
  <c r="G229" i="4"/>
  <c r="G230" i="4"/>
  <c r="G231" i="4"/>
  <c r="G234" i="4"/>
  <c r="G235" i="4" s="1"/>
  <c r="G236" i="4"/>
  <c r="G238" i="4"/>
  <c r="G239" i="4" s="1"/>
  <c r="G240" i="4"/>
  <c r="G242" i="4"/>
  <c r="G243" i="4"/>
  <c r="G252" i="4"/>
  <c r="G253" i="4"/>
  <c r="G254" i="4"/>
  <c r="G256" i="4"/>
  <c r="G258" i="4"/>
  <c r="G260" i="4"/>
  <c r="G262" i="4"/>
  <c r="G263" i="4"/>
  <c r="G267" i="4"/>
  <c r="G268" i="4"/>
  <c r="G269" i="4"/>
  <c r="G272" i="4"/>
  <c r="G273" i="4"/>
  <c r="G274" i="4"/>
  <c r="G276" i="4"/>
  <c r="G277" i="4"/>
  <c r="G279" i="4"/>
  <c r="G281" i="4"/>
  <c r="G283" i="4"/>
  <c r="G284" i="4"/>
  <c r="G285" i="4"/>
  <c r="G289" i="4"/>
  <c r="G290" i="4" s="1"/>
  <c r="G291" i="4"/>
  <c r="G292" i="4"/>
  <c r="G293" i="4"/>
  <c r="G296" i="4"/>
  <c r="G300" i="4"/>
  <c r="G301" i="4"/>
  <c r="G303" i="4"/>
  <c r="G305" i="4"/>
  <c r="G307" i="4"/>
  <c r="G308" i="4"/>
  <c r="G309" i="4"/>
  <c r="G312" i="4"/>
  <c r="G314" i="4"/>
  <c r="G316" i="4"/>
  <c r="G319" i="4"/>
  <c r="G321" i="4"/>
  <c r="G323" i="4"/>
  <c r="G324" i="4"/>
  <c r="G326" i="4"/>
  <c r="G328" i="4"/>
  <c r="G330" i="4"/>
  <c r="G331" i="4"/>
  <c r="G332" i="4"/>
  <c r="G337" i="4"/>
  <c r="G339" i="4"/>
  <c r="G346" i="4"/>
  <c r="G347" i="4"/>
  <c r="G349" i="4"/>
  <c r="G351" i="4"/>
  <c r="G353" i="4"/>
  <c r="G354" i="4"/>
  <c r="G355" i="4"/>
  <c r="G358" i="4"/>
  <c r="G359" i="4" s="1"/>
  <c r="G360" i="4"/>
  <c r="G361" i="4"/>
  <c r="G362" i="4"/>
  <c r="G365" i="4"/>
  <c r="G369" i="4"/>
  <c r="G373" i="4"/>
  <c r="G374" i="4" s="1"/>
  <c r="G375" i="4"/>
  <c r="G376" i="4" s="1"/>
  <c r="G377" i="4"/>
  <c r="G379" i="4"/>
  <c r="G380" i="4"/>
  <c r="G386" i="4"/>
  <c r="G389" i="4"/>
  <c r="G391" i="4"/>
  <c r="G392" i="4"/>
  <c r="G394" i="4"/>
  <c r="G396" i="4"/>
  <c r="G398" i="4"/>
  <c r="G400" i="4"/>
  <c r="G404" i="4"/>
  <c r="G405" i="4" s="1"/>
  <c r="G406" i="4"/>
  <c r="G407" i="4"/>
  <c r="G408" i="4"/>
  <c r="G409" i="4"/>
  <c r="G410" i="4"/>
  <c r="G413" i="4"/>
  <c r="G415" i="4"/>
  <c r="G417" i="4"/>
  <c r="G419" i="4"/>
  <c r="G421" i="4"/>
  <c r="G423" i="4"/>
  <c r="G424" i="4"/>
  <c r="G425" i="4"/>
  <c r="G428" i="4"/>
  <c r="G430" i="4"/>
  <c r="G431" i="4"/>
  <c r="G433" i="4"/>
  <c r="G435" i="4"/>
  <c r="G437" i="4"/>
  <c r="G438" i="4"/>
  <c r="G439" i="4"/>
  <c r="G442" i="4"/>
  <c r="G443" i="4" s="1"/>
  <c r="G444" i="4"/>
  <c r="G446" i="4"/>
  <c r="G448" i="4"/>
  <c r="G452" i="4"/>
  <c r="G453" i="4"/>
  <c r="G456" i="4"/>
  <c r="G460" i="4"/>
  <c r="G462" i="4"/>
  <c r="G463" i="4"/>
  <c r="G467" i="4"/>
  <c r="G468" i="4"/>
  <c r="G471" i="4"/>
  <c r="G472" i="4"/>
  <c r="G475" i="4"/>
  <c r="G476" i="4"/>
  <c r="G480" i="4"/>
  <c r="G482" i="4"/>
  <c r="G483" i="4"/>
  <c r="G484" i="4"/>
  <c r="G488" i="4"/>
  <c r="G489" i="4" s="1"/>
  <c r="G490" i="4"/>
  <c r="G492" i="4"/>
  <c r="G496" i="4"/>
  <c r="G498" i="4"/>
  <c r="G500" i="4"/>
  <c r="G504" i="4"/>
  <c r="G507" i="4"/>
  <c r="G511" i="4"/>
  <c r="G513" i="4"/>
  <c r="G516" i="4"/>
  <c r="G520" i="4"/>
  <c r="G521" i="4"/>
  <c r="G525" i="4"/>
  <c r="G527" i="4"/>
  <c r="G529" i="4"/>
  <c r="G532" i="4"/>
  <c r="G533" i="4"/>
  <c r="G549" i="4"/>
  <c r="G550" i="4"/>
  <c r="G554" i="4"/>
  <c r="G555" i="4"/>
  <c r="G557" i="4"/>
  <c r="G559" i="4"/>
  <c r="G562" i="4"/>
  <c r="G566" i="4"/>
  <c r="G569" i="4"/>
  <c r="G570" i="4"/>
  <c r="G571" i="4"/>
  <c r="G572" i="4"/>
  <c r="G573" i="4"/>
  <c r="G574" i="4"/>
  <c r="G576" i="4"/>
  <c r="G580" i="4"/>
  <c r="G581" i="4"/>
  <c r="G584" i="4"/>
  <c r="G585" i="4"/>
  <c r="G586" i="4"/>
  <c r="G587" i="4"/>
  <c r="G588" i="4"/>
  <c r="G590" i="4"/>
  <c r="G596" i="4"/>
  <c r="G599" i="4"/>
  <c r="G600" i="4"/>
  <c r="G601" i="4"/>
  <c r="G604" i="4"/>
  <c r="G607" i="4"/>
  <c r="G608" i="4"/>
  <c r="G613" i="4"/>
  <c r="G614" i="4"/>
  <c r="G616" i="4"/>
  <c r="G619" i="4"/>
  <c r="G623" i="4"/>
  <c r="G624" i="4"/>
  <c r="G626" i="4"/>
  <c r="G631" i="4"/>
  <c r="G634" i="4"/>
  <c r="G635" i="4"/>
  <c r="G638" i="4"/>
  <c r="G641" i="4"/>
  <c r="G644" i="4"/>
  <c r="G645" i="4"/>
  <c r="G646" i="4"/>
  <c r="G650" i="4"/>
  <c r="G652" i="4"/>
  <c r="G653" i="4"/>
  <c r="G655" i="4"/>
  <c r="G658" i="4"/>
  <c r="G660" i="4"/>
  <c r="G662" i="4"/>
  <c r="G664" i="4"/>
  <c r="G665" i="4"/>
  <c r="G666" i="4"/>
  <c r="G671" i="4"/>
  <c r="G673" i="4"/>
  <c r="G674" i="4"/>
  <c r="G676" i="4"/>
  <c r="G677" i="4"/>
  <c r="G680" i="4"/>
  <c r="G683" i="4"/>
  <c r="G685" i="4"/>
  <c r="G690" i="4"/>
  <c r="G692" i="4"/>
  <c r="G694" i="4"/>
  <c r="G695" i="4"/>
  <c r="G698" i="4"/>
  <c r="G699" i="4"/>
  <c r="G701" i="4"/>
  <c r="G705" i="4"/>
  <c r="G706" i="4"/>
  <c r="G225" i="4" l="1"/>
  <c r="G34" i="4"/>
  <c r="G179" i="4"/>
  <c r="G113" i="4"/>
  <c r="G42" i="4"/>
  <c r="G656" i="4"/>
  <c r="G133" i="4"/>
  <c r="G724" i="4"/>
  <c r="G515" i="4"/>
  <c r="G199" i="4"/>
  <c r="G183" i="4" s="1"/>
  <c r="G37" i="4"/>
  <c r="G45" i="4"/>
  <c r="G477" i="4"/>
  <c r="H700" i="4"/>
  <c r="I700" i="4"/>
  <c r="J700" i="4"/>
  <c r="K700" i="4"/>
  <c r="G700" i="4" l="1"/>
  <c r="I76" i="4" l="1"/>
  <c r="I86" i="4" s="1"/>
  <c r="I678" i="4" l="1"/>
  <c r="I670" i="4" s="1"/>
  <c r="J678" i="4"/>
  <c r="J670" i="4" s="1"/>
  <c r="K678" i="4"/>
  <c r="K670" i="4" s="1"/>
  <c r="H659" i="4"/>
  <c r="I659" i="4"/>
  <c r="J659" i="4"/>
  <c r="K659" i="4"/>
  <c r="H647" i="4"/>
  <c r="I647" i="4"/>
  <c r="I640" i="4" s="1"/>
  <c r="J647" i="4"/>
  <c r="J640" i="4" s="1"/>
  <c r="K647" i="4"/>
  <c r="K640" i="4" s="1"/>
  <c r="H640" i="4" l="1"/>
  <c r="G640" i="4" s="1"/>
  <c r="G647" i="4"/>
  <c r="G659" i="4"/>
  <c r="H670" i="4"/>
  <c r="G670" i="4" s="1"/>
  <c r="G678" i="4"/>
  <c r="H531" i="4"/>
  <c r="I531" i="4"/>
  <c r="J531" i="4"/>
  <c r="K531" i="4"/>
  <c r="H434" i="4"/>
  <c r="I434" i="4"/>
  <c r="J434" i="4"/>
  <c r="K434" i="4"/>
  <c r="H440" i="4"/>
  <c r="I440" i="4"/>
  <c r="J440" i="4"/>
  <c r="H376" i="4"/>
  <c r="I376" i="4"/>
  <c r="J376" i="4"/>
  <c r="K376" i="4"/>
  <c r="G531" i="4" l="1"/>
  <c r="G440" i="4"/>
  <c r="G434" i="4"/>
  <c r="I325" i="4"/>
  <c r="J325" i="4"/>
  <c r="K325" i="4"/>
  <c r="H327" i="4"/>
  <c r="I327" i="4"/>
  <c r="J327" i="4"/>
  <c r="K327" i="4"/>
  <c r="H304" i="4"/>
  <c r="I304" i="4"/>
  <c r="J304" i="4"/>
  <c r="K304" i="4"/>
  <c r="H239" i="4"/>
  <c r="I239" i="4"/>
  <c r="J239" i="4"/>
  <c r="K239" i="4"/>
  <c r="G327" i="4" l="1"/>
  <c r="G304" i="4"/>
  <c r="G325" i="4"/>
  <c r="H218" i="4"/>
  <c r="I218" i="4"/>
  <c r="J218" i="4"/>
  <c r="K218" i="4"/>
  <c r="G218" i="4" l="1"/>
  <c r="H294" i="4"/>
  <c r="I294" i="4"/>
  <c r="J294" i="4"/>
  <c r="K294" i="4"/>
  <c r="G294" i="4" l="1"/>
  <c r="H494" i="4"/>
  <c r="I494" i="4"/>
  <c r="J494" i="4"/>
  <c r="H270" i="4"/>
  <c r="I270" i="4"/>
  <c r="J270" i="4"/>
  <c r="K270" i="4"/>
  <c r="H426" i="4"/>
  <c r="I426" i="4"/>
  <c r="J426" i="4"/>
  <c r="K426" i="4"/>
  <c r="G494" i="4" l="1"/>
  <c r="G426" i="4"/>
  <c r="G270" i="4"/>
  <c r="H469" i="4"/>
  <c r="I469" i="4"/>
  <c r="J469" i="4"/>
  <c r="K469" i="4"/>
  <c r="H514" i="4"/>
  <c r="J514" i="4"/>
  <c r="K514" i="4"/>
  <c r="G514" i="4" l="1"/>
  <c r="G469" i="4"/>
  <c r="H418" i="4" l="1"/>
  <c r="I418" i="4"/>
  <c r="J418" i="4"/>
  <c r="K418" i="4"/>
  <c r="G418" i="4" l="1"/>
  <c r="H707" i="4"/>
  <c r="H720" i="4" s="1"/>
  <c r="I707" i="4"/>
  <c r="I720" i="4" s="1"/>
  <c r="J707" i="4"/>
  <c r="J720" i="4" s="1"/>
  <c r="K707" i="4"/>
  <c r="K720" i="4" s="1"/>
  <c r="H696" i="4"/>
  <c r="I696" i="4"/>
  <c r="I689" i="4" s="1"/>
  <c r="J696" i="4"/>
  <c r="J689" i="4" s="1"/>
  <c r="K696" i="4"/>
  <c r="K689" i="4" s="1"/>
  <c r="H686" i="4"/>
  <c r="H679" i="4" s="1"/>
  <c r="I686" i="4"/>
  <c r="I679" i="4" s="1"/>
  <c r="J686" i="4"/>
  <c r="J679" i="4" s="1"/>
  <c r="K686" i="4"/>
  <c r="K679" i="4" s="1"/>
  <c r="H667" i="4"/>
  <c r="H657" i="4" s="1"/>
  <c r="I667" i="4"/>
  <c r="I657" i="4" s="1"/>
  <c r="J667" i="4"/>
  <c r="J657" i="4" s="1"/>
  <c r="K667" i="4"/>
  <c r="K657" i="4" s="1"/>
  <c r="G667" i="4" l="1"/>
  <c r="G657" i="4" s="1"/>
  <c r="H689" i="4"/>
  <c r="G689" i="4" s="1"/>
  <c r="G696" i="4"/>
  <c r="G707" i="4"/>
  <c r="G720" i="4" s="1"/>
  <c r="G686" i="4"/>
  <c r="G679" i="4" s="1"/>
  <c r="K697" i="4"/>
  <c r="J697" i="4"/>
  <c r="I697" i="4"/>
  <c r="H697" i="4"/>
  <c r="H639" i="4"/>
  <c r="I639" i="4"/>
  <c r="I630" i="4" s="1"/>
  <c r="J639" i="4"/>
  <c r="J630" i="4" s="1"/>
  <c r="K639" i="4"/>
  <c r="K630" i="4" s="1"/>
  <c r="H630" i="4" l="1"/>
  <c r="G630" i="4" s="1"/>
  <c r="G639" i="4"/>
  <c r="G697" i="4"/>
  <c r="H627" i="4" l="1"/>
  <c r="I627" i="4"/>
  <c r="J627" i="4"/>
  <c r="K627" i="4"/>
  <c r="H625" i="4"/>
  <c r="I625" i="4"/>
  <c r="J625" i="4"/>
  <c r="K625" i="4"/>
  <c r="K718" i="4" l="1"/>
  <c r="K618" i="4"/>
  <c r="J718" i="4"/>
  <c r="J618" i="4"/>
  <c r="I718" i="4"/>
  <c r="I618" i="4"/>
  <c r="H718" i="4"/>
  <c r="H618" i="4"/>
  <c r="G625" i="4"/>
  <c r="G627" i="4"/>
  <c r="H617" i="4"/>
  <c r="I617" i="4"/>
  <c r="I606" i="4" s="1"/>
  <c r="J617" i="4"/>
  <c r="J606" i="4" s="1"/>
  <c r="K617" i="4"/>
  <c r="K606" i="4" s="1"/>
  <c r="H605" i="4"/>
  <c r="I605" i="4"/>
  <c r="I592" i="4" s="1"/>
  <c r="J605" i="4"/>
  <c r="J592" i="4" s="1"/>
  <c r="K605" i="4"/>
  <c r="K592" i="4" s="1"/>
  <c r="H591" i="4"/>
  <c r="H579" i="4" s="1"/>
  <c r="I591" i="4"/>
  <c r="I579" i="4" s="1"/>
  <c r="J591" i="4"/>
  <c r="J579" i="4" s="1"/>
  <c r="K591" i="4"/>
  <c r="K579" i="4" s="1"/>
  <c r="H564" i="4"/>
  <c r="I564" i="4"/>
  <c r="J564" i="4"/>
  <c r="K564" i="4"/>
  <c r="G618" i="4" l="1"/>
  <c r="G579" i="4"/>
  <c r="G564" i="4"/>
  <c r="H606" i="4"/>
  <c r="G606" i="4" s="1"/>
  <c r="G617" i="4"/>
  <c r="H592" i="4"/>
  <c r="G592" i="4" s="1"/>
  <c r="G605" i="4"/>
  <c r="G591" i="4"/>
  <c r="G578" i="4"/>
  <c r="H563" i="4"/>
  <c r="H548" i="4" s="1"/>
  <c r="I563" i="4"/>
  <c r="I548" i="4" s="1"/>
  <c r="J563" i="4"/>
  <c r="J548" i="4" s="1"/>
  <c r="K563" i="4"/>
  <c r="K548" i="4" s="1"/>
  <c r="I535" i="4"/>
  <c r="J535" i="4"/>
  <c r="K535" i="4"/>
  <c r="H530" i="4"/>
  <c r="I530" i="4"/>
  <c r="I524" i="4" s="1"/>
  <c r="J530" i="4"/>
  <c r="J524" i="4" s="1"/>
  <c r="K530" i="4"/>
  <c r="K524" i="4" s="1"/>
  <c r="H515" i="4"/>
  <c r="I515" i="4"/>
  <c r="J515" i="4"/>
  <c r="K515" i="4"/>
  <c r="G548" i="4" l="1"/>
  <c r="G563" i="4"/>
  <c r="H535" i="4"/>
  <c r="G535" i="4" s="1"/>
  <c r="H524" i="4"/>
  <c r="G524" i="4" s="1"/>
  <c r="G530" i="4"/>
  <c r="H508" i="4"/>
  <c r="I508" i="4"/>
  <c r="J508" i="4"/>
  <c r="K508" i="4"/>
  <c r="H501" i="4"/>
  <c r="I501" i="4"/>
  <c r="J501" i="4"/>
  <c r="K501" i="4"/>
  <c r="G501" i="4" l="1"/>
  <c r="G508" i="4"/>
  <c r="H499" i="4"/>
  <c r="I499" i="4"/>
  <c r="I495" i="4" s="1"/>
  <c r="J499" i="4"/>
  <c r="J495" i="4" s="1"/>
  <c r="K499" i="4"/>
  <c r="K495" i="4" s="1"/>
  <c r="H486" i="4"/>
  <c r="I486" i="4"/>
  <c r="J486" i="4"/>
  <c r="H477" i="4"/>
  <c r="I477" i="4"/>
  <c r="J477" i="4"/>
  <c r="K477" i="4"/>
  <c r="G486" i="4" l="1"/>
  <c r="H495" i="4"/>
  <c r="G499" i="4"/>
  <c r="G495" i="4" s="1"/>
  <c r="K470" i="4"/>
  <c r="J470" i="4"/>
  <c r="I470" i="4"/>
  <c r="H470" i="4"/>
  <c r="H464" i="4"/>
  <c r="I464" i="4"/>
  <c r="J464" i="4"/>
  <c r="K464" i="4"/>
  <c r="H457" i="4"/>
  <c r="I457" i="4"/>
  <c r="J457" i="4"/>
  <c r="K457" i="4"/>
  <c r="G457" i="4" l="1"/>
  <c r="G470" i="4"/>
  <c r="G464" i="4"/>
  <c r="H451" i="4"/>
  <c r="K451" i="4"/>
  <c r="I451" i="4"/>
  <c r="J451" i="4"/>
  <c r="I450" i="4"/>
  <c r="J450" i="4"/>
  <c r="K450" i="4"/>
  <c r="H432" i="4"/>
  <c r="I432" i="4"/>
  <c r="J432" i="4"/>
  <c r="K432" i="4"/>
  <c r="G451" i="4" l="1"/>
  <c r="G450" i="4"/>
  <c r="H427" i="4"/>
  <c r="G432" i="4"/>
  <c r="K427" i="4"/>
  <c r="J427" i="4"/>
  <c r="I427" i="4"/>
  <c r="H422" i="4"/>
  <c r="I422" i="4"/>
  <c r="J422" i="4"/>
  <c r="K422" i="4"/>
  <c r="H416" i="4"/>
  <c r="I416" i="4"/>
  <c r="H414" i="4"/>
  <c r="I414" i="4"/>
  <c r="I712" i="4" s="1"/>
  <c r="J414" i="4"/>
  <c r="J712" i="4" s="1"/>
  <c r="K414" i="4"/>
  <c r="K712" i="4" s="1"/>
  <c r="G427" i="4" l="1"/>
  <c r="G416" i="4"/>
  <c r="G422" i="4"/>
  <c r="G414" i="4"/>
  <c r="G712" i="4" s="1"/>
  <c r="J412" i="4"/>
  <c r="K412" i="4"/>
  <c r="I412" i="4"/>
  <c r="H412" i="4"/>
  <c r="H402" i="4"/>
  <c r="I402" i="4"/>
  <c r="J402" i="4"/>
  <c r="H395" i="4"/>
  <c r="I395" i="4"/>
  <c r="J395" i="4"/>
  <c r="K395" i="4"/>
  <c r="G412" i="4" l="1"/>
  <c r="G395" i="4"/>
  <c r="G402" i="4"/>
  <c r="J388" i="4"/>
  <c r="I388" i="4"/>
  <c r="K388" i="4"/>
  <c r="H388" i="4"/>
  <c r="H381" i="4"/>
  <c r="I381" i="4"/>
  <c r="I368" i="4" s="1"/>
  <c r="J381" i="4"/>
  <c r="J368" i="4" s="1"/>
  <c r="K381" i="4"/>
  <c r="K368" i="4" s="1"/>
  <c r="G388" i="4" l="1"/>
  <c r="H368" i="4"/>
  <c r="G368" i="4" s="1"/>
  <c r="G381" i="4"/>
  <c r="H350" i="4"/>
  <c r="I350" i="4"/>
  <c r="J350" i="4"/>
  <c r="K350" i="4"/>
  <c r="H356" i="4"/>
  <c r="I356" i="4"/>
  <c r="J356" i="4"/>
  <c r="G356" i="4" l="1"/>
  <c r="G350" i="4"/>
  <c r="K342" i="4"/>
  <c r="J342" i="4"/>
  <c r="I342" i="4"/>
  <c r="H342" i="4"/>
  <c r="H341" i="4"/>
  <c r="I341" i="4"/>
  <c r="J341" i="4"/>
  <c r="H333" i="4"/>
  <c r="I333" i="4"/>
  <c r="J333" i="4"/>
  <c r="H317" i="4"/>
  <c r="I317" i="4"/>
  <c r="J317" i="4"/>
  <c r="K317" i="4"/>
  <c r="H302" i="4"/>
  <c r="I302" i="4"/>
  <c r="J302" i="4"/>
  <c r="K302" i="4"/>
  <c r="H287" i="4"/>
  <c r="I287" i="4"/>
  <c r="J287" i="4"/>
  <c r="H280" i="4"/>
  <c r="I280" i="4"/>
  <c r="J280" i="4"/>
  <c r="K280" i="4"/>
  <c r="J318" i="4" l="1"/>
  <c r="G342" i="4"/>
  <c r="G317" i="4"/>
  <c r="G333" i="4"/>
  <c r="G341" i="4"/>
  <c r="G302" i="4"/>
  <c r="G287" i="4"/>
  <c r="G280" i="4"/>
  <c r="K318" i="4"/>
  <c r="H295" i="4"/>
  <c r="J295" i="4"/>
  <c r="H318" i="4"/>
  <c r="I295" i="4"/>
  <c r="K295" i="4"/>
  <c r="I318" i="4"/>
  <c r="G318" i="4" l="1"/>
  <c r="G295" i="4"/>
  <c r="K271" i="4"/>
  <c r="J271" i="4"/>
  <c r="I271" i="4"/>
  <c r="H271" i="4"/>
  <c r="H264" i="4"/>
  <c r="I264" i="4"/>
  <c r="J264" i="4"/>
  <c r="K264" i="4"/>
  <c r="H259" i="4"/>
  <c r="I259" i="4"/>
  <c r="I717" i="4" s="1"/>
  <c r="J259" i="4"/>
  <c r="J717" i="4" s="1"/>
  <c r="K259" i="4"/>
  <c r="K717" i="4" s="1"/>
  <c r="H257" i="4"/>
  <c r="I257" i="4"/>
  <c r="J257" i="4"/>
  <c r="K257" i="4"/>
  <c r="K251" i="4" l="1"/>
  <c r="G271" i="4"/>
  <c r="G264" i="4"/>
  <c r="G257" i="4"/>
  <c r="H717" i="4"/>
  <c r="G717" i="4" s="1"/>
  <c r="G259" i="4"/>
  <c r="I251" i="4"/>
  <c r="J251" i="4"/>
  <c r="H251" i="4"/>
  <c r="H244" i="4"/>
  <c r="I244" i="4"/>
  <c r="J244" i="4"/>
  <c r="K244" i="4"/>
  <c r="G251" i="4" l="1"/>
  <c r="G244" i="4"/>
  <c r="J233" i="4"/>
  <c r="I233" i="4"/>
  <c r="K233" i="4"/>
  <c r="H233" i="4"/>
  <c r="H225" i="4"/>
  <c r="I225" i="4"/>
  <c r="I719" i="4" s="1"/>
  <c r="J225" i="4"/>
  <c r="H216" i="4"/>
  <c r="H716" i="4" s="1"/>
  <c r="I216" i="4"/>
  <c r="I716" i="4" s="1"/>
  <c r="J216" i="4"/>
  <c r="J716" i="4" s="1"/>
  <c r="K216" i="4"/>
  <c r="K716" i="4" s="1"/>
  <c r="G233" i="4" l="1"/>
  <c r="G216" i="4"/>
  <c r="G716" i="4" s="1"/>
  <c r="K209" i="4"/>
  <c r="J209" i="4"/>
  <c r="I209" i="4"/>
  <c r="H209" i="4"/>
  <c r="G209" i="4" l="1"/>
  <c r="H182" i="4"/>
  <c r="I182" i="4"/>
  <c r="I725" i="4" s="1"/>
  <c r="J182" i="4"/>
  <c r="J725" i="4" s="1"/>
  <c r="K182" i="4"/>
  <c r="K725" i="4" s="1"/>
  <c r="H725" i="4" l="1"/>
  <c r="G725" i="4" s="1"/>
  <c r="G182" i="4"/>
  <c r="H722" i="4"/>
  <c r="I722" i="4"/>
  <c r="J722" i="4"/>
  <c r="K722" i="4"/>
  <c r="H721" i="4"/>
  <c r="I721" i="4"/>
  <c r="J721" i="4"/>
  <c r="K721" i="4"/>
  <c r="G721" i="4" l="1"/>
  <c r="G722" i="4"/>
  <c r="H76" i="4"/>
  <c r="H86" i="4" s="1"/>
  <c r="J76" i="4"/>
  <c r="K76" i="4"/>
  <c r="I713" i="4"/>
  <c r="J713" i="4"/>
  <c r="K713" i="4"/>
  <c r="H713" i="4"/>
  <c r="K715" i="4"/>
  <c r="J45" i="4"/>
  <c r="J715" i="4" s="1"/>
  <c r="I45" i="4"/>
  <c r="I715" i="4" s="1"/>
  <c r="H45" i="4"/>
  <c r="H715" i="4" s="1"/>
  <c r="K714" i="4"/>
  <c r="J714" i="4"/>
  <c r="I714" i="4"/>
  <c r="H714" i="4"/>
  <c r="J86" i="4" l="1"/>
  <c r="J719" i="4" s="1"/>
  <c r="K86" i="4"/>
  <c r="K13" i="4" s="1"/>
  <c r="K711" i="4" s="1"/>
  <c r="H719" i="4"/>
  <c r="G76" i="4"/>
  <c r="I13" i="4"/>
  <c r="I711" i="4" s="1"/>
  <c r="G714" i="4"/>
  <c r="G713" i="4"/>
  <c r="J13" i="4" l="1"/>
  <c r="J711" i="4" s="1"/>
  <c r="K719" i="4"/>
  <c r="H13" i="4"/>
  <c r="H711" i="4" s="1"/>
  <c r="G86" i="4"/>
  <c r="G719" i="4" s="1"/>
  <c r="G715" i="4"/>
  <c r="G718" i="4"/>
  <c r="G13" i="4" l="1"/>
  <c r="G711" i="4"/>
</calcChain>
</file>

<file path=xl/sharedStrings.xml><?xml version="1.0" encoding="utf-8"?>
<sst xmlns="http://schemas.openxmlformats.org/spreadsheetml/2006/main" count="1605" uniqueCount="310">
  <si>
    <t>PATVIRTINTA</t>
  </si>
  <si>
    <t>Eil. Nr.</t>
  </si>
  <si>
    <t>Programos kodas</t>
  </si>
  <si>
    <t>Asignavimų valdytojo pavadinimas</t>
  </si>
  <si>
    <t>Programos pavadinimas</t>
  </si>
  <si>
    <t>Finansavimo šaltinis</t>
  </si>
  <si>
    <t>Valstybės funkcijos pavadinimas</t>
  </si>
  <si>
    <t>Metinė suma iš viso</t>
  </si>
  <si>
    <t>Valstybės funkcijų klasifikacijos kodas</t>
  </si>
  <si>
    <t>iš jų ketvirčiais</t>
  </si>
  <si>
    <t>I</t>
  </si>
  <si>
    <t>II</t>
  </si>
  <si>
    <t>III</t>
  </si>
  <si>
    <t>IV</t>
  </si>
  <si>
    <t>(Eurais)</t>
  </si>
  <si>
    <t>Savivaldybės funkcijų įgyvendinimo ir valdymo tobulinimo programa</t>
  </si>
  <si>
    <t>Šilalės rajono savivaldybės administracija</t>
  </si>
  <si>
    <t>01.01.01.02.</t>
  </si>
  <si>
    <t>01.03.02.01.</t>
  </si>
  <si>
    <t>Savivaldos institucijos</t>
  </si>
  <si>
    <t>Bendrų ekonominių ir socialinių planavimo paslaugų administravimas ir valdymas</t>
  </si>
  <si>
    <t>01.03.02.09.</t>
  </si>
  <si>
    <t>Institucijos valdymo išlaidos</t>
  </si>
  <si>
    <t>01.06.01.02.07.</t>
  </si>
  <si>
    <t>Savivaldybių asociacijos mokestis</t>
  </si>
  <si>
    <t>01.06.01.02.08.</t>
  </si>
  <si>
    <t>Nusipelniusių asmenų skatinimo programa</t>
  </si>
  <si>
    <t>04.04.03.01.</t>
  </si>
  <si>
    <t>08.01.01.03.</t>
  </si>
  <si>
    <t>Kūno kultūros ir sporto plėtros įgyvendinimas</t>
  </si>
  <si>
    <t>08.04.01.01.</t>
  </si>
  <si>
    <t>Nevyriausybinių organizacijų rėmimas</t>
  </si>
  <si>
    <t>08.04.01.02.</t>
  </si>
  <si>
    <t>Religinių bendrijų rėmimas</t>
  </si>
  <si>
    <t>10.09.01.01.</t>
  </si>
  <si>
    <t>Iš viso 01 programoje</t>
  </si>
  <si>
    <t>01.07.01.01.</t>
  </si>
  <si>
    <t>04.02.01.04.</t>
  </si>
  <si>
    <t>04.06.01.01.</t>
  </si>
  <si>
    <t>05.01.01.01.</t>
  </si>
  <si>
    <t>06.02.01.01.</t>
  </si>
  <si>
    <t>06.04.01.01.</t>
  </si>
  <si>
    <t>08.02.01.06.</t>
  </si>
  <si>
    <t>08.02.01.08.</t>
  </si>
  <si>
    <t>09.08.01.01.</t>
  </si>
  <si>
    <t>10.04.01.01.</t>
  </si>
  <si>
    <t>10.07.01.01.</t>
  </si>
  <si>
    <t>10.09.01.09.</t>
  </si>
  <si>
    <t>Žemės ūkio administravimas</t>
  </si>
  <si>
    <t>Ryšių valdymas ir kontrolė</t>
  </si>
  <si>
    <t>Atliekų tvarkymas</t>
  </si>
  <si>
    <t>Komunalinio ūkio plėtra</t>
  </si>
  <si>
    <t>Gatvių apšvietimas</t>
  </si>
  <si>
    <t>Kultūros tradicijų ir mėgėjų meninės veiklos rėmimas</t>
  </si>
  <si>
    <t>Kitos kultūros ir meno įstaigos</t>
  </si>
  <si>
    <t>Centralizuotos priemonės</t>
  </si>
  <si>
    <t>Vaikų globos ir rūpybos įstaigos</t>
  </si>
  <si>
    <t>Socialinės išmokos natūra ir pinigais socialiai pažeidžiamiems asmenims</t>
  </si>
  <si>
    <t>Institucijos išlaikymas</t>
  </si>
  <si>
    <t>01</t>
  </si>
  <si>
    <t>02</t>
  </si>
  <si>
    <t>Aplinkos apsaugos ir gerų sanitarijos ir higienos sąlygų užtikrinimo gyvenamojoje aplinkoje programa</t>
  </si>
  <si>
    <t>05.03.01.01.</t>
  </si>
  <si>
    <t>Iš viso 02 programoje</t>
  </si>
  <si>
    <t>08.02.01.05.</t>
  </si>
  <si>
    <t>03.01.01.01.</t>
  </si>
  <si>
    <t>03.02.01.01.</t>
  </si>
  <si>
    <t>04.05.01.02.</t>
  </si>
  <si>
    <t>Iš viso 03 programoje</t>
  </si>
  <si>
    <t>03</t>
  </si>
  <si>
    <t>Šilalės rajono viešosios tvarkos ir visuomenės priešgaisrinės apsaugos programa</t>
  </si>
  <si>
    <t>04</t>
  </si>
  <si>
    <t>Sveikatos apsaugos programa</t>
  </si>
  <si>
    <t>07.04.01.02.</t>
  </si>
  <si>
    <t>07.06.01.01.</t>
  </si>
  <si>
    <t>07.06.01.02.</t>
  </si>
  <si>
    <t xml:space="preserve">Aplinkos teršimo mažinimo priemonės </t>
  </si>
  <si>
    <t>Gyvūnų globa</t>
  </si>
  <si>
    <t>Policijos įstaigos</t>
  </si>
  <si>
    <t>Priešgaisrinės tarnybos</t>
  </si>
  <si>
    <t>Kelių transporto plėtra, kontrolė ir priežiūra</t>
  </si>
  <si>
    <t>Sveikatos priežiūros užtikrinimas</t>
  </si>
  <si>
    <t>Kitos sveikatos priežiūros įstaigos</t>
  </si>
  <si>
    <t>Kitos sveikatos priežiūros funkcijos</t>
  </si>
  <si>
    <t>Iš viso 04 programoje</t>
  </si>
  <si>
    <t>05</t>
  </si>
  <si>
    <t>Kultūros ugdymo ir etnokultūros puoselėjimo programa</t>
  </si>
  <si>
    <t>08.02.01.01.</t>
  </si>
  <si>
    <t>08.02.01.02.</t>
  </si>
  <si>
    <t>Iš viso 05 programoje</t>
  </si>
  <si>
    <t>08.02.01.07.</t>
  </si>
  <si>
    <t>08.06.01.01.</t>
  </si>
  <si>
    <t>09.05.01.03.</t>
  </si>
  <si>
    <t>Bibliotekos</t>
  </si>
  <si>
    <t>Muziejai ir parodų salės</t>
  </si>
  <si>
    <t>Kultūros vertybių apsauga</t>
  </si>
  <si>
    <t>Kiti jokiai grupei nepriskirti poilsio, kultūros ir religijos reikalai</t>
  </si>
  <si>
    <t>Švietimo pagalba</t>
  </si>
  <si>
    <t>3.1.</t>
  </si>
  <si>
    <t>3.5.</t>
  </si>
  <si>
    <t>06</t>
  </si>
  <si>
    <t>Kūno kultūros ir sporto programa</t>
  </si>
  <si>
    <t>Iš viso 06 programoje</t>
  </si>
  <si>
    <t>09.05.01.01.</t>
  </si>
  <si>
    <t>Švietimo kokybės ir mokymosi aplinkos užtikrinimo programa</t>
  </si>
  <si>
    <t>Iš viso 07 programoje</t>
  </si>
  <si>
    <t>Neformalusis vaikų švietimas</t>
  </si>
  <si>
    <t>07</t>
  </si>
  <si>
    <t>08</t>
  </si>
  <si>
    <t>01.03.03.02.01.</t>
  </si>
  <si>
    <t>01.03.03.02.02.</t>
  </si>
  <si>
    <t>01.03.03.02.03.</t>
  </si>
  <si>
    <t>01.06.01.02.02.</t>
  </si>
  <si>
    <t>01.06.01.02.03.</t>
  </si>
  <si>
    <t>01.06.01.02.04.</t>
  </si>
  <si>
    <t>01.06.01.02.05.</t>
  </si>
  <si>
    <t>02.01.01.04.</t>
  </si>
  <si>
    <t>02.02.01.01.</t>
  </si>
  <si>
    <t>04.02.01.01.</t>
  </si>
  <si>
    <t>10.06.01.01.</t>
  </si>
  <si>
    <t>Iš viso 08 programoje</t>
  </si>
  <si>
    <t>Valstybinių (perduotų savivaldybėms) funkcijų vykdymo programa</t>
  </si>
  <si>
    <t>06.01.01.01.</t>
  </si>
  <si>
    <t>10.01.02.01.</t>
  </si>
  <si>
    <t>Iš viso 09 programoje</t>
  </si>
  <si>
    <t>3.4.</t>
  </si>
  <si>
    <t>Socialinės apsaugos plėtojimo programa</t>
  </si>
  <si>
    <t>09</t>
  </si>
  <si>
    <t>10</t>
  </si>
  <si>
    <t>Žemės ūkio plėtros ir melioracijos programa</t>
  </si>
  <si>
    <t>04.01.01.01.</t>
  </si>
  <si>
    <t>06.03.01.01.</t>
  </si>
  <si>
    <t>Iš viso 11 programoje</t>
  </si>
  <si>
    <t>Iš viso 10 programoje</t>
  </si>
  <si>
    <t>11</t>
  </si>
  <si>
    <t>Komunalinio ūkio ir turto programa</t>
  </si>
  <si>
    <t>Iš viso 12 programoje</t>
  </si>
  <si>
    <t>12</t>
  </si>
  <si>
    <t>04.03.06.01.</t>
  </si>
  <si>
    <t>04.07.03.01.</t>
  </si>
  <si>
    <t>09.01.01.01.</t>
  </si>
  <si>
    <t>10.02.01.02.</t>
  </si>
  <si>
    <t>Iš viso 13 programoje</t>
  </si>
  <si>
    <t>13</t>
  </si>
  <si>
    <t>Savivaldybės infrastruktūros objektų priežiūros ir plėtros programa</t>
  </si>
  <si>
    <t>09.06.01.01.</t>
  </si>
  <si>
    <t>Iš viso 14 programoje</t>
  </si>
  <si>
    <t>Jaunimo politikos įgyvendinimo programa</t>
  </si>
  <si>
    <t>14</t>
  </si>
  <si>
    <t>Valstybės registrų išlaikymas bei saugojimas</t>
  </si>
  <si>
    <t>Jaunimo teisių apsauga</t>
  </si>
  <si>
    <t>Civilinės būklės aktams registruoti</t>
  </si>
  <si>
    <t>Valstybės garantuojamai pirminei teisinei pagalbai</t>
  </si>
  <si>
    <t>Karo prievolės ir mobilizacijos administravimas savivaldybėse</t>
  </si>
  <si>
    <t>Civilinės saugos reikalų ir paslaugų administravimas</t>
  </si>
  <si>
    <t>Žemės priežiūra</t>
  </si>
  <si>
    <t>Socialinės paramos teikimas pašalpų forma, siekiant padėti padengti žmonių išlaidas už būstą</t>
  </si>
  <si>
    <t>Gyvenamojo būsto įsigijimas</t>
  </si>
  <si>
    <t>Socialinė žmonių su negalia reabilitacija</t>
  </si>
  <si>
    <t>Dotacijos ir paskolos arba subsidijos paremiant bendrą ekonominę ir komercinę politiką ir programas</t>
  </si>
  <si>
    <t>Vandens tiekimas</t>
  </si>
  <si>
    <t>Ne elektros energija</t>
  </si>
  <si>
    <t>Teritorijų planavimo ir statybos valstybinė priežiūra ir koordinavimas</t>
  </si>
  <si>
    <t>Mokyklos, priskiriamos ikimokyklinio ugdymo mokyklos tipui</t>
  </si>
  <si>
    <t>Senelių globos namai (pensionai)</t>
  </si>
  <si>
    <t>Papildomos švietimo paslaugos</t>
  </si>
  <si>
    <t>10.01.02.02.</t>
  </si>
  <si>
    <t>Socialinių paslaugų plėtra globos įstaigose</t>
  </si>
  <si>
    <t>10.03.01.01.</t>
  </si>
  <si>
    <t>10.04.01.40.</t>
  </si>
  <si>
    <t>07.03.04.01.</t>
  </si>
  <si>
    <t>10.02.01.03.</t>
  </si>
  <si>
    <t>Slaugos namų ir medicinos reabilitacijos centrų paslaugos</t>
  </si>
  <si>
    <t>Socialinės pašalpos pinigais arba natūra mirusiojo artimiesiems</t>
  </si>
  <si>
    <t>Kitos socialinės paramos išmokos</t>
  </si>
  <si>
    <t>3.</t>
  </si>
  <si>
    <t>09.02.02.01.</t>
  </si>
  <si>
    <t>Mokyklos, priskiriamos vidurinės mokyklos tipui</t>
  </si>
  <si>
    <t>04.01.02.01.</t>
  </si>
  <si>
    <t>Bendri darbo reikalai, darbo politikos formavimas ir įgyvendinimas</t>
  </si>
  <si>
    <t>4.</t>
  </si>
  <si>
    <t>Bijotų seniūnija</t>
  </si>
  <si>
    <t>01.06.01.02.06.</t>
  </si>
  <si>
    <t>5.</t>
  </si>
  <si>
    <t>Bilionių seniūnija</t>
  </si>
  <si>
    <t>6.</t>
  </si>
  <si>
    <t>Didkiemio seniūnija</t>
  </si>
  <si>
    <t>3.2.</t>
  </si>
  <si>
    <t>Gyvenamosios vietos deklaravimo duomenų tvarkymas</t>
  </si>
  <si>
    <t>7.</t>
  </si>
  <si>
    <t>Kaltinėnų seniūnija</t>
  </si>
  <si>
    <t>8.</t>
  </si>
  <si>
    <t>Kvėdarnos seniūnija</t>
  </si>
  <si>
    <t>9.</t>
  </si>
  <si>
    <t>Laukuvos seniūnija</t>
  </si>
  <si>
    <t>10.</t>
  </si>
  <si>
    <t>Pajūrio seniūnija</t>
  </si>
  <si>
    <t>Palentinio seniūnija</t>
  </si>
  <si>
    <t>Šilalės kaimiškoji seniūnija</t>
  </si>
  <si>
    <t>12.</t>
  </si>
  <si>
    <t>11.</t>
  </si>
  <si>
    <t>13.</t>
  </si>
  <si>
    <t>Šilalės miesto seniūnija</t>
  </si>
  <si>
    <t>08.01.01.02.</t>
  </si>
  <si>
    <t>Poilsio ir sporto priemonės</t>
  </si>
  <si>
    <t>14.</t>
  </si>
  <si>
    <t>Traksėdžio seniūnija</t>
  </si>
  <si>
    <t>15.</t>
  </si>
  <si>
    <t>Tenenių seniūnija</t>
  </si>
  <si>
    <t>16.</t>
  </si>
  <si>
    <t>Upynos seniūnija</t>
  </si>
  <si>
    <t>17.</t>
  </si>
  <si>
    <t>Žadeikių seniūnija</t>
  </si>
  <si>
    <t>18.</t>
  </si>
  <si>
    <t>Kultūros centras</t>
  </si>
  <si>
    <t>19.</t>
  </si>
  <si>
    <t>Viešoji biblioteka</t>
  </si>
  <si>
    <t>20.</t>
  </si>
  <si>
    <t>Priešgaisrinė tarnyba</t>
  </si>
  <si>
    <t>22.</t>
  </si>
  <si>
    <t>Šilalės Simono Gaudėšiaus gimnazija</t>
  </si>
  <si>
    <t>23.</t>
  </si>
  <si>
    <t>Laukuvos Norberto Vėliaus gimnazija</t>
  </si>
  <si>
    <t>3.3.</t>
  </si>
  <si>
    <t>24.</t>
  </si>
  <si>
    <t>Šilalės Dariaus ir Girėno progimnazija</t>
  </si>
  <si>
    <t>25.</t>
  </si>
  <si>
    <t>Kaltinėnų Aleksandro Stulginskio gimnazija</t>
  </si>
  <si>
    <t>26.</t>
  </si>
  <si>
    <t>Kvėdarnos Kazimiero Jauniaus gimnazija</t>
  </si>
  <si>
    <t>Pajūrio Stanislovo Biržiškio gimnazija</t>
  </si>
  <si>
    <t>29.</t>
  </si>
  <si>
    <t>Šilalės suaugusiųjų mokykla</t>
  </si>
  <si>
    <t>31.</t>
  </si>
  <si>
    <t>33.</t>
  </si>
  <si>
    <t>34.</t>
  </si>
  <si>
    <t>35.</t>
  </si>
  <si>
    <t>Šilalės meno mokykla</t>
  </si>
  <si>
    <t>Šilalės sporto mokykla</t>
  </si>
  <si>
    <t>Šilalės švietimo pagalbos tarnyba</t>
  </si>
  <si>
    <t>09.05.01.02.</t>
  </si>
  <si>
    <t>Neformalusis suaugusiųjų švietimas</t>
  </si>
  <si>
    <t>Šilalės Vlado Statkevičiaus muziejus</t>
  </si>
  <si>
    <t>Šilalės rajono savivaldybės visuomenės sveikatos biuras</t>
  </si>
  <si>
    <t>Šilalės rajono socialinių paslaugų namai</t>
  </si>
  <si>
    <t>Kitos socialinės apsaugos ir rūpybos įstaigos ir priemonės</t>
  </si>
  <si>
    <t>Iš viso</t>
  </si>
  <si>
    <t>Iš jų:</t>
  </si>
  <si>
    <t>Iš viso 151</t>
  </si>
  <si>
    <t>Valstybinės kalbos vartojimo ir taisyklingumo kontrolė</t>
  </si>
  <si>
    <t>Iš viso 142</t>
  </si>
  <si>
    <t>Šilalės lopšelis-darželis „Žiogelis"</t>
  </si>
  <si>
    <t>04.02.01.03.</t>
  </si>
  <si>
    <t>Valstybės pagalbos priemonės</t>
  </si>
  <si>
    <t>04.07.04.01.</t>
  </si>
  <si>
    <t>Daugiatiksliai plėtros projektai</t>
  </si>
  <si>
    <t>151</t>
  </si>
  <si>
    <t>Civilinės gynybos reikalų ir paslaugų administravimas</t>
  </si>
  <si>
    <t>141-ML/MOK</t>
  </si>
  <si>
    <t>141-ML/SAV</t>
  </si>
  <si>
    <t>32.</t>
  </si>
  <si>
    <t>141- ML/SAV</t>
  </si>
  <si>
    <t>Šilalės rajono savivaldybės Kontrolės ir audito tarnyba</t>
  </si>
  <si>
    <t>01.01.01.03.</t>
  </si>
  <si>
    <t>Kontrolės ir priežiūros institucijos</t>
  </si>
  <si>
    <t>Kvėdarnos darželis "Saulutė"</t>
  </si>
  <si>
    <t>04.02.01.05.</t>
  </si>
  <si>
    <t>Kitos paramos žemės ūkiui priem.</t>
  </si>
  <si>
    <t>01.03.02.01</t>
  </si>
  <si>
    <t xml:space="preserve">Palūkanos už valstybės skolą </t>
  </si>
  <si>
    <t>ML/SAV</t>
  </si>
  <si>
    <t>10.07.01.01</t>
  </si>
  <si>
    <t>2.</t>
  </si>
  <si>
    <t>21.</t>
  </si>
  <si>
    <t>28.</t>
  </si>
  <si>
    <t>30.</t>
  </si>
  <si>
    <t>Biudžeto ir finansų skyrius</t>
  </si>
  <si>
    <t>Turizmo plėtra, turizmo politikos formavimas</t>
  </si>
  <si>
    <t>10.02.01.40.</t>
  </si>
  <si>
    <t>01.03.02.09.01.</t>
  </si>
  <si>
    <t>Institucijos išlaikymas (valdymo išlaidos)</t>
  </si>
  <si>
    <t>10.06.01.40.</t>
  </si>
  <si>
    <t>04.05.02.01.</t>
  </si>
  <si>
    <t>Vidaus vandens kelių priežiūra ir eksploatavimas</t>
  </si>
  <si>
    <t>ML/MOK</t>
  </si>
  <si>
    <t>27.</t>
  </si>
  <si>
    <t>2022-2024 metų Šilalės rajono investicijų programa</t>
  </si>
  <si>
    <t>2022-2024 metų Šilalės rajono savivaldybės investicijų programa</t>
  </si>
  <si>
    <t>01.02.01.03.</t>
  </si>
  <si>
    <t>Ekonominė pagalba dotacijomis arba paskolomis</t>
  </si>
  <si>
    <t>10.07.01.02.</t>
  </si>
  <si>
    <t>133</t>
  </si>
  <si>
    <t>ŠILALĖS RAJONO SAVIVALDYBĖS 2023 METŲ BIUDŽETO ASIGNAVIMŲ PAGAL ASIGNAVIMŲ VALDYTOJUS, PROGRAMAS IR VALSTYBĖS FUNKCIJAS PASKIRSTYMAS KETVIRČIAIS</t>
  </si>
  <si>
    <t>04.01.02.09.</t>
  </si>
  <si>
    <t>09.02.01.01.</t>
  </si>
  <si>
    <t>Mokyklos, priskiriamos pagrindinės mokyklos tipui</t>
  </si>
  <si>
    <t>2 priedas</t>
  </si>
  <si>
    <t>02.05.01.09.</t>
  </si>
  <si>
    <t>Kitos netiesiogiai su gynyba susijusios išlaidos</t>
  </si>
  <si>
    <t>09.01.02.01.</t>
  </si>
  <si>
    <t>Mokyklos, priskiriamos pradinės mokyklos tipui, kitos mokyklos, vykdančios priešmokyklinio ugdymo programą</t>
  </si>
  <si>
    <t>Šilalės rajono savivaldybės mero</t>
  </si>
  <si>
    <t>04.05.01.01.</t>
  </si>
  <si>
    <t>Keleivių vežimo gerinimas</t>
  </si>
  <si>
    <t>01.07.01.01</t>
  </si>
  <si>
    <t>Įstaigos ir priemonės, susijusios su socialiai pažeidžiamais asmenimis</t>
  </si>
  <si>
    <t>155</t>
  </si>
  <si>
    <t>2021 - 2023 metų Šilalės rajono savivaldybės investicijų programa</t>
  </si>
  <si>
    <t>2024 m. sausio 11 d.</t>
  </si>
  <si>
    <t>potvarkiu Nr. T3-28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</si>
</sst>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8"/>
      <name val="Calibri"/>
      <family val="2"/>
      <charset val="186"/>
      <scheme val="minor"/>
    </font>
    <font>
      <b/>
      <sz val="9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9">
    <xf numFmtId="0" fontId="0" fillId="0" borderId="0" xfId="0"/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left" wrapText="1"/>
    </xf>
    <xf numFmtId="0" fontId="5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/>
    </xf>
    <xf numFmtId="0" fontId="11" fillId="0" borderId="0" xfId="0" applyFont="1"/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3" fillId="0" borderId="8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wrapText="1"/>
    </xf>
    <xf numFmtId="0" fontId="7" fillId="0" borderId="3" xfId="0" applyFont="1" applyBorder="1" applyAlignment="1">
      <alignment wrapText="1"/>
    </xf>
    <xf numFmtId="49" fontId="7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/>
    </xf>
    <xf numFmtId="0" fontId="5" fillId="2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9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164" fontId="5" fillId="2" borderId="1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wrapText="1"/>
    </xf>
    <xf numFmtId="49" fontId="3" fillId="0" borderId="3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" fillId="0" borderId="0" xfId="0" applyFont="1" applyAlignment="1">
      <alignment horizontal="left"/>
    </xf>
    <xf numFmtId="164" fontId="3" fillId="0" borderId="3" xfId="0" applyNumberFormat="1" applyFont="1" applyBorder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wrapText="1"/>
    </xf>
    <xf numFmtId="0" fontId="13" fillId="2" borderId="8" xfId="0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49" fontId="7" fillId="2" borderId="8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49" fontId="12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164" fontId="5" fillId="0" borderId="3" xfId="0" applyNumberFormat="1" applyFont="1" applyBorder="1" applyAlignment="1">
      <alignment wrapText="1"/>
    </xf>
    <xf numFmtId="0" fontId="3" fillId="2" borderId="1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wrapText="1"/>
    </xf>
    <xf numFmtId="0" fontId="3" fillId="2" borderId="9" xfId="0" applyFont="1" applyFill="1" applyBorder="1" applyAlignment="1">
      <alignment horizontal="center" vertical="center"/>
    </xf>
    <xf numFmtId="164" fontId="17" fillId="0" borderId="0" xfId="0" applyNumberFormat="1" applyFont="1"/>
    <xf numFmtId="0" fontId="8" fillId="2" borderId="9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vertical="center" wrapText="1"/>
    </xf>
    <xf numFmtId="0" fontId="13" fillId="3" borderId="44" xfId="0" applyFont="1" applyFill="1" applyBorder="1" applyAlignment="1">
      <alignment horizontal="center" vertical="center"/>
    </xf>
    <xf numFmtId="164" fontId="13" fillId="3" borderId="16" xfId="0" applyNumberFormat="1" applyFont="1" applyFill="1" applyBorder="1" applyAlignment="1">
      <alignment horizontal="right"/>
    </xf>
    <xf numFmtId="2" fontId="13" fillId="3" borderId="16" xfId="0" applyNumberFormat="1" applyFont="1" applyFill="1" applyBorder="1" applyAlignment="1">
      <alignment horizontal="right"/>
    </xf>
    <xf numFmtId="2" fontId="13" fillId="3" borderId="17" xfId="0" applyNumberFormat="1" applyFont="1" applyFill="1" applyBorder="1" applyAlignment="1">
      <alignment horizontal="right"/>
    </xf>
    <xf numFmtId="164" fontId="5" fillId="4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vertical="center" wrapText="1"/>
    </xf>
    <xf numFmtId="0" fontId="5" fillId="4" borderId="31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51" xfId="0" applyFont="1" applyFill="1" applyBorder="1" applyAlignment="1">
      <alignment vertical="center" wrapText="1"/>
    </xf>
    <xf numFmtId="0" fontId="14" fillId="3" borderId="4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vertical="center" wrapText="1"/>
    </xf>
    <xf numFmtId="0" fontId="13" fillId="3" borderId="20" xfId="0" applyFont="1" applyFill="1" applyBorder="1" applyAlignment="1">
      <alignment horizontal="center"/>
    </xf>
    <xf numFmtId="0" fontId="6" fillId="3" borderId="16" xfId="0" applyFont="1" applyFill="1" applyBorder="1" applyAlignment="1">
      <alignment wrapText="1"/>
    </xf>
    <xf numFmtId="0" fontId="6" fillId="3" borderId="17" xfId="0" applyFont="1" applyFill="1" applyBorder="1" applyAlignment="1">
      <alignment wrapText="1"/>
    </xf>
    <xf numFmtId="0" fontId="5" fillId="3" borderId="16" xfId="0" applyFont="1" applyFill="1" applyBorder="1" applyAlignment="1">
      <alignment wrapText="1"/>
    </xf>
    <xf numFmtId="0" fontId="5" fillId="3" borderId="17" xfId="0" applyFont="1" applyFill="1" applyBorder="1" applyAlignment="1">
      <alignment wrapText="1"/>
    </xf>
    <xf numFmtId="49" fontId="3" fillId="2" borderId="18" xfId="0" applyNumberFormat="1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/>
    </xf>
    <xf numFmtId="0" fontId="6" fillId="3" borderId="15" xfId="0" applyFont="1" applyFill="1" applyBorder="1" applyAlignment="1">
      <alignment wrapText="1"/>
    </xf>
    <xf numFmtId="0" fontId="6" fillId="3" borderId="30" xfId="0" applyFont="1" applyFill="1" applyBorder="1" applyAlignment="1">
      <alignment wrapText="1"/>
    </xf>
    <xf numFmtId="0" fontId="13" fillId="3" borderId="16" xfId="0" applyFont="1" applyFill="1" applyBorder="1" applyAlignment="1">
      <alignment wrapText="1"/>
    </xf>
    <xf numFmtId="0" fontId="13" fillId="3" borderId="17" xfId="0" applyFont="1" applyFill="1" applyBorder="1" applyAlignment="1">
      <alignment wrapText="1"/>
    </xf>
    <xf numFmtId="0" fontId="13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wrapText="1"/>
    </xf>
    <xf numFmtId="0" fontId="13" fillId="3" borderId="13" xfId="0" applyFont="1" applyFill="1" applyBorder="1" applyAlignment="1">
      <alignment horizontal="center" vertical="center"/>
    </xf>
    <xf numFmtId="1" fontId="6" fillId="3" borderId="16" xfId="0" applyNumberFormat="1" applyFont="1" applyFill="1" applyBorder="1" applyAlignment="1">
      <alignment wrapText="1"/>
    </xf>
    <xf numFmtId="0" fontId="13" fillId="3" borderId="20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wrapText="1"/>
    </xf>
    <xf numFmtId="0" fontId="6" fillId="3" borderId="50" xfId="0" applyFont="1" applyFill="1" applyBorder="1" applyAlignment="1">
      <alignment wrapText="1"/>
    </xf>
    <xf numFmtId="0" fontId="13" fillId="3" borderId="38" xfId="0" applyFont="1" applyFill="1" applyBorder="1" applyAlignment="1">
      <alignment horizontal="center"/>
    </xf>
    <xf numFmtId="0" fontId="6" fillId="4" borderId="1" xfId="0" applyFont="1" applyFill="1" applyBorder="1" applyAlignment="1">
      <alignment wrapText="1"/>
    </xf>
    <xf numFmtId="0" fontId="3" fillId="2" borderId="1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vertical="center" wrapText="1"/>
    </xf>
    <xf numFmtId="0" fontId="9" fillId="3" borderId="38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vertical="center" wrapText="1"/>
    </xf>
    <xf numFmtId="0" fontId="5" fillId="3" borderId="43" xfId="0" applyFont="1" applyFill="1" applyBorder="1" applyAlignment="1">
      <alignment vertical="center" wrapText="1"/>
    </xf>
    <xf numFmtId="0" fontId="5" fillId="4" borderId="32" xfId="0" applyFont="1" applyFill="1" applyBorder="1" applyAlignment="1">
      <alignment vertical="center" wrapText="1"/>
    </xf>
    <xf numFmtId="2" fontId="5" fillId="3" borderId="36" xfId="0" applyNumberFormat="1" applyFont="1" applyFill="1" applyBorder="1" applyAlignment="1">
      <alignment vertical="center" wrapText="1"/>
    </xf>
    <xf numFmtId="2" fontId="5" fillId="3" borderId="37" xfId="0" applyNumberFormat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49" fontId="7" fillId="0" borderId="28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49" fontId="6" fillId="3" borderId="21" xfId="0" applyNumberFormat="1" applyFont="1" applyFill="1" applyBorder="1" applyAlignment="1">
      <alignment horizontal="left" vertical="center"/>
    </xf>
    <xf numFmtId="49" fontId="6" fillId="3" borderId="14" xfId="0" applyNumberFormat="1" applyFont="1" applyFill="1" applyBorder="1" applyAlignment="1">
      <alignment horizontal="left" vertical="center"/>
    </xf>
    <xf numFmtId="49" fontId="6" fillId="3" borderId="15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3" fillId="2" borderId="9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" fillId="0" borderId="28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2" fillId="2" borderId="28" xfId="0" applyFont="1" applyFill="1" applyBorder="1" applyAlignment="1">
      <alignment horizontal="center"/>
    </xf>
    <xf numFmtId="49" fontId="13" fillId="3" borderId="21" xfId="0" applyNumberFormat="1" applyFont="1" applyFill="1" applyBorder="1" applyAlignment="1">
      <alignment horizontal="left" vertical="center"/>
    </xf>
    <xf numFmtId="49" fontId="13" fillId="3" borderId="14" xfId="0" applyNumberFormat="1" applyFont="1" applyFill="1" applyBorder="1" applyAlignment="1">
      <alignment horizontal="left" vertical="center"/>
    </xf>
    <xf numFmtId="49" fontId="13" fillId="3" borderId="15" xfId="0" applyNumberFormat="1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2" borderId="19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13" fillId="3" borderId="48" xfId="0" applyNumberFormat="1" applyFont="1" applyFill="1" applyBorder="1" applyAlignment="1">
      <alignment horizontal="left" vertical="center"/>
    </xf>
    <xf numFmtId="49" fontId="13" fillId="3" borderId="49" xfId="0" applyNumberFormat="1" applyFont="1" applyFill="1" applyBorder="1" applyAlignment="1">
      <alignment horizontal="left" vertical="center"/>
    </xf>
    <xf numFmtId="49" fontId="13" fillId="3" borderId="47" xfId="0" applyNumberFormat="1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49" fontId="7" fillId="2" borderId="36" xfId="0" applyNumberFormat="1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49" fontId="6" fillId="3" borderId="39" xfId="0" applyNumberFormat="1" applyFont="1" applyFill="1" applyBorder="1" applyAlignment="1">
      <alignment horizontal="left" vertical="center"/>
    </xf>
    <xf numFmtId="49" fontId="6" fillId="3" borderId="40" xfId="0" applyNumberFormat="1" applyFont="1" applyFill="1" applyBorder="1" applyAlignment="1">
      <alignment horizontal="left" vertical="center"/>
    </xf>
    <xf numFmtId="49" fontId="6" fillId="3" borderId="41" xfId="0" applyNumberFormat="1" applyFont="1" applyFill="1" applyBorder="1" applyAlignment="1">
      <alignment horizontal="left" vertical="center"/>
    </xf>
    <xf numFmtId="0" fontId="1" fillId="0" borderId="4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5" fillId="4" borderId="32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6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left" vertical="center" wrapText="1"/>
    </xf>
    <xf numFmtId="0" fontId="13" fillId="3" borderId="14" xfId="0" applyFont="1" applyFill="1" applyBorder="1" applyAlignment="1">
      <alignment horizontal="left" vertical="center" wrapText="1"/>
    </xf>
    <xf numFmtId="0" fontId="13" fillId="3" borderId="15" xfId="0" applyFont="1" applyFill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0" borderId="7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3" fillId="2" borderId="8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49" fontId="13" fillId="3" borderId="13" xfId="0" applyNumberFormat="1" applyFont="1" applyFill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49" fontId="13" fillId="3" borderId="16" xfId="0" applyNumberFormat="1" applyFont="1" applyFill="1" applyBorder="1" applyAlignment="1">
      <alignment horizontal="left" vertical="center"/>
    </xf>
    <xf numFmtId="49" fontId="6" fillId="3" borderId="13" xfId="0" applyNumberFormat="1" applyFont="1" applyFill="1" applyBorder="1" applyAlignment="1">
      <alignment horizontal="left" vertical="center"/>
    </xf>
    <xf numFmtId="49" fontId="6" fillId="3" borderId="30" xfId="0" applyNumberFormat="1" applyFont="1" applyFill="1" applyBorder="1" applyAlignment="1">
      <alignment horizontal="left" vertical="center"/>
    </xf>
    <xf numFmtId="0" fontId="5" fillId="4" borderId="29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13" fillId="3" borderId="42" xfId="0" applyNumberFormat="1" applyFont="1" applyFill="1" applyBorder="1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7"/>
  <sheetViews>
    <sheetView tabSelected="1" zoomScale="120" zoomScaleNormal="120" workbookViewId="0">
      <selection activeCell="H4" sqref="H4:K4"/>
    </sheetView>
  </sheetViews>
  <sheetFormatPr defaultRowHeight="15" x14ac:dyDescent="0.25"/>
  <cols>
    <col min="1" max="1" width="4.42578125" customWidth="1"/>
    <col min="2" max="2" width="8.42578125" customWidth="1"/>
    <col min="3" max="3" width="18.42578125" customWidth="1"/>
    <col min="4" max="4" width="9.140625" customWidth="1"/>
    <col min="5" max="5" width="12.42578125" customWidth="1"/>
    <col min="6" max="6" width="26.5703125" customWidth="1"/>
    <col min="7" max="7" width="12.5703125" customWidth="1"/>
    <col min="8" max="8" width="12" customWidth="1"/>
    <col min="9" max="9" width="11.85546875" customWidth="1"/>
    <col min="10" max="11" width="10.42578125" bestFit="1" customWidth="1"/>
    <col min="13" max="13" width="10.42578125" bestFit="1" customWidth="1"/>
    <col min="14" max="14" width="9.42578125" bestFit="1" customWidth="1"/>
    <col min="15" max="15" width="10.42578125" bestFit="1" customWidth="1"/>
  </cols>
  <sheetData>
    <row r="1" spans="1:14" ht="14.25" x14ac:dyDescent="0.25">
      <c r="G1" s="87"/>
      <c r="H1" s="180" t="s">
        <v>0</v>
      </c>
      <c r="I1" s="180"/>
      <c r="J1" s="180"/>
      <c r="K1" s="180"/>
    </row>
    <row r="2" spans="1:14" x14ac:dyDescent="0.25">
      <c r="G2" s="87"/>
      <c r="H2" s="180" t="s">
        <v>301</v>
      </c>
      <c r="I2" s="180"/>
      <c r="J2" s="180"/>
      <c r="K2" s="180"/>
    </row>
    <row r="3" spans="1:14" ht="14.25" x14ac:dyDescent="0.25">
      <c r="G3" s="87"/>
      <c r="H3" s="180" t="s">
        <v>308</v>
      </c>
      <c r="I3" s="180"/>
      <c r="J3" s="180"/>
      <c r="K3" s="180"/>
    </row>
    <row r="4" spans="1:14" ht="14.25" x14ac:dyDescent="0.25">
      <c r="G4" s="87"/>
      <c r="H4" s="180" t="s">
        <v>309</v>
      </c>
      <c r="I4" s="180"/>
      <c r="J4" s="180"/>
      <c r="K4" s="180"/>
    </row>
    <row r="5" spans="1:14" ht="14.25" x14ac:dyDescent="0.25">
      <c r="G5" s="87"/>
      <c r="H5" s="180" t="s">
        <v>296</v>
      </c>
      <c r="I5" s="180"/>
      <c r="J5" s="180"/>
      <c r="K5" s="180"/>
    </row>
    <row r="6" spans="1:14" ht="14.25" x14ac:dyDescent="0.25">
      <c r="G6" s="180"/>
      <c r="H6" s="180"/>
      <c r="I6" s="180"/>
      <c r="J6" s="180"/>
      <c r="K6" s="180"/>
    </row>
    <row r="7" spans="1:14" ht="15.6" customHeight="1" x14ac:dyDescent="0.25">
      <c r="A7" s="246" t="s">
        <v>292</v>
      </c>
      <c r="B7" s="246"/>
      <c r="C7" s="246"/>
      <c r="D7" s="246"/>
      <c r="E7" s="246"/>
      <c r="F7" s="246"/>
      <c r="G7" s="246"/>
      <c r="H7" s="246"/>
      <c r="I7" s="246"/>
      <c r="J7" s="246"/>
      <c r="K7" s="246"/>
    </row>
    <row r="8" spans="1:14" ht="18.399999999999999" customHeight="1" x14ac:dyDescent="0.25">
      <c r="A8" s="246"/>
      <c r="B8" s="246"/>
      <c r="C8" s="246"/>
      <c r="D8" s="246"/>
      <c r="E8" s="246"/>
      <c r="F8" s="246"/>
      <c r="G8" s="246"/>
      <c r="H8" s="246"/>
      <c r="I8" s="246"/>
      <c r="J8" s="246"/>
      <c r="K8" s="246"/>
    </row>
    <row r="9" spans="1:14" ht="18.75" customHeight="1" x14ac:dyDescent="0.25">
      <c r="J9" s="247" t="s">
        <v>14</v>
      </c>
      <c r="K9" s="247"/>
    </row>
    <row r="10" spans="1:14" ht="24" x14ac:dyDescent="0.25">
      <c r="A10" s="152" t="s">
        <v>1</v>
      </c>
      <c r="B10" s="152" t="s">
        <v>2</v>
      </c>
      <c r="C10" s="3" t="s">
        <v>3</v>
      </c>
      <c r="D10" s="152" t="s">
        <v>5</v>
      </c>
      <c r="E10" s="152" t="s">
        <v>8</v>
      </c>
      <c r="F10" s="152" t="s">
        <v>6</v>
      </c>
      <c r="G10" s="152" t="s">
        <v>7</v>
      </c>
      <c r="H10" s="248" t="s">
        <v>9</v>
      </c>
      <c r="I10" s="249"/>
      <c r="J10" s="249"/>
      <c r="K10" s="250"/>
    </row>
    <row r="11" spans="1:14" ht="22.7" customHeight="1" x14ac:dyDescent="0.25">
      <c r="A11" s="153"/>
      <c r="B11" s="153"/>
      <c r="C11" s="4" t="s">
        <v>4</v>
      </c>
      <c r="D11" s="153"/>
      <c r="E11" s="153"/>
      <c r="F11" s="153"/>
      <c r="G11" s="153"/>
      <c r="H11" s="4" t="s">
        <v>10</v>
      </c>
      <c r="I11" s="4" t="s">
        <v>11</v>
      </c>
      <c r="J11" s="4" t="s">
        <v>12</v>
      </c>
      <c r="K11" s="4" t="s">
        <v>13</v>
      </c>
    </row>
    <row r="12" spans="1:14" ht="11.25" customHeight="1" thickBot="1" x14ac:dyDescent="0.3">
      <c r="A12" s="53">
        <v>1</v>
      </c>
      <c r="B12" s="53">
        <v>2</v>
      </c>
      <c r="C12" s="53">
        <v>3</v>
      </c>
      <c r="D12" s="53">
        <v>4</v>
      </c>
      <c r="E12" s="53">
        <v>5</v>
      </c>
      <c r="F12" s="53">
        <v>6</v>
      </c>
      <c r="G12" s="53">
        <v>7</v>
      </c>
      <c r="H12" s="53">
        <v>8</v>
      </c>
      <c r="I12" s="53">
        <v>9</v>
      </c>
      <c r="J12" s="53">
        <v>10</v>
      </c>
      <c r="K12" s="53">
        <v>11</v>
      </c>
    </row>
    <row r="13" spans="1:14" ht="18" customHeight="1" thickBot="1" x14ac:dyDescent="0.3">
      <c r="A13" s="108">
        <v>1</v>
      </c>
      <c r="B13" s="234" t="s">
        <v>16</v>
      </c>
      <c r="C13" s="235"/>
      <c r="D13" s="235"/>
      <c r="E13" s="235"/>
      <c r="F13" s="236"/>
      <c r="G13" s="109">
        <f>SUM(H13:K13)</f>
        <v>16810075</v>
      </c>
      <c r="H13" s="109">
        <f>SUM(H34,H37,H42,H45,H50,H52,H58,H86,H113,H119,H133,H136,H179,H182)</f>
        <v>4498494</v>
      </c>
      <c r="I13" s="109">
        <f>SUM(I34,I37,I42,I45,I50,I52,I58,I86,I113,I119,I133,I136,I179,I182)</f>
        <v>4911882</v>
      </c>
      <c r="J13" s="110">
        <f>SUM(J34,J37,J42,J45,J50,J52,J58,J86,J113,J119,J133,J136,J179,J182)</f>
        <v>4108799</v>
      </c>
      <c r="K13" s="111">
        <f>SUM(K34,K37,K42,K45,K50,K52,K58,K86,K113,K119,K133,K136,K179,K182)</f>
        <v>3290900</v>
      </c>
      <c r="N13" s="41"/>
    </row>
    <row r="14" spans="1:14" ht="18" customHeight="1" x14ac:dyDescent="0.25">
      <c r="A14" s="251"/>
      <c r="B14" s="157" t="s">
        <v>59</v>
      </c>
      <c r="C14" s="158" t="s">
        <v>15</v>
      </c>
      <c r="D14" s="163">
        <v>151</v>
      </c>
      <c r="E14" s="46" t="s">
        <v>17</v>
      </c>
      <c r="F14" s="19" t="s">
        <v>19</v>
      </c>
      <c r="G14" s="80">
        <f t="shared" ref="G14" si="0">SUM(H14:K14)</f>
        <v>448275</v>
      </c>
      <c r="H14" s="81">
        <v>81089</v>
      </c>
      <c r="I14" s="81">
        <v>84355</v>
      </c>
      <c r="J14" s="81">
        <v>141955</v>
      </c>
      <c r="K14" s="81">
        <v>140876</v>
      </c>
    </row>
    <row r="15" spans="1:14" ht="36.75" customHeight="1" x14ac:dyDescent="0.25">
      <c r="A15" s="251"/>
      <c r="B15" s="157"/>
      <c r="C15" s="158"/>
      <c r="D15" s="163"/>
      <c r="E15" s="38" t="s">
        <v>18</v>
      </c>
      <c r="F15" s="6" t="s">
        <v>20</v>
      </c>
      <c r="G15" s="17">
        <f t="shared" ref="G15:G33" si="1">SUM(H15:K15)</f>
        <v>7700</v>
      </c>
      <c r="H15" s="7">
        <v>5975</v>
      </c>
      <c r="I15" s="7">
        <v>1725</v>
      </c>
      <c r="J15" s="7"/>
      <c r="K15" s="7"/>
    </row>
    <row r="16" spans="1:14" ht="22.7" customHeight="1" x14ac:dyDescent="0.25">
      <c r="A16" s="251"/>
      <c r="B16" s="157"/>
      <c r="C16" s="158"/>
      <c r="D16" s="163"/>
      <c r="E16" s="38" t="s">
        <v>21</v>
      </c>
      <c r="F16" s="6" t="s">
        <v>280</v>
      </c>
      <c r="G16" s="17">
        <f t="shared" si="1"/>
        <v>76103</v>
      </c>
      <c r="H16" s="7">
        <v>10000</v>
      </c>
      <c r="I16" s="7">
        <v>34026</v>
      </c>
      <c r="J16" s="7">
        <v>22077</v>
      </c>
      <c r="K16" s="7">
        <v>10000</v>
      </c>
    </row>
    <row r="17" spans="1:11" ht="26.45" customHeight="1" x14ac:dyDescent="0.25">
      <c r="A17" s="251"/>
      <c r="B17" s="157"/>
      <c r="C17" s="158"/>
      <c r="D17" s="163"/>
      <c r="E17" s="38" t="s">
        <v>279</v>
      </c>
      <c r="F17" s="6" t="s">
        <v>280</v>
      </c>
      <c r="G17" s="17">
        <f t="shared" si="1"/>
        <v>1984448</v>
      </c>
      <c r="H17" s="7">
        <v>673400</v>
      </c>
      <c r="I17" s="7">
        <v>469711</v>
      </c>
      <c r="J17" s="7">
        <v>474022</v>
      </c>
      <c r="K17" s="7">
        <v>367315</v>
      </c>
    </row>
    <row r="18" spans="1:11" ht="14.25" customHeight="1" x14ac:dyDescent="0.25">
      <c r="A18" s="251"/>
      <c r="B18" s="157"/>
      <c r="C18" s="158"/>
      <c r="D18" s="163"/>
      <c r="E18" s="38" t="s">
        <v>23</v>
      </c>
      <c r="F18" s="5" t="s">
        <v>24</v>
      </c>
      <c r="G18" s="17">
        <f t="shared" si="1"/>
        <v>11795</v>
      </c>
      <c r="H18" s="7">
        <v>3565</v>
      </c>
      <c r="I18" s="7">
        <v>2641</v>
      </c>
      <c r="J18" s="7">
        <v>5589</v>
      </c>
      <c r="K18" s="7"/>
    </row>
    <row r="19" spans="1:11" ht="21.2" customHeight="1" x14ac:dyDescent="0.25">
      <c r="A19" s="251"/>
      <c r="B19" s="157"/>
      <c r="C19" s="158"/>
      <c r="D19" s="163"/>
      <c r="E19" s="38" t="s">
        <v>25</v>
      </c>
      <c r="F19" s="6" t="s">
        <v>26</v>
      </c>
      <c r="G19" s="17">
        <f t="shared" si="1"/>
        <v>6000</v>
      </c>
      <c r="H19" s="7">
        <v>1000</v>
      </c>
      <c r="I19" s="7">
        <v>2000</v>
      </c>
      <c r="J19" s="7">
        <v>3000</v>
      </c>
      <c r="K19" s="7"/>
    </row>
    <row r="20" spans="1:11" ht="21.2" customHeight="1" x14ac:dyDescent="0.25">
      <c r="A20" s="251"/>
      <c r="B20" s="157"/>
      <c r="C20" s="158"/>
      <c r="D20" s="163"/>
      <c r="E20" s="38" t="s">
        <v>297</v>
      </c>
      <c r="F20" s="6" t="s">
        <v>298</v>
      </c>
      <c r="G20" s="17">
        <f t="shared" si="1"/>
        <v>650</v>
      </c>
      <c r="H20" s="7">
        <v>650</v>
      </c>
      <c r="I20" s="7"/>
      <c r="J20" s="7"/>
      <c r="K20" s="7"/>
    </row>
    <row r="21" spans="1:11" ht="25.15" customHeight="1" x14ac:dyDescent="0.25">
      <c r="A21" s="251"/>
      <c r="B21" s="157"/>
      <c r="C21" s="158"/>
      <c r="D21" s="163"/>
      <c r="E21" s="38" t="s">
        <v>27</v>
      </c>
      <c r="F21" s="6" t="s">
        <v>162</v>
      </c>
      <c r="G21" s="17">
        <f t="shared" si="1"/>
        <v>2499</v>
      </c>
      <c r="H21" s="7"/>
      <c r="I21" s="7"/>
      <c r="J21" s="7">
        <v>2499</v>
      </c>
      <c r="K21" s="7"/>
    </row>
    <row r="22" spans="1:11" ht="15" customHeight="1" x14ac:dyDescent="0.25">
      <c r="A22" s="251"/>
      <c r="B22" s="157"/>
      <c r="C22" s="158"/>
      <c r="D22" s="163"/>
      <c r="E22" s="38" t="s">
        <v>38</v>
      </c>
      <c r="F22" s="6" t="s">
        <v>49</v>
      </c>
      <c r="G22" s="17">
        <f t="shared" si="1"/>
        <v>515</v>
      </c>
      <c r="H22" s="7">
        <v>129</v>
      </c>
      <c r="I22" s="7">
        <v>129</v>
      </c>
      <c r="J22" s="7">
        <v>129</v>
      </c>
      <c r="K22" s="7">
        <v>128</v>
      </c>
    </row>
    <row r="23" spans="1:11" ht="15" customHeight="1" x14ac:dyDescent="0.25">
      <c r="A23" s="251"/>
      <c r="B23" s="157"/>
      <c r="C23" s="158"/>
      <c r="D23" s="163"/>
      <c r="E23" s="38" t="s">
        <v>40</v>
      </c>
      <c r="F23" s="6" t="s">
        <v>51</v>
      </c>
      <c r="G23" s="17">
        <f t="shared" si="1"/>
        <v>38720</v>
      </c>
      <c r="H23" s="7"/>
      <c r="I23" s="7"/>
      <c r="J23" s="7"/>
      <c r="K23" s="7">
        <v>38720</v>
      </c>
    </row>
    <row r="24" spans="1:11" ht="24.75" customHeight="1" x14ac:dyDescent="0.25">
      <c r="A24" s="251"/>
      <c r="B24" s="157"/>
      <c r="C24" s="158"/>
      <c r="D24" s="163"/>
      <c r="E24" s="38" t="s">
        <v>28</v>
      </c>
      <c r="F24" s="6" t="s">
        <v>29</v>
      </c>
      <c r="G24" s="17">
        <f t="shared" si="1"/>
        <v>12491</v>
      </c>
      <c r="H24" s="7">
        <v>8100</v>
      </c>
      <c r="I24" s="7">
        <v>4391</v>
      </c>
      <c r="J24" s="7"/>
      <c r="K24" s="7"/>
    </row>
    <row r="25" spans="1:11" ht="22.7" customHeight="1" x14ac:dyDescent="0.25">
      <c r="A25" s="251"/>
      <c r="B25" s="157"/>
      <c r="C25" s="158"/>
      <c r="D25" s="163"/>
      <c r="E25" s="38" t="s">
        <v>42</v>
      </c>
      <c r="F25" s="6" t="s">
        <v>53</v>
      </c>
      <c r="G25" s="17">
        <f t="shared" si="1"/>
        <v>1380</v>
      </c>
      <c r="H25" s="7"/>
      <c r="I25" s="7"/>
      <c r="J25" s="7">
        <v>1380</v>
      </c>
      <c r="K25" s="7"/>
    </row>
    <row r="26" spans="1:11" ht="24" customHeight="1" x14ac:dyDescent="0.25">
      <c r="A26" s="251"/>
      <c r="B26" s="157"/>
      <c r="C26" s="158"/>
      <c r="D26" s="163"/>
      <c r="E26" s="38" t="s">
        <v>30</v>
      </c>
      <c r="F26" s="6" t="s">
        <v>31</v>
      </c>
      <c r="G26" s="17">
        <f t="shared" si="1"/>
        <v>39479</v>
      </c>
      <c r="H26" s="7">
        <v>3750</v>
      </c>
      <c r="I26" s="7">
        <v>15000</v>
      </c>
      <c r="J26" s="7">
        <v>11264</v>
      </c>
      <c r="K26" s="7">
        <v>9465</v>
      </c>
    </row>
    <row r="27" spans="1:11" ht="15.75" customHeight="1" x14ac:dyDescent="0.25">
      <c r="A27" s="251"/>
      <c r="B27" s="157"/>
      <c r="C27" s="158"/>
      <c r="D27" s="163"/>
      <c r="E27" s="38" t="s">
        <v>32</v>
      </c>
      <c r="F27" s="6" t="s">
        <v>33</v>
      </c>
      <c r="G27" s="17">
        <f t="shared" si="1"/>
        <v>5792</v>
      </c>
      <c r="H27" s="7">
        <v>4500</v>
      </c>
      <c r="I27" s="7">
        <v>292</v>
      </c>
      <c r="J27" s="7"/>
      <c r="K27" s="7">
        <v>1000</v>
      </c>
    </row>
    <row r="28" spans="1:11" ht="15.75" customHeight="1" x14ac:dyDescent="0.25">
      <c r="A28" s="251"/>
      <c r="B28" s="157"/>
      <c r="C28" s="158"/>
      <c r="D28" s="163"/>
      <c r="E28" s="38" t="s">
        <v>44</v>
      </c>
      <c r="F28" s="6" t="s">
        <v>55</v>
      </c>
      <c r="G28" s="17">
        <f t="shared" ref="G28" si="2">SUM(H28:K28)</f>
        <v>4710</v>
      </c>
      <c r="H28" s="7">
        <v>1177</v>
      </c>
      <c r="I28" s="7">
        <v>1177</v>
      </c>
      <c r="J28" s="7">
        <v>1178</v>
      </c>
      <c r="K28" s="7">
        <v>1178</v>
      </c>
    </row>
    <row r="29" spans="1:11" ht="15.75" customHeight="1" x14ac:dyDescent="0.25">
      <c r="A29" s="251"/>
      <c r="B29" s="157"/>
      <c r="C29" s="158"/>
      <c r="D29" s="231" t="s">
        <v>248</v>
      </c>
      <c r="E29" s="232"/>
      <c r="F29" s="233"/>
      <c r="G29" s="82">
        <f>SUM(H29:K29)</f>
        <v>2640557</v>
      </c>
      <c r="H29" s="82">
        <f>SUM(H14:H28)</f>
        <v>793335</v>
      </c>
      <c r="I29" s="82">
        <f>SUM(I14:I28)</f>
        <v>615447</v>
      </c>
      <c r="J29" s="82">
        <f>SUM(J14:J28)</f>
        <v>663093</v>
      </c>
      <c r="K29" s="82">
        <f>SUM(K14:K28)</f>
        <v>568682</v>
      </c>
    </row>
    <row r="30" spans="1:11" ht="15.75" customHeight="1" x14ac:dyDescent="0.25">
      <c r="A30" s="251"/>
      <c r="B30" s="157"/>
      <c r="C30" s="158"/>
      <c r="D30" s="21">
        <v>144</v>
      </c>
      <c r="E30" s="46" t="s">
        <v>17</v>
      </c>
      <c r="F30" s="19" t="s">
        <v>19</v>
      </c>
      <c r="G30" s="17">
        <f t="shared" si="1"/>
        <v>11400</v>
      </c>
      <c r="H30" s="106"/>
      <c r="I30" s="106"/>
      <c r="J30" s="106">
        <v>11400</v>
      </c>
      <c r="K30" s="106"/>
    </row>
    <row r="31" spans="1:11" ht="14.25" customHeight="1" x14ac:dyDescent="0.25">
      <c r="A31" s="251"/>
      <c r="B31" s="157"/>
      <c r="C31" s="158"/>
      <c r="D31" s="27" t="s">
        <v>98</v>
      </c>
      <c r="E31" s="38" t="s">
        <v>21</v>
      </c>
      <c r="F31" s="5" t="s">
        <v>22</v>
      </c>
      <c r="G31" s="17">
        <f t="shared" si="1"/>
        <v>20104</v>
      </c>
      <c r="H31" s="7">
        <v>7000</v>
      </c>
      <c r="I31" s="7">
        <v>6990</v>
      </c>
      <c r="J31" s="7">
        <v>5574</v>
      </c>
      <c r="K31" s="7">
        <v>540</v>
      </c>
    </row>
    <row r="32" spans="1:11" ht="14.25" customHeight="1" x14ac:dyDescent="0.25">
      <c r="A32" s="251"/>
      <c r="B32" s="157"/>
      <c r="C32" s="158"/>
      <c r="D32" s="27" t="s">
        <v>187</v>
      </c>
      <c r="E32" s="38" t="s">
        <v>21</v>
      </c>
      <c r="F32" s="5" t="s">
        <v>22</v>
      </c>
      <c r="G32" s="17">
        <f t="shared" si="1"/>
        <v>3011</v>
      </c>
      <c r="H32" s="7"/>
      <c r="I32" s="7"/>
      <c r="J32" s="7"/>
      <c r="K32" s="7">
        <v>3011</v>
      </c>
    </row>
    <row r="33" spans="1:11" ht="13.7" customHeight="1" x14ac:dyDescent="0.25">
      <c r="A33" s="251"/>
      <c r="B33" s="157"/>
      <c r="C33" s="158"/>
      <c r="D33" s="21" t="s">
        <v>99</v>
      </c>
      <c r="E33" s="38" t="s">
        <v>21</v>
      </c>
      <c r="F33" s="5" t="s">
        <v>22</v>
      </c>
      <c r="G33" s="17">
        <f t="shared" si="1"/>
        <v>8072</v>
      </c>
      <c r="H33" s="7">
        <v>5822</v>
      </c>
      <c r="I33" s="7">
        <v>2150</v>
      </c>
      <c r="J33" s="7"/>
      <c r="K33" s="7">
        <v>100</v>
      </c>
    </row>
    <row r="34" spans="1:11" ht="14.25" customHeight="1" x14ac:dyDescent="0.25">
      <c r="A34" s="251"/>
      <c r="B34" s="151"/>
      <c r="C34" s="153"/>
      <c r="D34" s="170" t="s">
        <v>35</v>
      </c>
      <c r="E34" s="171"/>
      <c r="F34" s="172"/>
      <c r="G34" s="112">
        <f t="shared" ref="G34:I34" si="3">SUM(G29,G30,G31:G33)</f>
        <v>2683144</v>
      </c>
      <c r="H34" s="112">
        <f t="shared" si="3"/>
        <v>806157</v>
      </c>
      <c r="I34" s="112">
        <f t="shared" si="3"/>
        <v>624587</v>
      </c>
      <c r="J34" s="112">
        <f>SUM(J29,J30,J31:J33)</f>
        <v>680067</v>
      </c>
      <c r="K34" s="112">
        <f>SUM(K29,K30,K31:K33)</f>
        <v>572333</v>
      </c>
    </row>
    <row r="35" spans="1:11" ht="22.7" customHeight="1" x14ac:dyDescent="0.25">
      <c r="A35" s="251"/>
      <c r="B35" s="157" t="s">
        <v>60</v>
      </c>
      <c r="C35" s="158" t="s">
        <v>61</v>
      </c>
      <c r="D35" s="49">
        <v>154</v>
      </c>
      <c r="E35" s="46" t="s">
        <v>62</v>
      </c>
      <c r="F35" s="29" t="s">
        <v>76</v>
      </c>
      <c r="G35" s="86">
        <f t="shared" ref="G35" si="4">SUM(H35:K35)</f>
        <v>258844</v>
      </c>
      <c r="H35" s="65">
        <v>39094</v>
      </c>
      <c r="I35" s="65">
        <v>111370</v>
      </c>
      <c r="J35" s="65">
        <v>66841</v>
      </c>
      <c r="K35" s="65">
        <v>41539</v>
      </c>
    </row>
    <row r="36" spans="1:11" ht="15.6" customHeight="1" x14ac:dyDescent="0.25">
      <c r="A36" s="251"/>
      <c r="B36" s="157"/>
      <c r="C36" s="158"/>
      <c r="D36" s="21">
        <v>151</v>
      </c>
      <c r="E36" s="47" t="s">
        <v>64</v>
      </c>
      <c r="F36" s="85" t="s">
        <v>77</v>
      </c>
      <c r="G36" s="74">
        <f t="shared" ref="G36" si="5">SUM(H36:K36)</f>
        <v>11300</v>
      </c>
      <c r="H36" s="85">
        <v>2500</v>
      </c>
      <c r="I36" s="85">
        <v>4000</v>
      </c>
      <c r="J36" s="85">
        <v>2500</v>
      </c>
      <c r="K36" s="85">
        <v>2300</v>
      </c>
    </row>
    <row r="37" spans="1:11" ht="15" customHeight="1" x14ac:dyDescent="0.25">
      <c r="A37" s="251"/>
      <c r="B37" s="151"/>
      <c r="C37" s="237"/>
      <c r="D37" s="170" t="s">
        <v>63</v>
      </c>
      <c r="E37" s="171"/>
      <c r="F37" s="172"/>
      <c r="G37" s="113">
        <f>SUM(G35:G36)</f>
        <v>270144</v>
      </c>
      <c r="H37" s="113">
        <f>SUM(H35:H36)</f>
        <v>41594</v>
      </c>
      <c r="I37" s="113">
        <f>SUM(I35:I36)</f>
        <v>115370</v>
      </c>
      <c r="J37" s="113">
        <f>SUM(J35:J36)</f>
        <v>69341</v>
      </c>
      <c r="K37" s="113">
        <f>SUM(K35:K36)</f>
        <v>43839</v>
      </c>
    </row>
    <row r="38" spans="1:11" ht="24.6" customHeight="1" x14ac:dyDescent="0.25">
      <c r="A38" s="251"/>
      <c r="B38" s="157" t="s">
        <v>69</v>
      </c>
      <c r="C38" s="238" t="s">
        <v>70</v>
      </c>
      <c r="D38" s="181">
        <v>151</v>
      </c>
      <c r="E38" s="38" t="s">
        <v>117</v>
      </c>
      <c r="F38" s="6" t="s">
        <v>257</v>
      </c>
      <c r="G38" s="15">
        <f t="shared" ref="G38:G41" si="6">SUM(H38:K38)</f>
        <v>5000</v>
      </c>
      <c r="H38" s="22"/>
      <c r="I38" s="22">
        <v>5000</v>
      </c>
      <c r="J38" s="22"/>
      <c r="K38" s="22"/>
    </row>
    <row r="39" spans="1:11" ht="15" customHeight="1" x14ac:dyDescent="0.25">
      <c r="A39" s="251"/>
      <c r="B39" s="157"/>
      <c r="C39" s="238"/>
      <c r="D39" s="202"/>
      <c r="E39" s="38" t="s">
        <v>65</v>
      </c>
      <c r="F39" s="5" t="s">
        <v>78</v>
      </c>
      <c r="G39" s="15">
        <f t="shared" si="6"/>
        <v>1000</v>
      </c>
      <c r="H39" s="14"/>
      <c r="I39" s="14">
        <v>1000</v>
      </c>
      <c r="J39" s="14"/>
      <c r="K39" s="14"/>
    </row>
    <row r="40" spans="1:11" ht="15" customHeight="1" x14ac:dyDescent="0.25">
      <c r="A40" s="251"/>
      <c r="B40" s="157"/>
      <c r="C40" s="238"/>
      <c r="D40" s="202"/>
      <c r="E40" s="38" t="s">
        <v>66</v>
      </c>
      <c r="F40" s="5" t="s">
        <v>79</v>
      </c>
      <c r="G40" s="15">
        <f t="shared" si="6"/>
        <v>1000</v>
      </c>
      <c r="H40" s="14"/>
      <c r="I40" s="14">
        <v>1000</v>
      </c>
      <c r="J40" s="14"/>
      <c r="K40" s="14"/>
    </row>
    <row r="41" spans="1:11" ht="15" customHeight="1" x14ac:dyDescent="0.25">
      <c r="A41" s="251"/>
      <c r="B41" s="157"/>
      <c r="C41" s="238"/>
      <c r="D41" s="101"/>
      <c r="E41" s="38" t="s">
        <v>40</v>
      </c>
      <c r="F41" s="73" t="s">
        <v>51</v>
      </c>
      <c r="G41" s="15">
        <f t="shared" si="6"/>
        <v>20000</v>
      </c>
      <c r="H41" s="14"/>
      <c r="I41" s="14">
        <v>9000</v>
      </c>
      <c r="J41" s="14">
        <v>11000</v>
      </c>
      <c r="K41" s="14"/>
    </row>
    <row r="42" spans="1:11" ht="15.6" customHeight="1" x14ac:dyDescent="0.25">
      <c r="A42" s="251"/>
      <c r="B42" s="151"/>
      <c r="C42" s="237"/>
      <c r="D42" s="170" t="s">
        <v>68</v>
      </c>
      <c r="E42" s="171"/>
      <c r="F42" s="172"/>
      <c r="G42" s="114">
        <f>SUM(G38:G41)</f>
        <v>27000</v>
      </c>
      <c r="H42" s="114">
        <f>SUM(H38:H41)</f>
        <v>0</v>
      </c>
      <c r="I42" s="114">
        <f t="shared" ref="I42:K42" si="7">SUM(I38:I41)</f>
        <v>16000</v>
      </c>
      <c r="J42" s="114">
        <f t="shared" si="7"/>
        <v>11000</v>
      </c>
      <c r="K42" s="114">
        <f t="shared" si="7"/>
        <v>0</v>
      </c>
    </row>
    <row r="43" spans="1:11" ht="15" customHeight="1" x14ac:dyDescent="0.25">
      <c r="A43" s="251"/>
      <c r="B43" s="150" t="s">
        <v>71</v>
      </c>
      <c r="C43" s="152" t="s">
        <v>72</v>
      </c>
      <c r="D43" s="46">
        <v>154</v>
      </c>
      <c r="E43" s="46" t="s">
        <v>73</v>
      </c>
      <c r="F43" s="11" t="s">
        <v>81</v>
      </c>
      <c r="G43" s="28">
        <f>SUM(H43:K43)</f>
        <v>42856</v>
      </c>
      <c r="H43" s="29">
        <v>1148</v>
      </c>
      <c r="I43" s="29">
        <v>16852</v>
      </c>
      <c r="J43" s="29">
        <v>24348</v>
      </c>
      <c r="K43" s="29">
        <v>508</v>
      </c>
    </row>
    <row r="44" spans="1:11" ht="15" customHeight="1" x14ac:dyDescent="0.25">
      <c r="A44" s="251"/>
      <c r="B44" s="157"/>
      <c r="C44" s="158"/>
      <c r="D44" s="30">
        <v>151</v>
      </c>
      <c r="E44" s="47" t="s">
        <v>74</v>
      </c>
      <c r="F44" s="18" t="s">
        <v>82</v>
      </c>
      <c r="G44" s="48">
        <f>SUM(H44:K44)</f>
        <v>114000</v>
      </c>
      <c r="H44" s="44">
        <v>5000</v>
      </c>
      <c r="I44" s="44">
        <v>83000</v>
      </c>
      <c r="J44" s="44">
        <v>21000</v>
      </c>
      <c r="K44" s="44">
        <v>5000</v>
      </c>
    </row>
    <row r="45" spans="1:11" ht="15" customHeight="1" x14ac:dyDescent="0.25">
      <c r="A45" s="251"/>
      <c r="B45" s="151"/>
      <c r="C45" s="153"/>
      <c r="D45" s="170" t="s">
        <v>84</v>
      </c>
      <c r="E45" s="171"/>
      <c r="F45" s="172"/>
      <c r="G45" s="113">
        <f>SUM(G43:G44)</f>
        <v>156856</v>
      </c>
      <c r="H45" s="113">
        <f>SUM(H43:H44)</f>
        <v>6148</v>
      </c>
      <c r="I45" s="113">
        <f>SUM(I43:I44)</f>
        <v>99852</v>
      </c>
      <c r="J45" s="113">
        <f>SUM(J43:J44)</f>
        <v>45348</v>
      </c>
      <c r="K45" s="113">
        <f>SUM(K43:K44)</f>
        <v>5508</v>
      </c>
    </row>
    <row r="46" spans="1:11" ht="23.25" customHeight="1" x14ac:dyDescent="0.25">
      <c r="A46" s="251"/>
      <c r="B46" s="157" t="s">
        <v>85</v>
      </c>
      <c r="C46" s="158" t="s">
        <v>86</v>
      </c>
      <c r="D46" s="159">
        <v>151</v>
      </c>
      <c r="E46" s="46" t="s">
        <v>42</v>
      </c>
      <c r="F46" s="43" t="s">
        <v>53</v>
      </c>
      <c r="G46" s="15">
        <f t="shared" ref="G46:G49" si="8">SUM(H46:K46)</f>
        <v>36717</v>
      </c>
      <c r="H46" s="14">
        <v>21600</v>
      </c>
      <c r="I46" s="14">
        <v>13117</v>
      </c>
      <c r="J46" s="14">
        <v>1500</v>
      </c>
      <c r="K46" s="14">
        <v>500</v>
      </c>
    </row>
    <row r="47" spans="1:11" ht="15" customHeight="1" x14ac:dyDescent="0.25">
      <c r="A47" s="251"/>
      <c r="B47" s="157"/>
      <c r="C47" s="158"/>
      <c r="D47" s="159"/>
      <c r="E47" s="38" t="s">
        <v>90</v>
      </c>
      <c r="F47" s="5" t="s">
        <v>95</v>
      </c>
      <c r="G47" s="15">
        <f t="shared" si="8"/>
        <v>20000</v>
      </c>
      <c r="H47" s="14"/>
      <c r="I47" s="14">
        <v>3650</v>
      </c>
      <c r="J47" s="14">
        <v>350</v>
      </c>
      <c r="K47" s="14">
        <v>16000</v>
      </c>
    </row>
    <row r="48" spans="1:11" ht="15" customHeight="1" x14ac:dyDescent="0.25">
      <c r="A48" s="251"/>
      <c r="B48" s="157"/>
      <c r="C48" s="158"/>
      <c r="D48" s="159"/>
      <c r="E48" s="38" t="s">
        <v>32</v>
      </c>
      <c r="F48" s="5" t="s">
        <v>33</v>
      </c>
      <c r="G48" s="15">
        <f t="shared" si="8"/>
        <v>38000</v>
      </c>
      <c r="H48" s="14"/>
      <c r="I48" s="14">
        <v>24000</v>
      </c>
      <c r="J48" s="14">
        <v>14000</v>
      </c>
      <c r="K48" s="14"/>
    </row>
    <row r="49" spans="1:11" ht="24.75" customHeight="1" x14ac:dyDescent="0.25">
      <c r="A49" s="251"/>
      <c r="B49" s="157"/>
      <c r="C49" s="158"/>
      <c r="D49" s="159"/>
      <c r="E49" s="47" t="s">
        <v>91</v>
      </c>
      <c r="F49" s="18" t="s">
        <v>96</v>
      </c>
      <c r="G49" s="48">
        <f t="shared" si="8"/>
        <v>33000</v>
      </c>
      <c r="H49" s="44"/>
      <c r="I49" s="44">
        <v>13999</v>
      </c>
      <c r="J49" s="44">
        <v>19001</v>
      </c>
      <c r="K49" s="44"/>
    </row>
    <row r="50" spans="1:11" ht="15" customHeight="1" x14ac:dyDescent="0.25">
      <c r="A50" s="251"/>
      <c r="B50" s="151"/>
      <c r="C50" s="153"/>
      <c r="D50" s="149" t="s">
        <v>89</v>
      </c>
      <c r="E50" s="149"/>
      <c r="F50" s="149"/>
      <c r="G50" s="113">
        <f>SUM(H50:K50)</f>
        <v>127717</v>
      </c>
      <c r="H50" s="113">
        <f>SUM(H46:H49)</f>
        <v>21600</v>
      </c>
      <c r="I50" s="113">
        <f>SUM(I46:I49)</f>
        <v>54766</v>
      </c>
      <c r="J50" s="113">
        <f>SUM(J46:J49)</f>
        <v>34851</v>
      </c>
      <c r="K50" s="113">
        <f>SUM(K46:K49)</f>
        <v>16500</v>
      </c>
    </row>
    <row r="51" spans="1:11" ht="23.1" customHeight="1" x14ac:dyDescent="0.25">
      <c r="A51" s="251"/>
      <c r="B51" s="150" t="s">
        <v>100</v>
      </c>
      <c r="C51" s="152" t="s">
        <v>101</v>
      </c>
      <c r="D51" s="30">
        <v>151</v>
      </c>
      <c r="E51" s="49" t="s">
        <v>28</v>
      </c>
      <c r="F51" s="42" t="s">
        <v>29</v>
      </c>
      <c r="G51" s="50">
        <f>SUM(H51:K51)</f>
        <v>75190</v>
      </c>
      <c r="H51" s="51"/>
      <c r="I51" s="51">
        <v>47250</v>
      </c>
      <c r="J51" s="51">
        <v>27940</v>
      </c>
      <c r="K51" s="51"/>
    </row>
    <row r="52" spans="1:11" ht="15" customHeight="1" x14ac:dyDescent="0.25">
      <c r="A52" s="251"/>
      <c r="B52" s="151"/>
      <c r="C52" s="153"/>
      <c r="D52" s="170" t="s">
        <v>102</v>
      </c>
      <c r="E52" s="171"/>
      <c r="F52" s="172"/>
      <c r="G52" s="113">
        <f>SUM(G51)</f>
        <v>75190</v>
      </c>
      <c r="H52" s="113">
        <f t="shared" ref="H52:K52" si="9">SUM(H51)</f>
        <v>0</v>
      </c>
      <c r="I52" s="113">
        <f t="shared" si="9"/>
        <v>47250</v>
      </c>
      <c r="J52" s="113">
        <f t="shared" si="9"/>
        <v>27940</v>
      </c>
      <c r="K52" s="113">
        <f t="shared" si="9"/>
        <v>0</v>
      </c>
    </row>
    <row r="53" spans="1:11" ht="14.25" customHeight="1" x14ac:dyDescent="0.25">
      <c r="A53" s="251"/>
      <c r="B53" s="157" t="s">
        <v>107</v>
      </c>
      <c r="C53" s="238" t="s">
        <v>104</v>
      </c>
      <c r="D53" s="27">
        <v>1412</v>
      </c>
      <c r="E53" s="46" t="s">
        <v>103</v>
      </c>
      <c r="F53" s="43" t="s">
        <v>106</v>
      </c>
      <c r="G53" s="28">
        <f t="shared" ref="G53:G59" si="10">SUM(H53:K53)</f>
        <v>121000</v>
      </c>
      <c r="H53" s="29">
        <v>30300</v>
      </c>
      <c r="I53" s="29">
        <v>30300</v>
      </c>
      <c r="J53" s="29">
        <v>30300</v>
      </c>
      <c r="K53" s="29">
        <v>30100</v>
      </c>
    </row>
    <row r="54" spans="1:11" ht="13.7" customHeight="1" x14ac:dyDescent="0.25">
      <c r="A54" s="251"/>
      <c r="B54" s="157"/>
      <c r="C54" s="238"/>
      <c r="D54" s="21">
        <v>149</v>
      </c>
      <c r="E54" s="38" t="s">
        <v>44</v>
      </c>
      <c r="F54" s="6" t="s">
        <v>55</v>
      </c>
      <c r="G54" s="15">
        <f t="shared" si="10"/>
        <v>25904</v>
      </c>
      <c r="H54" s="14">
        <v>6476</v>
      </c>
      <c r="I54" s="14">
        <v>6196</v>
      </c>
      <c r="J54" s="14">
        <v>6153</v>
      </c>
      <c r="K54" s="14">
        <v>7079</v>
      </c>
    </row>
    <row r="55" spans="1:11" ht="47.1" customHeight="1" x14ac:dyDescent="0.25">
      <c r="A55" s="251"/>
      <c r="B55" s="157"/>
      <c r="C55" s="238"/>
      <c r="D55" s="160">
        <v>151</v>
      </c>
      <c r="E55" s="47" t="s">
        <v>299</v>
      </c>
      <c r="F55" s="18" t="s">
        <v>300</v>
      </c>
      <c r="G55" s="15">
        <f t="shared" si="10"/>
        <v>7000</v>
      </c>
      <c r="H55" s="44"/>
      <c r="I55" s="44">
        <v>7000</v>
      </c>
      <c r="J55" s="44"/>
      <c r="K55" s="44"/>
    </row>
    <row r="56" spans="1:11" ht="13.7" customHeight="1" x14ac:dyDescent="0.25">
      <c r="A56" s="251"/>
      <c r="B56" s="157"/>
      <c r="C56" s="238"/>
      <c r="D56" s="159"/>
      <c r="E56" s="47" t="s">
        <v>103</v>
      </c>
      <c r="F56" s="18" t="s">
        <v>106</v>
      </c>
      <c r="G56" s="15">
        <f t="shared" si="10"/>
        <v>9656</v>
      </c>
      <c r="H56" s="44">
        <v>2400</v>
      </c>
      <c r="I56" s="44">
        <v>2469</v>
      </c>
      <c r="J56" s="44">
        <v>2470</v>
      </c>
      <c r="K56" s="44">
        <v>2317</v>
      </c>
    </row>
    <row r="57" spans="1:11" ht="21.75" customHeight="1" x14ac:dyDescent="0.25">
      <c r="A57" s="251"/>
      <c r="B57" s="157"/>
      <c r="C57" s="238"/>
      <c r="D57" s="161"/>
      <c r="E57" s="47" t="s">
        <v>44</v>
      </c>
      <c r="F57" s="18" t="s">
        <v>55</v>
      </c>
      <c r="G57" s="48">
        <f t="shared" si="10"/>
        <v>30420</v>
      </c>
      <c r="H57" s="44">
        <v>25</v>
      </c>
      <c r="I57" s="44">
        <v>15655</v>
      </c>
      <c r="J57" s="44">
        <v>14635</v>
      </c>
      <c r="K57" s="44">
        <v>105</v>
      </c>
    </row>
    <row r="58" spans="1:11" ht="15" customHeight="1" x14ac:dyDescent="0.25">
      <c r="A58" s="251"/>
      <c r="B58" s="151"/>
      <c r="C58" s="237"/>
      <c r="D58" s="170" t="s">
        <v>105</v>
      </c>
      <c r="E58" s="171"/>
      <c r="F58" s="172"/>
      <c r="G58" s="113">
        <f t="shared" si="10"/>
        <v>193980</v>
      </c>
      <c r="H58" s="113">
        <f>SUM(H53:H57)</f>
        <v>39201</v>
      </c>
      <c r="I58" s="113">
        <f>SUM(I53:I57)</f>
        <v>61620</v>
      </c>
      <c r="J58" s="113">
        <f>SUM(J53:J57)</f>
        <v>53558</v>
      </c>
      <c r="K58" s="113">
        <f>SUM(K53:K57)</f>
        <v>39601</v>
      </c>
    </row>
    <row r="59" spans="1:11" ht="25.5" customHeight="1" x14ac:dyDescent="0.25">
      <c r="A59" s="251"/>
      <c r="B59" s="239" t="s">
        <v>108</v>
      </c>
      <c r="C59" s="253" t="s">
        <v>121</v>
      </c>
      <c r="D59" s="159">
        <v>142</v>
      </c>
      <c r="E59" s="25" t="s">
        <v>109</v>
      </c>
      <c r="F59" s="43" t="s">
        <v>149</v>
      </c>
      <c r="G59" s="28">
        <f t="shared" si="10"/>
        <v>15100</v>
      </c>
      <c r="H59" s="29">
        <v>3800</v>
      </c>
      <c r="I59" s="29">
        <v>3800</v>
      </c>
      <c r="J59" s="29">
        <v>3800</v>
      </c>
      <c r="K59" s="29">
        <v>3700</v>
      </c>
    </row>
    <row r="60" spans="1:11" ht="23.25" customHeight="1" x14ac:dyDescent="0.25">
      <c r="A60" s="251"/>
      <c r="B60" s="240"/>
      <c r="C60" s="254"/>
      <c r="D60" s="159"/>
      <c r="E60" s="21" t="s">
        <v>110</v>
      </c>
      <c r="F60" s="6" t="s">
        <v>149</v>
      </c>
      <c r="G60" s="15">
        <f t="shared" ref="G60:G75" si="11">SUM(H60:K60)</f>
        <v>400</v>
      </c>
      <c r="H60" s="14">
        <v>100</v>
      </c>
      <c r="I60" s="14">
        <v>100</v>
      </c>
      <c r="J60" s="14">
        <v>100</v>
      </c>
      <c r="K60" s="14">
        <v>100</v>
      </c>
    </row>
    <row r="61" spans="1:11" ht="25.5" customHeight="1" x14ac:dyDescent="0.25">
      <c r="A61" s="251"/>
      <c r="B61" s="240"/>
      <c r="C61" s="254"/>
      <c r="D61" s="159"/>
      <c r="E61" s="21" t="s">
        <v>111</v>
      </c>
      <c r="F61" s="6" t="s">
        <v>149</v>
      </c>
      <c r="G61" s="15">
        <f t="shared" si="11"/>
        <v>100</v>
      </c>
      <c r="H61" s="14">
        <v>100</v>
      </c>
      <c r="I61" s="14"/>
      <c r="J61" s="14"/>
      <c r="K61" s="14"/>
    </row>
    <row r="62" spans="1:11" ht="15" customHeight="1" x14ac:dyDescent="0.25">
      <c r="A62" s="251"/>
      <c r="B62" s="240"/>
      <c r="C62" s="254"/>
      <c r="D62" s="159"/>
      <c r="E62" s="21" t="s">
        <v>112</v>
      </c>
      <c r="F62" s="5" t="s">
        <v>150</v>
      </c>
      <c r="G62" s="15">
        <f t="shared" si="11"/>
        <v>21100</v>
      </c>
      <c r="H62" s="14">
        <v>4025</v>
      </c>
      <c r="I62" s="14">
        <v>4025</v>
      </c>
      <c r="J62" s="14">
        <v>4025</v>
      </c>
      <c r="K62" s="14">
        <v>9025</v>
      </c>
    </row>
    <row r="63" spans="1:11" ht="15" customHeight="1" x14ac:dyDescent="0.25">
      <c r="A63" s="251"/>
      <c r="B63" s="240"/>
      <c r="C63" s="254"/>
      <c r="D63" s="159"/>
      <c r="E63" s="21" t="s">
        <v>113</v>
      </c>
      <c r="F63" s="5" t="s">
        <v>151</v>
      </c>
      <c r="G63" s="15">
        <f t="shared" si="11"/>
        <v>23800</v>
      </c>
      <c r="H63" s="14">
        <v>5950</v>
      </c>
      <c r="I63" s="14">
        <v>5950</v>
      </c>
      <c r="J63" s="14">
        <v>5950</v>
      </c>
      <c r="K63" s="14">
        <v>5950</v>
      </c>
    </row>
    <row r="64" spans="1:11" ht="24" customHeight="1" x14ac:dyDescent="0.25">
      <c r="A64" s="251"/>
      <c r="B64" s="240"/>
      <c r="C64" s="254"/>
      <c r="D64" s="159"/>
      <c r="E64" s="21" t="s">
        <v>114</v>
      </c>
      <c r="F64" s="6" t="s">
        <v>249</v>
      </c>
      <c r="G64" s="15">
        <f t="shared" si="11"/>
        <v>8000</v>
      </c>
      <c r="H64" s="14">
        <v>2000</v>
      </c>
      <c r="I64" s="14">
        <v>2000</v>
      </c>
      <c r="J64" s="14">
        <v>2000</v>
      </c>
      <c r="K64" s="14">
        <v>2000</v>
      </c>
    </row>
    <row r="65" spans="1:11" ht="22.7" customHeight="1" x14ac:dyDescent="0.25">
      <c r="A65" s="251"/>
      <c r="B65" s="240"/>
      <c r="C65" s="254"/>
      <c r="D65" s="159"/>
      <c r="E65" s="21" t="s">
        <v>115</v>
      </c>
      <c r="F65" s="6" t="s">
        <v>152</v>
      </c>
      <c r="G65" s="15">
        <f t="shared" si="11"/>
        <v>4600</v>
      </c>
      <c r="H65" s="14">
        <v>1150</v>
      </c>
      <c r="I65" s="14">
        <v>1150</v>
      </c>
      <c r="J65" s="14">
        <v>1150</v>
      </c>
      <c r="K65" s="14">
        <v>1150</v>
      </c>
    </row>
    <row r="66" spans="1:11" ht="24" customHeight="1" x14ac:dyDescent="0.25">
      <c r="A66" s="251"/>
      <c r="B66" s="240"/>
      <c r="C66" s="254"/>
      <c r="D66" s="159"/>
      <c r="E66" s="21" t="s">
        <v>116</v>
      </c>
      <c r="F66" s="6" t="s">
        <v>153</v>
      </c>
      <c r="G66" s="15">
        <f t="shared" si="11"/>
        <v>12400</v>
      </c>
      <c r="H66" s="14">
        <v>2500</v>
      </c>
      <c r="I66" s="14">
        <v>3000</v>
      </c>
      <c r="J66" s="14">
        <v>3200</v>
      </c>
      <c r="K66" s="14">
        <v>3700</v>
      </c>
    </row>
    <row r="67" spans="1:11" ht="22.7" customHeight="1" x14ac:dyDescent="0.25">
      <c r="A67" s="251"/>
      <c r="B67" s="240"/>
      <c r="C67" s="254"/>
      <c r="D67" s="159"/>
      <c r="E67" s="21" t="s">
        <v>117</v>
      </c>
      <c r="F67" s="6" t="s">
        <v>154</v>
      </c>
      <c r="G67" s="15">
        <f t="shared" si="11"/>
        <v>29000</v>
      </c>
      <c r="H67" s="14">
        <v>5900</v>
      </c>
      <c r="I67" s="14">
        <v>5900</v>
      </c>
      <c r="J67" s="14">
        <v>5900</v>
      </c>
      <c r="K67" s="14">
        <v>11300</v>
      </c>
    </row>
    <row r="68" spans="1:11" ht="15" customHeight="1" x14ac:dyDescent="0.25">
      <c r="A68" s="251"/>
      <c r="B68" s="240"/>
      <c r="C68" s="254"/>
      <c r="D68" s="159"/>
      <c r="E68" s="21" t="s">
        <v>118</v>
      </c>
      <c r="F68" s="5" t="s">
        <v>155</v>
      </c>
      <c r="G68" s="15">
        <f t="shared" si="11"/>
        <v>203000</v>
      </c>
      <c r="H68" s="14">
        <v>57500</v>
      </c>
      <c r="I68" s="14">
        <v>57500</v>
      </c>
      <c r="J68" s="14">
        <v>57500</v>
      </c>
      <c r="K68" s="14">
        <v>30500</v>
      </c>
    </row>
    <row r="69" spans="1:11" ht="15" customHeight="1" x14ac:dyDescent="0.25">
      <c r="A69" s="251"/>
      <c r="B69" s="240"/>
      <c r="C69" s="254"/>
      <c r="D69" s="159"/>
      <c r="E69" s="21" t="s">
        <v>37</v>
      </c>
      <c r="F69" s="26" t="s">
        <v>48</v>
      </c>
      <c r="G69" s="15">
        <f t="shared" si="11"/>
        <v>188612</v>
      </c>
      <c r="H69" s="14">
        <v>47153</v>
      </c>
      <c r="I69" s="14">
        <v>47153</v>
      </c>
      <c r="J69" s="14">
        <v>47153</v>
      </c>
      <c r="K69" s="14">
        <v>47153</v>
      </c>
    </row>
    <row r="70" spans="1:11" ht="23.85" customHeight="1" x14ac:dyDescent="0.25">
      <c r="A70" s="251"/>
      <c r="B70" s="240"/>
      <c r="C70" s="254"/>
      <c r="D70" s="159"/>
      <c r="E70" s="21" t="s">
        <v>27</v>
      </c>
      <c r="F70" s="37" t="s">
        <v>162</v>
      </c>
      <c r="G70" s="15">
        <f t="shared" si="11"/>
        <v>9972</v>
      </c>
      <c r="H70" s="14">
        <v>2493</v>
      </c>
      <c r="I70" s="14">
        <v>2493</v>
      </c>
      <c r="J70" s="14">
        <v>2493</v>
      </c>
      <c r="K70" s="14">
        <v>2493</v>
      </c>
    </row>
    <row r="71" spans="1:11" ht="22.7" customHeight="1" x14ac:dyDescent="0.25">
      <c r="A71" s="251"/>
      <c r="B71" s="240"/>
      <c r="C71" s="254"/>
      <c r="D71" s="159"/>
      <c r="E71" s="21" t="s">
        <v>75</v>
      </c>
      <c r="F71" s="6" t="s">
        <v>83</v>
      </c>
      <c r="G71" s="15">
        <f t="shared" si="11"/>
        <v>200</v>
      </c>
      <c r="H71" s="14">
        <v>100</v>
      </c>
      <c r="I71" s="14"/>
      <c r="J71" s="14"/>
      <c r="K71" s="14">
        <v>100</v>
      </c>
    </row>
    <row r="72" spans="1:11" ht="25.15" customHeight="1" x14ac:dyDescent="0.25">
      <c r="A72" s="251"/>
      <c r="B72" s="240"/>
      <c r="C72" s="254"/>
      <c r="D72" s="159"/>
      <c r="E72" s="21" t="s">
        <v>166</v>
      </c>
      <c r="F72" s="6" t="s">
        <v>167</v>
      </c>
      <c r="G72" s="15">
        <f t="shared" si="11"/>
        <v>592551</v>
      </c>
      <c r="H72" s="14">
        <v>97960</v>
      </c>
      <c r="I72" s="14">
        <v>137941</v>
      </c>
      <c r="J72" s="14">
        <v>148700</v>
      </c>
      <c r="K72" s="14">
        <v>207950</v>
      </c>
    </row>
    <row r="73" spans="1:11" ht="22.7" customHeight="1" x14ac:dyDescent="0.25">
      <c r="A73" s="251"/>
      <c r="B73" s="240"/>
      <c r="C73" s="254"/>
      <c r="D73" s="159"/>
      <c r="E73" s="21" t="s">
        <v>168</v>
      </c>
      <c r="F73" s="6" t="s">
        <v>173</v>
      </c>
      <c r="G73" s="15">
        <f t="shared" si="11"/>
        <v>42550</v>
      </c>
      <c r="H73" s="14">
        <v>10760</v>
      </c>
      <c r="I73" s="14">
        <v>10760</v>
      </c>
      <c r="J73" s="14">
        <v>10760</v>
      </c>
      <c r="K73" s="14">
        <v>10270</v>
      </c>
    </row>
    <row r="74" spans="1:11" ht="15.6" customHeight="1" x14ac:dyDescent="0.25">
      <c r="A74" s="251"/>
      <c r="B74" s="240"/>
      <c r="C74" s="254"/>
      <c r="D74" s="159"/>
      <c r="E74" s="21" t="s">
        <v>169</v>
      </c>
      <c r="F74" s="6" t="s">
        <v>174</v>
      </c>
      <c r="G74" s="15">
        <f t="shared" si="11"/>
        <v>87808</v>
      </c>
      <c r="H74" s="14"/>
      <c r="I74" s="14"/>
      <c r="J74" s="14">
        <v>87808</v>
      </c>
      <c r="K74" s="14"/>
    </row>
    <row r="75" spans="1:11" ht="34.5" customHeight="1" x14ac:dyDescent="0.25">
      <c r="A75" s="251"/>
      <c r="B75" s="240"/>
      <c r="C75" s="254"/>
      <c r="D75" s="161"/>
      <c r="E75" s="21" t="s">
        <v>119</v>
      </c>
      <c r="F75" s="6" t="s">
        <v>156</v>
      </c>
      <c r="G75" s="15">
        <f t="shared" si="11"/>
        <v>800</v>
      </c>
      <c r="H75" s="14"/>
      <c r="I75" s="14"/>
      <c r="J75" s="14"/>
      <c r="K75" s="14">
        <v>800</v>
      </c>
    </row>
    <row r="76" spans="1:11" ht="15" customHeight="1" x14ac:dyDescent="0.25">
      <c r="A76" s="251"/>
      <c r="B76" s="240"/>
      <c r="C76" s="254"/>
      <c r="D76" s="231" t="s">
        <v>250</v>
      </c>
      <c r="E76" s="232"/>
      <c r="F76" s="233"/>
      <c r="G76" s="23">
        <f>SUM(H76:K76)</f>
        <v>1239993</v>
      </c>
      <c r="H76" s="23">
        <f>SUM(H59:H75)</f>
        <v>241491</v>
      </c>
      <c r="I76" s="23">
        <f>SUM(I59:I75)</f>
        <v>281772</v>
      </c>
      <c r="J76" s="23">
        <f>SUM(J59:J75)</f>
        <v>380539</v>
      </c>
      <c r="K76" s="23">
        <f>SUM(K59:K75)</f>
        <v>336191</v>
      </c>
    </row>
    <row r="77" spans="1:11" ht="24.4" customHeight="1" x14ac:dyDescent="0.25">
      <c r="A77" s="251"/>
      <c r="B77" s="240"/>
      <c r="C77" s="254"/>
      <c r="D77" s="21">
        <v>144</v>
      </c>
      <c r="E77" s="21" t="s">
        <v>168</v>
      </c>
      <c r="F77" s="6" t="s">
        <v>173</v>
      </c>
      <c r="G77" s="15">
        <f>SUM(H77:K77)</f>
        <v>403</v>
      </c>
      <c r="H77" s="22"/>
      <c r="I77" s="22"/>
      <c r="J77" s="22"/>
      <c r="K77" s="22">
        <v>403</v>
      </c>
    </row>
    <row r="78" spans="1:11" ht="23.25" customHeight="1" x14ac:dyDescent="0.25">
      <c r="A78" s="251"/>
      <c r="B78" s="240"/>
      <c r="C78" s="254"/>
      <c r="D78" s="160">
        <v>151</v>
      </c>
      <c r="E78" s="38" t="s">
        <v>109</v>
      </c>
      <c r="F78" s="6" t="s">
        <v>149</v>
      </c>
      <c r="G78" s="15">
        <f>SUM(H78:K78)</f>
        <v>24681</v>
      </c>
      <c r="H78" s="14">
        <v>6617</v>
      </c>
      <c r="I78" s="14">
        <v>6381</v>
      </c>
      <c r="J78" s="14">
        <v>5887</v>
      </c>
      <c r="K78" s="14">
        <v>5796</v>
      </c>
    </row>
    <row r="79" spans="1:11" ht="19.149999999999999" customHeight="1" x14ac:dyDescent="0.25">
      <c r="A79" s="251"/>
      <c r="B79" s="240"/>
      <c r="C79" s="254"/>
      <c r="D79" s="159"/>
      <c r="E79" s="38" t="s">
        <v>112</v>
      </c>
      <c r="F79" s="5" t="s">
        <v>150</v>
      </c>
      <c r="G79" s="15">
        <f>SUM(H79:K79)</f>
        <v>221</v>
      </c>
      <c r="H79" s="14">
        <v>120</v>
      </c>
      <c r="I79" s="14">
        <v>63</v>
      </c>
      <c r="J79" s="14">
        <v>30</v>
      </c>
      <c r="K79" s="14">
        <v>8</v>
      </c>
    </row>
    <row r="80" spans="1:11" ht="16.5" customHeight="1" x14ac:dyDescent="0.25">
      <c r="A80" s="251"/>
      <c r="B80" s="240"/>
      <c r="C80" s="254"/>
      <c r="D80" s="159"/>
      <c r="E80" s="38" t="s">
        <v>113</v>
      </c>
      <c r="F80" s="5" t="s">
        <v>151</v>
      </c>
      <c r="G80" s="15">
        <f t="shared" ref="G80:G84" si="12">SUM(H80:K80)</f>
        <v>39803</v>
      </c>
      <c r="H80" s="14">
        <v>9060</v>
      </c>
      <c r="I80" s="14">
        <v>9058</v>
      </c>
      <c r="J80" s="14">
        <v>9060</v>
      </c>
      <c r="K80" s="14">
        <v>12625</v>
      </c>
    </row>
    <row r="81" spans="1:11" ht="23.25" customHeight="1" x14ac:dyDescent="0.25">
      <c r="A81" s="251"/>
      <c r="B81" s="240"/>
      <c r="C81" s="254"/>
      <c r="D81" s="159"/>
      <c r="E81" s="38" t="s">
        <v>114</v>
      </c>
      <c r="F81" s="6" t="s">
        <v>249</v>
      </c>
      <c r="G81" s="15">
        <f t="shared" si="12"/>
        <v>19439</v>
      </c>
      <c r="H81" s="14">
        <v>4586</v>
      </c>
      <c r="I81" s="14">
        <v>4585</v>
      </c>
      <c r="J81" s="14">
        <v>4584</v>
      </c>
      <c r="K81" s="14">
        <v>5684</v>
      </c>
    </row>
    <row r="82" spans="1:11" ht="23.25" customHeight="1" x14ac:dyDescent="0.25">
      <c r="A82" s="251"/>
      <c r="B82" s="240"/>
      <c r="C82" s="254"/>
      <c r="D82" s="159"/>
      <c r="E82" s="38" t="s">
        <v>115</v>
      </c>
      <c r="F82" s="6" t="s">
        <v>152</v>
      </c>
      <c r="G82" s="15">
        <f t="shared" si="12"/>
        <v>16517</v>
      </c>
      <c r="H82" s="14">
        <v>4130</v>
      </c>
      <c r="I82" s="14">
        <v>4130</v>
      </c>
      <c r="J82" s="14">
        <v>4129</v>
      </c>
      <c r="K82" s="14">
        <v>4128</v>
      </c>
    </row>
    <row r="83" spans="1:11" ht="23.25" customHeight="1" x14ac:dyDescent="0.25">
      <c r="A83" s="251"/>
      <c r="B83" s="240"/>
      <c r="C83" s="254"/>
      <c r="D83" s="159"/>
      <c r="E83" s="38" t="s">
        <v>66</v>
      </c>
      <c r="F83" s="6" t="s">
        <v>79</v>
      </c>
      <c r="G83" s="15">
        <f t="shared" si="12"/>
        <v>222271</v>
      </c>
      <c r="H83" s="14">
        <v>222271</v>
      </c>
      <c r="I83" s="14"/>
      <c r="J83" s="14"/>
      <c r="K83" s="14"/>
    </row>
    <row r="84" spans="1:11" ht="24.4" customHeight="1" x14ac:dyDescent="0.25">
      <c r="A84" s="251"/>
      <c r="B84" s="240"/>
      <c r="C84" s="255"/>
      <c r="D84" s="159"/>
      <c r="E84" s="38" t="s">
        <v>27</v>
      </c>
      <c r="F84" s="6" t="s">
        <v>162</v>
      </c>
      <c r="G84" s="15">
        <f t="shared" si="12"/>
        <v>2392</v>
      </c>
      <c r="H84" s="14">
        <v>599</v>
      </c>
      <c r="I84" s="14">
        <v>599</v>
      </c>
      <c r="J84" s="14">
        <v>598</v>
      </c>
      <c r="K84" s="14">
        <v>596</v>
      </c>
    </row>
    <row r="85" spans="1:11" ht="15" customHeight="1" x14ac:dyDescent="0.25">
      <c r="A85" s="251"/>
      <c r="B85" s="240"/>
      <c r="C85" s="255"/>
      <c r="D85" s="267" t="s">
        <v>248</v>
      </c>
      <c r="E85" s="267"/>
      <c r="F85" s="267"/>
      <c r="G85" s="23">
        <f>SUM(H85:K85)</f>
        <v>325324</v>
      </c>
      <c r="H85" s="23">
        <f>SUM(H78:H84)</f>
        <v>247383</v>
      </c>
      <c r="I85" s="23">
        <f>SUM(I78:I84)</f>
        <v>24816</v>
      </c>
      <c r="J85" s="23">
        <f>SUM(J78:J84)</f>
        <v>24288</v>
      </c>
      <c r="K85" s="23">
        <f>SUM(K78:K84)</f>
        <v>28837</v>
      </c>
    </row>
    <row r="86" spans="1:11" ht="15" customHeight="1" x14ac:dyDescent="0.25">
      <c r="A86" s="251"/>
      <c r="B86" s="241"/>
      <c r="C86" s="256"/>
      <c r="D86" s="262" t="s">
        <v>120</v>
      </c>
      <c r="E86" s="263"/>
      <c r="F86" s="264"/>
      <c r="G86" s="113">
        <f>SUM(H86:K86)</f>
        <v>1565720</v>
      </c>
      <c r="H86" s="115">
        <f t="shared" ref="H86:J86" si="13">SUM(H76,H77,H85)</f>
        <v>488874</v>
      </c>
      <c r="I86" s="115">
        <f t="shared" si="13"/>
        <v>306588</v>
      </c>
      <c r="J86" s="115">
        <f t="shared" si="13"/>
        <v>404827</v>
      </c>
      <c r="K86" s="115">
        <f>SUM(K76,K77,K85)</f>
        <v>365431</v>
      </c>
    </row>
    <row r="87" spans="1:11" ht="33.950000000000003" customHeight="1" x14ac:dyDescent="0.25">
      <c r="A87" s="251"/>
      <c r="B87" s="150" t="s">
        <v>127</v>
      </c>
      <c r="C87" s="152" t="s">
        <v>126</v>
      </c>
      <c r="D87" s="160">
        <v>1431</v>
      </c>
      <c r="E87" s="21" t="s">
        <v>119</v>
      </c>
      <c r="F87" s="6" t="s">
        <v>156</v>
      </c>
      <c r="G87" s="28">
        <f t="shared" ref="G87:G96" si="14">SUM(H87:K87)</f>
        <v>2625</v>
      </c>
      <c r="H87" s="22"/>
      <c r="I87" s="22">
        <v>1447</v>
      </c>
      <c r="J87" s="22">
        <v>512</v>
      </c>
      <c r="K87" s="22">
        <v>666</v>
      </c>
    </row>
    <row r="88" spans="1:11" ht="25.15" customHeight="1" x14ac:dyDescent="0.25">
      <c r="A88" s="251"/>
      <c r="B88" s="157"/>
      <c r="C88" s="158"/>
      <c r="D88" s="161"/>
      <c r="E88" s="21" t="s">
        <v>46</v>
      </c>
      <c r="F88" s="6" t="s">
        <v>57</v>
      </c>
      <c r="G88" s="28">
        <f t="shared" si="14"/>
        <v>23618</v>
      </c>
      <c r="H88" s="45"/>
      <c r="I88" s="45">
        <v>5453</v>
      </c>
      <c r="J88" s="45">
        <v>8331</v>
      </c>
      <c r="K88" s="45">
        <v>9834</v>
      </c>
    </row>
    <row r="89" spans="1:11" ht="24.4" customHeight="1" x14ac:dyDescent="0.25">
      <c r="A89" s="251"/>
      <c r="B89" s="157"/>
      <c r="C89" s="158"/>
      <c r="D89" s="160">
        <v>144</v>
      </c>
      <c r="E89" s="38" t="s">
        <v>123</v>
      </c>
      <c r="F89" s="6" t="s">
        <v>158</v>
      </c>
      <c r="G89" s="28">
        <f t="shared" si="14"/>
        <v>117506</v>
      </c>
      <c r="H89" s="45">
        <v>10644</v>
      </c>
      <c r="I89" s="45">
        <v>19644</v>
      </c>
      <c r="J89" s="45">
        <v>20288</v>
      </c>
      <c r="K89" s="45">
        <v>66930</v>
      </c>
    </row>
    <row r="90" spans="1:11" ht="33.4" customHeight="1" x14ac:dyDescent="0.25">
      <c r="A90" s="251"/>
      <c r="B90" s="157"/>
      <c r="C90" s="158"/>
      <c r="D90" s="159"/>
      <c r="E90" s="21" t="s">
        <v>119</v>
      </c>
      <c r="F90" s="6" t="s">
        <v>156</v>
      </c>
      <c r="G90" s="28">
        <f t="shared" si="14"/>
        <v>84400</v>
      </c>
      <c r="H90" s="45"/>
      <c r="I90" s="45"/>
      <c r="J90" s="45"/>
      <c r="K90" s="45">
        <v>84400</v>
      </c>
    </row>
    <row r="91" spans="1:11" ht="24.4" customHeight="1" x14ac:dyDescent="0.25">
      <c r="A91" s="251"/>
      <c r="B91" s="157"/>
      <c r="C91" s="158"/>
      <c r="D91" s="159"/>
      <c r="E91" s="38" t="s">
        <v>46</v>
      </c>
      <c r="F91" s="6" t="s">
        <v>57</v>
      </c>
      <c r="G91" s="28">
        <f t="shared" si="14"/>
        <v>66331</v>
      </c>
      <c r="H91" s="45">
        <v>20477</v>
      </c>
      <c r="I91" s="45">
        <v>24058</v>
      </c>
      <c r="J91" s="45">
        <v>15375</v>
      </c>
      <c r="K91" s="45">
        <v>6421</v>
      </c>
    </row>
    <row r="92" spans="1:11" ht="24.4" customHeight="1" x14ac:dyDescent="0.25">
      <c r="A92" s="251"/>
      <c r="B92" s="157"/>
      <c r="C92" s="158"/>
      <c r="D92" s="159"/>
      <c r="E92" s="38" t="s">
        <v>34</v>
      </c>
      <c r="F92" s="6" t="s">
        <v>245</v>
      </c>
      <c r="G92" s="28">
        <f t="shared" si="14"/>
        <v>14925</v>
      </c>
      <c r="H92" s="45"/>
      <c r="I92" s="45"/>
      <c r="J92" s="45">
        <v>10000</v>
      </c>
      <c r="K92" s="45">
        <v>4925</v>
      </c>
    </row>
    <row r="93" spans="1:11" ht="21.2" customHeight="1" x14ac:dyDescent="0.25">
      <c r="A93" s="251"/>
      <c r="B93" s="157"/>
      <c r="C93" s="158"/>
      <c r="D93" s="161"/>
      <c r="E93" s="38" t="s">
        <v>47</v>
      </c>
      <c r="F93" s="6" t="s">
        <v>58</v>
      </c>
      <c r="G93" s="28">
        <f t="shared" si="14"/>
        <v>12340</v>
      </c>
      <c r="H93" s="45">
        <v>6170</v>
      </c>
      <c r="I93" s="45"/>
      <c r="J93" s="45">
        <v>6170</v>
      </c>
      <c r="K93" s="45"/>
    </row>
    <row r="94" spans="1:11" ht="31.35" customHeight="1" x14ac:dyDescent="0.25">
      <c r="A94" s="251"/>
      <c r="B94" s="157"/>
      <c r="C94" s="158"/>
      <c r="D94" s="242">
        <v>145</v>
      </c>
      <c r="E94" s="21" t="s">
        <v>119</v>
      </c>
      <c r="F94" s="6" t="s">
        <v>156</v>
      </c>
      <c r="G94" s="28">
        <f t="shared" si="14"/>
        <v>14576</v>
      </c>
      <c r="H94" s="45"/>
      <c r="I94" s="45"/>
      <c r="J94" s="45"/>
      <c r="K94" s="45">
        <v>14576</v>
      </c>
    </row>
    <row r="95" spans="1:11" ht="31.35" customHeight="1" x14ac:dyDescent="0.25">
      <c r="A95" s="251"/>
      <c r="B95" s="157"/>
      <c r="C95" s="158"/>
      <c r="D95" s="242"/>
      <c r="E95" s="38" t="s">
        <v>46</v>
      </c>
      <c r="F95" s="6" t="s">
        <v>57</v>
      </c>
      <c r="G95" s="28">
        <f t="shared" si="14"/>
        <v>210624</v>
      </c>
      <c r="H95" s="45"/>
      <c r="I95" s="45"/>
      <c r="J95" s="45"/>
      <c r="K95" s="45">
        <v>210624</v>
      </c>
    </row>
    <row r="96" spans="1:11" ht="21.2" customHeight="1" x14ac:dyDescent="0.25">
      <c r="A96" s="251"/>
      <c r="B96" s="157"/>
      <c r="C96" s="158"/>
      <c r="D96" s="30"/>
      <c r="E96" s="46" t="s">
        <v>288</v>
      </c>
      <c r="F96" s="43" t="s">
        <v>289</v>
      </c>
      <c r="G96" s="28">
        <f t="shared" si="14"/>
        <v>5105</v>
      </c>
      <c r="H96" s="45">
        <v>10000</v>
      </c>
      <c r="I96" s="45"/>
      <c r="J96" s="45">
        <v>-4895</v>
      </c>
      <c r="K96" s="45"/>
    </row>
    <row r="97" spans="1:11" ht="15" customHeight="1" x14ac:dyDescent="0.25">
      <c r="A97" s="251"/>
      <c r="B97" s="157"/>
      <c r="C97" s="158"/>
      <c r="D97" s="159">
        <v>151</v>
      </c>
      <c r="E97" s="38" t="s">
        <v>122</v>
      </c>
      <c r="F97" s="5" t="s">
        <v>157</v>
      </c>
      <c r="G97" s="15">
        <f>SUM(H97:K97)</f>
        <v>29830</v>
      </c>
      <c r="H97" s="14">
        <v>12450</v>
      </c>
      <c r="I97" s="14">
        <v>14650</v>
      </c>
      <c r="J97" s="14">
        <v>5680</v>
      </c>
      <c r="K97" s="14">
        <v>-2950</v>
      </c>
    </row>
    <row r="98" spans="1:11" ht="24" customHeight="1" x14ac:dyDescent="0.25">
      <c r="A98" s="251"/>
      <c r="B98" s="157"/>
      <c r="C98" s="158"/>
      <c r="D98" s="159"/>
      <c r="E98" s="38" t="s">
        <v>170</v>
      </c>
      <c r="F98" s="6" t="s">
        <v>172</v>
      </c>
      <c r="G98" s="15">
        <f>SUM(H98:K98)</f>
        <v>12000</v>
      </c>
      <c r="H98" s="14">
        <v>6000</v>
      </c>
      <c r="I98" s="14"/>
      <c r="J98" s="14">
        <v>100</v>
      </c>
      <c r="K98" s="14">
        <v>5900</v>
      </c>
    </row>
    <row r="99" spans="1:11" ht="18.399999999999999" customHeight="1" x14ac:dyDescent="0.25">
      <c r="A99" s="251"/>
      <c r="B99" s="157"/>
      <c r="C99" s="158"/>
      <c r="D99" s="159"/>
      <c r="E99" s="38" t="s">
        <v>74</v>
      </c>
      <c r="F99" s="6" t="s">
        <v>82</v>
      </c>
      <c r="G99" s="15">
        <f>SUM(H99:K99)</f>
        <v>0</v>
      </c>
      <c r="H99" s="14">
        <v>1000</v>
      </c>
      <c r="I99" s="14"/>
      <c r="J99" s="14">
        <v>1000</v>
      </c>
      <c r="K99" s="14">
        <v>-2000</v>
      </c>
    </row>
    <row r="100" spans="1:11" ht="23.25" customHeight="1" x14ac:dyDescent="0.25">
      <c r="A100" s="251"/>
      <c r="B100" s="157"/>
      <c r="C100" s="158"/>
      <c r="D100" s="159"/>
      <c r="E100" s="38" t="s">
        <v>123</v>
      </c>
      <c r="F100" s="6" t="s">
        <v>158</v>
      </c>
      <c r="G100" s="15">
        <f t="shared" ref="G100:G118" si="15">SUM(H100:K100)</f>
        <v>78251</v>
      </c>
      <c r="H100" s="14">
        <v>5250</v>
      </c>
      <c r="I100" s="14">
        <v>15550</v>
      </c>
      <c r="J100" s="14">
        <v>25210</v>
      </c>
      <c r="K100" s="14">
        <v>32241</v>
      </c>
    </row>
    <row r="101" spans="1:11" ht="16.149999999999999" customHeight="1" x14ac:dyDescent="0.25">
      <c r="A101" s="251"/>
      <c r="B101" s="157"/>
      <c r="C101" s="158"/>
      <c r="D101" s="159"/>
      <c r="E101" s="38" t="s">
        <v>141</v>
      </c>
      <c r="F101" s="6" t="s">
        <v>164</v>
      </c>
      <c r="G101" s="15">
        <f t="shared" si="15"/>
        <v>169130</v>
      </c>
      <c r="H101" s="14">
        <v>25500</v>
      </c>
      <c r="I101" s="14">
        <v>38000</v>
      </c>
      <c r="J101" s="14">
        <v>46100</v>
      </c>
      <c r="K101" s="14">
        <v>59530</v>
      </c>
    </row>
    <row r="102" spans="1:11" ht="24" customHeight="1" x14ac:dyDescent="0.25">
      <c r="A102" s="251"/>
      <c r="B102" s="157"/>
      <c r="C102" s="158"/>
      <c r="D102" s="159"/>
      <c r="E102" s="38" t="s">
        <v>171</v>
      </c>
      <c r="F102" s="6" t="s">
        <v>167</v>
      </c>
      <c r="G102" s="15">
        <f t="shared" si="15"/>
        <v>127482</v>
      </c>
      <c r="H102" s="14">
        <v>20000</v>
      </c>
      <c r="I102" s="14">
        <v>30000</v>
      </c>
      <c r="J102" s="14">
        <v>31518</v>
      </c>
      <c r="K102" s="14">
        <v>45964</v>
      </c>
    </row>
    <row r="103" spans="1:11" ht="17.45" customHeight="1" x14ac:dyDescent="0.25">
      <c r="A103" s="251"/>
      <c r="B103" s="157"/>
      <c r="C103" s="158"/>
      <c r="D103" s="159"/>
      <c r="E103" s="38" t="s">
        <v>45</v>
      </c>
      <c r="F103" s="6" t="s">
        <v>56</v>
      </c>
      <c r="G103" s="15">
        <f t="shared" si="15"/>
        <v>28812</v>
      </c>
      <c r="H103" s="14">
        <v>7798</v>
      </c>
      <c r="I103" s="14">
        <v>7697</v>
      </c>
      <c r="J103" s="14">
        <v>6161</v>
      </c>
      <c r="K103" s="14">
        <v>7156</v>
      </c>
    </row>
    <row r="104" spans="1:11" ht="37.5" customHeight="1" x14ac:dyDescent="0.25">
      <c r="A104" s="251"/>
      <c r="B104" s="157"/>
      <c r="C104" s="158"/>
      <c r="D104" s="159"/>
      <c r="E104" s="38" t="s">
        <v>119</v>
      </c>
      <c r="F104" s="6" t="s">
        <v>156</v>
      </c>
      <c r="G104" s="15">
        <f t="shared" si="15"/>
        <v>764470</v>
      </c>
      <c r="H104" s="14">
        <v>405010</v>
      </c>
      <c r="I104" s="14">
        <v>167140</v>
      </c>
      <c r="J104" s="14">
        <v>61050</v>
      </c>
      <c r="K104" s="14">
        <v>131270</v>
      </c>
    </row>
    <row r="105" spans="1:11" ht="36" customHeight="1" x14ac:dyDescent="0.25">
      <c r="A105" s="251"/>
      <c r="B105" s="157"/>
      <c r="C105" s="158"/>
      <c r="D105" s="159"/>
      <c r="E105" s="38" t="s">
        <v>46</v>
      </c>
      <c r="F105" s="6" t="s">
        <v>57</v>
      </c>
      <c r="G105" s="15">
        <f t="shared" si="15"/>
        <v>1007760</v>
      </c>
      <c r="H105" s="14">
        <v>233480</v>
      </c>
      <c r="I105" s="14">
        <v>336771</v>
      </c>
      <c r="J105" s="14">
        <v>304184</v>
      </c>
      <c r="K105" s="14">
        <v>133325</v>
      </c>
    </row>
    <row r="106" spans="1:11" ht="17.100000000000001" customHeight="1" x14ac:dyDescent="0.25">
      <c r="A106" s="251"/>
      <c r="B106" s="157"/>
      <c r="C106" s="158"/>
      <c r="D106" s="161"/>
      <c r="E106" s="38" t="s">
        <v>47</v>
      </c>
      <c r="F106" s="6" t="s">
        <v>58</v>
      </c>
      <c r="G106" s="15">
        <f t="shared" si="15"/>
        <v>127047</v>
      </c>
      <c r="H106" s="14">
        <v>24700</v>
      </c>
      <c r="I106" s="14">
        <v>38720</v>
      </c>
      <c r="J106" s="14">
        <v>39670</v>
      </c>
      <c r="K106" s="14">
        <v>23957</v>
      </c>
    </row>
    <row r="107" spans="1:11" ht="38.25" customHeight="1" x14ac:dyDescent="0.25">
      <c r="A107" s="251"/>
      <c r="B107" s="157"/>
      <c r="C107" s="158"/>
      <c r="D107" s="165" t="s">
        <v>125</v>
      </c>
      <c r="E107" s="38" t="s">
        <v>119</v>
      </c>
      <c r="F107" s="6" t="s">
        <v>156</v>
      </c>
      <c r="G107" s="15">
        <f t="shared" si="15"/>
        <v>49010</v>
      </c>
      <c r="H107" s="14">
        <v>12140</v>
      </c>
      <c r="I107" s="14">
        <v>12140</v>
      </c>
      <c r="J107" s="14">
        <v>12160</v>
      </c>
      <c r="K107" s="14">
        <v>12570</v>
      </c>
    </row>
    <row r="108" spans="1:11" ht="18.399999999999999" customHeight="1" x14ac:dyDescent="0.25">
      <c r="A108" s="251"/>
      <c r="B108" s="157"/>
      <c r="C108" s="158"/>
      <c r="D108" s="169"/>
      <c r="E108" s="38" t="s">
        <v>281</v>
      </c>
      <c r="F108" s="6" t="s">
        <v>174</v>
      </c>
      <c r="G108" s="15">
        <f t="shared" si="15"/>
        <v>10</v>
      </c>
      <c r="H108" s="14">
        <v>10</v>
      </c>
      <c r="I108" s="14"/>
      <c r="J108" s="14"/>
      <c r="K108" s="14"/>
    </row>
    <row r="109" spans="1:11" ht="37.5" customHeight="1" x14ac:dyDescent="0.25">
      <c r="A109" s="251"/>
      <c r="B109" s="157"/>
      <c r="C109" s="158"/>
      <c r="D109" s="21" t="s">
        <v>99</v>
      </c>
      <c r="E109" s="38" t="s">
        <v>119</v>
      </c>
      <c r="F109" s="6" t="s">
        <v>156</v>
      </c>
      <c r="G109" s="15">
        <f t="shared" si="15"/>
        <v>34019</v>
      </c>
      <c r="H109" s="14">
        <v>30219</v>
      </c>
      <c r="I109" s="14">
        <v>3800</v>
      </c>
      <c r="J109" s="14"/>
      <c r="K109" s="14"/>
    </row>
    <row r="110" spans="1:11" ht="34.700000000000003" customHeight="1" x14ac:dyDescent="0.25">
      <c r="A110" s="251"/>
      <c r="B110" s="157"/>
      <c r="C110" s="158"/>
      <c r="D110" s="160">
        <v>155</v>
      </c>
      <c r="E110" s="38" t="s">
        <v>119</v>
      </c>
      <c r="F110" s="6" t="s">
        <v>156</v>
      </c>
      <c r="G110" s="15">
        <f t="shared" si="15"/>
        <v>791356</v>
      </c>
      <c r="H110" s="44">
        <v>805448</v>
      </c>
      <c r="I110" s="44"/>
      <c r="J110" s="44"/>
      <c r="K110" s="44">
        <v>-14092</v>
      </c>
    </row>
    <row r="111" spans="1:11" ht="27.2" customHeight="1" x14ac:dyDescent="0.25">
      <c r="A111" s="251"/>
      <c r="B111" s="157"/>
      <c r="C111" s="158"/>
      <c r="D111" s="161"/>
      <c r="E111" s="38" t="s">
        <v>46</v>
      </c>
      <c r="F111" s="6" t="s">
        <v>57</v>
      </c>
      <c r="G111" s="15">
        <f t="shared" si="15"/>
        <v>76578</v>
      </c>
      <c r="H111" s="44">
        <v>76578</v>
      </c>
      <c r="I111" s="44"/>
      <c r="J111" s="44"/>
      <c r="K111" s="44"/>
    </row>
    <row r="112" spans="1:11" ht="15.75" customHeight="1" x14ac:dyDescent="0.25">
      <c r="A112" s="251"/>
      <c r="B112" s="157"/>
      <c r="C112" s="158"/>
      <c r="D112" s="27">
        <v>157</v>
      </c>
      <c r="E112" s="47" t="s">
        <v>122</v>
      </c>
      <c r="F112" s="36" t="s">
        <v>157</v>
      </c>
      <c r="G112" s="48">
        <f t="shared" si="15"/>
        <v>48049</v>
      </c>
      <c r="H112" s="44"/>
      <c r="I112" s="44"/>
      <c r="J112" s="44">
        <v>48049</v>
      </c>
      <c r="K112" s="44"/>
    </row>
    <row r="113" spans="1:11" ht="15" customHeight="1" x14ac:dyDescent="0.25">
      <c r="A113" s="251"/>
      <c r="B113" s="151"/>
      <c r="C113" s="153"/>
      <c r="D113" s="170" t="s">
        <v>124</v>
      </c>
      <c r="E113" s="171"/>
      <c r="F113" s="172"/>
      <c r="G113" s="113">
        <f t="shared" ref="G113:J113" si="16">SUM(G87:G112)</f>
        <v>3895854</v>
      </c>
      <c r="H113" s="113">
        <f t="shared" si="16"/>
        <v>1712874</v>
      </c>
      <c r="I113" s="113">
        <f t="shared" si="16"/>
        <v>715070</v>
      </c>
      <c r="J113" s="113">
        <f t="shared" si="16"/>
        <v>636663</v>
      </c>
      <c r="K113" s="113">
        <f>SUM(K87:K112)</f>
        <v>831247</v>
      </c>
    </row>
    <row r="114" spans="1:11" ht="15" customHeight="1" x14ac:dyDescent="0.25">
      <c r="A114" s="251"/>
      <c r="B114" s="150" t="s">
        <v>128</v>
      </c>
      <c r="C114" s="152" t="s">
        <v>129</v>
      </c>
      <c r="D114" s="21">
        <v>13</v>
      </c>
      <c r="E114" s="21" t="s">
        <v>118</v>
      </c>
      <c r="F114" s="19" t="s">
        <v>155</v>
      </c>
      <c r="G114" s="28">
        <f t="shared" si="15"/>
        <v>366630</v>
      </c>
      <c r="H114" s="22">
        <v>14870</v>
      </c>
      <c r="I114" s="22">
        <v>59767</v>
      </c>
      <c r="J114" s="22">
        <v>291993</v>
      </c>
      <c r="K114" s="22"/>
    </row>
    <row r="115" spans="1:11" ht="15" customHeight="1" x14ac:dyDescent="0.25">
      <c r="A115" s="251"/>
      <c r="B115" s="157"/>
      <c r="C115" s="158"/>
      <c r="D115" s="21">
        <v>145</v>
      </c>
      <c r="E115" s="21" t="s">
        <v>118</v>
      </c>
      <c r="F115" s="19" t="s">
        <v>155</v>
      </c>
      <c r="G115" s="28">
        <f t="shared" si="15"/>
        <v>64712</v>
      </c>
      <c r="H115" s="22">
        <v>2630</v>
      </c>
      <c r="I115" s="22">
        <v>10548</v>
      </c>
      <c r="J115" s="22">
        <v>51534</v>
      </c>
      <c r="K115" s="22"/>
    </row>
    <row r="116" spans="1:11" ht="15" customHeight="1" x14ac:dyDescent="0.25">
      <c r="A116" s="251"/>
      <c r="B116" s="157"/>
      <c r="C116" s="158"/>
      <c r="D116" s="244">
        <v>151</v>
      </c>
      <c r="E116" s="46" t="s">
        <v>118</v>
      </c>
      <c r="F116" s="19" t="s">
        <v>155</v>
      </c>
      <c r="G116" s="28">
        <f t="shared" si="15"/>
        <v>275434</v>
      </c>
      <c r="H116" s="29">
        <v>10000</v>
      </c>
      <c r="I116" s="29">
        <v>135641</v>
      </c>
      <c r="J116" s="29">
        <v>112163</v>
      </c>
      <c r="K116" s="29">
        <v>17630</v>
      </c>
    </row>
    <row r="117" spans="1:11" ht="15" customHeight="1" x14ac:dyDescent="0.25">
      <c r="A117" s="251"/>
      <c r="B117" s="157"/>
      <c r="C117" s="158"/>
      <c r="D117" s="244"/>
      <c r="E117" s="38" t="s">
        <v>252</v>
      </c>
      <c r="F117" s="5" t="s">
        <v>253</v>
      </c>
      <c r="G117" s="15">
        <f t="shared" si="15"/>
        <v>12000</v>
      </c>
      <c r="H117" s="14"/>
      <c r="I117" s="14"/>
      <c r="J117" s="14">
        <v>12000</v>
      </c>
      <c r="K117" s="14"/>
    </row>
    <row r="118" spans="1:11" ht="15" customHeight="1" x14ac:dyDescent="0.25">
      <c r="A118" s="251"/>
      <c r="B118" s="157"/>
      <c r="C118" s="158"/>
      <c r="D118" s="245"/>
      <c r="E118" s="38" t="s">
        <v>266</v>
      </c>
      <c r="F118" s="73" t="s">
        <v>267</v>
      </c>
      <c r="G118" s="15">
        <f t="shared" si="15"/>
        <v>6000</v>
      </c>
      <c r="H118" s="14"/>
      <c r="I118" s="14"/>
      <c r="J118" s="14">
        <v>6000</v>
      </c>
      <c r="K118" s="14"/>
    </row>
    <row r="119" spans="1:11" ht="15" customHeight="1" x14ac:dyDescent="0.25">
      <c r="A119" s="251"/>
      <c r="B119" s="151"/>
      <c r="C119" s="153"/>
      <c r="D119" s="170" t="s">
        <v>133</v>
      </c>
      <c r="E119" s="171"/>
      <c r="F119" s="172"/>
      <c r="G119" s="113">
        <f t="shared" ref="G119:J119" si="17">SUM(G114:G118)</f>
        <v>724776</v>
      </c>
      <c r="H119" s="113">
        <f t="shared" si="17"/>
        <v>27500</v>
      </c>
      <c r="I119" s="113">
        <f t="shared" si="17"/>
        <v>205956</v>
      </c>
      <c r="J119" s="113">
        <f t="shared" si="17"/>
        <v>473690</v>
      </c>
      <c r="K119" s="113">
        <f>SUM(K114:K118)</f>
        <v>17630</v>
      </c>
    </row>
    <row r="120" spans="1:11" ht="15" customHeight="1" x14ac:dyDescent="0.25">
      <c r="A120" s="251"/>
      <c r="B120" s="150" t="s">
        <v>134</v>
      </c>
      <c r="C120" s="152" t="s">
        <v>135</v>
      </c>
      <c r="D120" s="162">
        <v>144</v>
      </c>
      <c r="E120" s="38" t="s">
        <v>266</v>
      </c>
      <c r="F120" s="73" t="s">
        <v>267</v>
      </c>
      <c r="G120" s="15">
        <f t="shared" ref="G120:G132" si="18">SUM(H120:K120)</f>
        <v>7100</v>
      </c>
      <c r="H120" s="22"/>
      <c r="I120" s="22"/>
      <c r="J120" s="22"/>
      <c r="K120" s="22">
        <v>7100</v>
      </c>
    </row>
    <row r="121" spans="1:11" ht="15" customHeight="1" x14ac:dyDescent="0.25">
      <c r="A121" s="251"/>
      <c r="B121" s="157"/>
      <c r="C121" s="158"/>
      <c r="D121" s="164"/>
      <c r="E121" s="38" t="s">
        <v>39</v>
      </c>
      <c r="F121" s="5" t="s">
        <v>50</v>
      </c>
      <c r="G121" s="15">
        <f t="shared" si="18"/>
        <v>86842</v>
      </c>
      <c r="H121" s="22">
        <v>21544</v>
      </c>
      <c r="I121" s="22">
        <v>38398</v>
      </c>
      <c r="J121" s="22"/>
      <c r="K121" s="22">
        <v>26900</v>
      </c>
    </row>
    <row r="122" spans="1:11" ht="25.15" customHeight="1" x14ac:dyDescent="0.25">
      <c r="A122" s="251"/>
      <c r="B122" s="157"/>
      <c r="C122" s="158"/>
      <c r="D122" s="105">
        <v>147</v>
      </c>
      <c r="E122" s="38" t="s">
        <v>67</v>
      </c>
      <c r="F122" s="6" t="s">
        <v>80</v>
      </c>
      <c r="G122" s="15">
        <f t="shared" si="18"/>
        <v>812800</v>
      </c>
      <c r="H122" s="22"/>
      <c r="I122" s="22">
        <v>489260</v>
      </c>
      <c r="J122" s="22">
        <v>222290</v>
      </c>
      <c r="K122" s="22">
        <v>101250</v>
      </c>
    </row>
    <row r="123" spans="1:11" ht="36.75" customHeight="1" x14ac:dyDescent="0.25">
      <c r="A123" s="251"/>
      <c r="B123" s="157"/>
      <c r="C123" s="158"/>
      <c r="D123" s="243">
        <v>151</v>
      </c>
      <c r="E123" s="38" t="s">
        <v>18</v>
      </c>
      <c r="F123" s="6" t="s">
        <v>20</v>
      </c>
      <c r="G123" s="15">
        <f t="shared" si="18"/>
        <v>64500</v>
      </c>
      <c r="H123" s="14">
        <v>6000</v>
      </c>
      <c r="I123" s="14">
        <v>49774</v>
      </c>
      <c r="J123" s="14">
        <v>6226</v>
      </c>
      <c r="K123" s="14">
        <v>2500</v>
      </c>
    </row>
    <row r="124" spans="1:11" ht="18.399999999999999" customHeight="1" x14ac:dyDescent="0.25">
      <c r="A124" s="251"/>
      <c r="B124" s="157"/>
      <c r="C124" s="158"/>
      <c r="D124" s="244"/>
      <c r="E124" s="38" t="s">
        <v>66</v>
      </c>
      <c r="F124" s="6" t="s">
        <v>79</v>
      </c>
      <c r="G124" s="15">
        <f t="shared" si="18"/>
        <v>3500</v>
      </c>
      <c r="H124" s="14"/>
      <c r="I124" s="14">
        <v>3500</v>
      </c>
      <c r="J124" s="14"/>
      <c r="K124" s="14"/>
    </row>
    <row r="125" spans="1:11" ht="38.85" customHeight="1" x14ac:dyDescent="0.25">
      <c r="A125" s="251"/>
      <c r="B125" s="157"/>
      <c r="C125" s="158"/>
      <c r="D125" s="244"/>
      <c r="E125" s="38" t="s">
        <v>130</v>
      </c>
      <c r="F125" s="6" t="s">
        <v>159</v>
      </c>
      <c r="G125" s="15">
        <f t="shared" si="18"/>
        <v>10000</v>
      </c>
      <c r="H125" s="14"/>
      <c r="I125" s="14">
        <v>4000</v>
      </c>
      <c r="J125" s="14">
        <v>3000</v>
      </c>
      <c r="K125" s="14">
        <v>3000</v>
      </c>
    </row>
    <row r="126" spans="1:11" ht="15" customHeight="1" x14ac:dyDescent="0.25">
      <c r="A126" s="251"/>
      <c r="B126" s="157"/>
      <c r="C126" s="158"/>
      <c r="D126" s="244"/>
      <c r="E126" s="38" t="s">
        <v>302</v>
      </c>
      <c r="F126" s="6" t="s">
        <v>303</v>
      </c>
      <c r="G126" s="15">
        <f t="shared" si="18"/>
        <v>1000</v>
      </c>
      <c r="H126" s="14"/>
      <c r="I126" s="14"/>
      <c r="J126" s="14">
        <v>1000</v>
      </c>
      <c r="K126" s="14"/>
    </row>
    <row r="127" spans="1:11" ht="23.25" customHeight="1" x14ac:dyDescent="0.25">
      <c r="A127" s="251"/>
      <c r="B127" s="157"/>
      <c r="C127" s="158"/>
      <c r="D127" s="244"/>
      <c r="E127" s="38" t="s">
        <v>67</v>
      </c>
      <c r="F127" s="6" t="s">
        <v>80</v>
      </c>
      <c r="G127" s="15">
        <f t="shared" si="18"/>
        <v>239384</v>
      </c>
      <c r="H127" s="14">
        <v>80000</v>
      </c>
      <c r="I127" s="14">
        <v>157384</v>
      </c>
      <c r="J127" s="14"/>
      <c r="K127" s="14">
        <v>2000</v>
      </c>
    </row>
    <row r="128" spans="1:11" ht="15" customHeight="1" x14ac:dyDescent="0.25">
      <c r="A128" s="251"/>
      <c r="B128" s="157"/>
      <c r="C128" s="158"/>
      <c r="D128" s="244"/>
      <c r="E128" s="38" t="s">
        <v>39</v>
      </c>
      <c r="F128" s="5" t="s">
        <v>50</v>
      </c>
      <c r="G128" s="15">
        <f t="shared" si="18"/>
        <v>27163</v>
      </c>
      <c r="H128" s="14">
        <v>9401</v>
      </c>
      <c r="I128" s="14">
        <v>7000</v>
      </c>
      <c r="J128" s="14">
        <v>7000</v>
      </c>
      <c r="K128" s="14">
        <v>3762</v>
      </c>
    </row>
    <row r="129" spans="1:11" ht="15" customHeight="1" x14ac:dyDescent="0.25">
      <c r="A129" s="251"/>
      <c r="B129" s="157"/>
      <c r="C129" s="158"/>
      <c r="D129" s="244"/>
      <c r="E129" s="38" t="s">
        <v>62</v>
      </c>
      <c r="F129" s="5" t="s">
        <v>76</v>
      </c>
      <c r="G129" s="15">
        <f t="shared" si="18"/>
        <v>3970</v>
      </c>
      <c r="H129" s="14">
        <v>993</v>
      </c>
      <c r="I129" s="14">
        <v>993</v>
      </c>
      <c r="J129" s="14">
        <v>993</v>
      </c>
      <c r="K129" s="14">
        <v>991</v>
      </c>
    </row>
    <row r="130" spans="1:11" ht="15" customHeight="1" x14ac:dyDescent="0.25">
      <c r="A130" s="251"/>
      <c r="B130" s="157"/>
      <c r="C130" s="158"/>
      <c r="D130" s="244"/>
      <c r="E130" s="38" t="s">
        <v>122</v>
      </c>
      <c r="F130" s="5" t="s">
        <v>157</v>
      </c>
      <c r="G130" s="15">
        <f t="shared" si="18"/>
        <v>7000</v>
      </c>
      <c r="H130" s="14"/>
      <c r="I130" s="14"/>
      <c r="J130" s="14">
        <v>7000</v>
      </c>
      <c r="K130" s="14"/>
    </row>
    <row r="131" spans="1:11" ht="15" customHeight="1" x14ac:dyDescent="0.25">
      <c r="A131" s="251"/>
      <c r="B131" s="157"/>
      <c r="C131" s="158"/>
      <c r="D131" s="244"/>
      <c r="E131" s="38" t="s">
        <v>40</v>
      </c>
      <c r="F131" s="5" t="s">
        <v>51</v>
      </c>
      <c r="G131" s="15">
        <f t="shared" ref="G131" si="19">SUM(H131:K131)</f>
        <v>60345</v>
      </c>
      <c r="H131" s="14">
        <v>16068</v>
      </c>
      <c r="I131" s="14">
        <v>4000</v>
      </c>
      <c r="J131" s="14">
        <v>38677</v>
      </c>
      <c r="K131" s="14">
        <v>1600</v>
      </c>
    </row>
    <row r="132" spans="1:11" ht="15" customHeight="1" x14ac:dyDescent="0.25">
      <c r="A132" s="251"/>
      <c r="B132" s="157"/>
      <c r="C132" s="158"/>
      <c r="D132" s="244"/>
      <c r="E132" s="38" t="s">
        <v>30</v>
      </c>
      <c r="F132" s="5" t="s">
        <v>31</v>
      </c>
      <c r="G132" s="15">
        <f t="shared" si="18"/>
        <v>10000</v>
      </c>
      <c r="H132" s="14"/>
      <c r="I132" s="14"/>
      <c r="J132" s="14">
        <v>10000</v>
      </c>
      <c r="K132" s="14"/>
    </row>
    <row r="133" spans="1:11" ht="15" customHeight="1" x14ac:dyDescent="0.25">
      <c r="A133" s="251"/>
      <c r="B133" s="151"/>
      <c r="C133" s="153"/>
      <c r="D133" s="170" t="s">
        <v>132</v>
      </c>
      <c r="E133" s="171"/>
      <c r="F133" s="172"/>
      <c r="G133" s="113">
        <f>SUM(G120:G132)</f>
        <v>1333604</v>
      </c>
      <c r="H133" s="113">
        <f>SUM(H120:H132)</f>
        <v>134006</v>
      </c>
      <c r="I133" s="113">
        <f>SUM(I120:I132)</f>
        <v>754309</v>
      </c>
      <c r="J133" s="113">
        <f>SUM(J120:J132)</f>
        <v>296186</v>
      </c>
      <c r="K133" s="113">
        <f>SUM(K120:K132)</f>
        <v>149103</v>
      </c>
    </row>
    <row r="134" spans="1:11" ht="28.15" customHeight="1" x14ac:dyDescent="0.25">
      <c r="A134" s="251"/>
      <c r="B134" s="150" t="s">
        <v>137</v>
      </c>
      <c r="C134" s="152" t="s">
        <v>286</v>
      </c>
      <c r="D134" s="21">
        <v>147</v>
      </c>
      <c r="E134" s="21" t="s">
        <v>28</v>
      </c>
      <c r="F134" s="37" t="s">
        <v>29</v>
      </c>
      <c r="G134" s="23">
        <f t="shared" ref="G134:G136" si="20">SUM(H134:K134)</f>
        <v>1200000</v>
      </c>
      <c r="H134" s="22">
        <v>500000</v>
      </c>
      <c r="I134" s="22">
        <v>450000</v>
      </c>
      <c r="J134" s="22"/>
      <c r="K134" s="22">
        <v>250000</v>
      </c>
    </row>
    <row r="135" spans="1:11" ht="28.15" customHeight="1" x14ac:dyDescent="0.25">
      <c r="A135" s="251"/>
      <c r="B135" s="157"/>
      <c r="C135" s="158"/>
      <c r="D135" s="27">
        <v>151</v>
      </c>
      <c r="E135" s="21" t="s">
        <v>28</v>
      </c>
      <c r="F135" s="37" t="s">
        <v>29</v>
      </c>
      <c r="G135" s="23">
        <f t="shared" si="20"/>
        <v>19484</v>
      </c>
      <c r="H135" s="22">
        <v>12700</v>
      </c>
      <c r="I135" s="22">
        <v>1378</v>
      </c>
      <c r="J135" s="22">
        <v>5406</v>
      </c>
      <c r="K135" s="22"/>
    </row>
    <row r="136" spans="1:11" ht="15" customHeight="1" x14ac:dyDescent="0.25">
      <c r="A136" s="251"/>
      <c r="B136" s="151"/>
      <c r="C136" s="153"/>
      <c r="D136" s="170" t="s">
        <v>136</v>
      </c>
      <c r="E136" s="171"/>
      <c r="F136" s="172"/>
      <c r="G136" s="113">
        <f t="shared" si="20"/>
        <v>1219484</v>
      </c>
      <c r="H136" s="113">
        <f>SUM(H134:H135)</f>
        <v>512700</v>
      </c>
      <c r="I136" s="113">
        <f>SUM(I134:I135)</f>
        <v>451378</v>
      </c>
      <c r="J136" s="113">
        <f>SUM(J134:J135)</f>
        <v>5406</v>
      </c>
      <c r="K136" s="113">
        <f>SUM(K134:K135)</f>
        <v>250000</v>
      </c>
    </row>
    <row r="137" spans="1:11" ht="15" customHeight="1" x14ac:dyDescent="0.25">
      <c r="A137" s="251"/>
      <c r="B137" s="150" t="s">
        <v>143</v>
      </c>
      <c r="C137" s="152" t="s">
        <v>144</v>
      </c>
      <c r="D137" s="160">
        <v>13</v>
      </c>
      <c r="E137" s="38" t="s">
        <v>41</v>
      </c>
      <c r="F137" s="37" t="s">
        <v>52</v>
      </c>
      <c r="G137" s="15">
        <f t="shared" ref="G137:G142" si="21">SUM(H137:K137)</f>
        <v>55417</v>
      </c>
      <c r="H137" s="22"/>
      <c r="I137" s="22"/>
      <c r="J137" s="22"/>
      <c r="K137" s="22">
        <v>55417</v>
      </c>
    </row>
    <row r="138" spans="1:11" ht="20.45" customHeight="1" x14ac:dyDescent="0.25">
      <c r="A138" s="251"/>
      <c r="B138" s="157"/>
      <c r="C138" s="158"/>
      <c r="D138" s="159"/>
      <c r="E138" s="21" t="s">
        <v>176</v>
      </c>
      <c r="F138" s="37" t="s">
        <v>177</v>
      </c>
      <c r="G138" s="15">
        <f t="shared" si="21"/>
        <v>16800</v>
      </c>
      <c r="H138" s="22"/>
      <c r="I138" s="22"/>
      <c r="J138" s="22"/>
      <c r="K138" s="22">
        <v>16800</v>
      </c>
    </row>
    <row r="139" spans="1:11" ht="15" customHeight="1" x14ac:dyDescent="0.25">
      <c r="A139" s="251"/>
      <c r="B139" s="157"/>
      <c r="C139" s="158"/>
      <c r="D139" s="161"/>
      <c r="E139" s="21" t="s">
        <v>45</v>
      </c>
      <c r="F139" s="26" t="s">
        <v>56</v>
      </c>
      <c r="G139" s="15">
        <f t="shared" si="21"/>
        <v>228200</v>
      </c>
      <c r="H139" s="22"/>
      <c r="I139" s="22">
        <v>94500</v>
      </c>
      <c r="J139" s="22">
        <v>90088</v>
      </c>
      <c r="K139" s="22">
        <v>43612</v>
      </c>
    </row>
    <row r="140" spans="1:11" ht="19.7" customHeight="1" x14ac:dyDescent="0.25">
      <c r="A140" s="251"/>
      <c r="B140" s="157"/>
      <c r="C140" s="158"/>
      <c r="D140" s="162">
        <v>131</v>
      </c>
      <c r="E140" s="38" t="s">
        <v>62</v>
      </c>
      <c r="F140" s="37" t="s">
        <v>76</v>
      </c>
      <c r="G140" s="15">
        <f t="shared" si="21"/>
        <v>2052</v>
      </c>
      <c r="H140" s="22">
        <v>2052</v>
      </c>
      <c r="I140" s="22"/>
      <c r="J140" s="22"/>
      <c r="K140" s="22"/>
    </row>
    <row r="141" spans="1:11" ht="26.1" customHeight="1" x14ac:dyDescent="0.25">
      <c r="A141" s="251"/>
      <c r="B141" s="157"/>
      <c r="C141" s="158"/>
      <c r="D141" s="164"/>
      <c r="E141" s="38" t="s">
        <v>41</v>
      </c>
      <c r="F141" s="37" t="s">
        <v>52</v>
      </c>
      <c r="G141" s="15">
        <f t="shared" si="21"/>
        <v>47</v>
      </c>
      <c r="H141" s="22"/>
      <c r="I141" s="22">
        <v>47</v>
      </c>
      <c r="J141" s="22"/>
      <c r="K141" s="22"/>
    </row>
    <row r="142" spans="1:11" ht="33.4" customHeight="1" x14ac:dyDescent="0.25">
      <c r="A142" s="251"/>
      <c r="B142" s="157"/>
      <c r="C142" s="158"/>
      <c r="D142" s="49">
        <v>1419</v>
      </c>
      <c r="E142" s="38" t="s">
        <v>119</v>
      </c>
      <c r="F142" s="6" t="s">
        <v>156</v>
      </c>
      <c r="G142" s="15">
        <f t="shared" si="21"/>
        <v>11741</v>
      </c>
      <c r="H142" s="22"/>
      <c r="I142" s="22">
        <v>7311</v>
      </c>
      <c r="J142" s="22"/>
      <c r="K142" s="22">
        <v>4430</v>
      </c>
    </row>
    <row r="143" spans="1:11" ht="21.2" customHeight="1" x14ac:dyDescent="0.25">
      <c r="A143" s="251"/>
      <c r="B143" s="157"/>
      <c r="C143" s="158"/>
      <c r="D143" s="162">
        <v>144</v>
      </c>
      <c r="E143" s="21" t="s">
        <v>138</v>
      </c>
      <c r="F143" s="37" t="s">
        <v>161</v>
      </c>
      <c r="G143" s="23">
        <f t="shared" ref="G143:G178" si="22">SUM(H143:K143)</f>
        <v>226222</v>
      </c>
      <c r="H143" s="22">
        <v>226222</v>
      </c>
      <c r="I143" s="22"/>
      <c r="J143" s="22"/>
      <c r="K143" s="22"/>
    </row>
    <row r="144" spans="1:11" ht="21.2" customHeight="1" x14ac:dyDescent="0.25">
      <c r="A144" s="251"/>
      <c r="B144" s="157"/>
      <c r="C144" s="158"/>
      <c r="D144" s="163"/>
      <c r="E144" s="38" t="s">
        <v>282</v>
      </c>
      <c r="F144" s="6" t="s">
        <v>283</v>
      </c>
      <c r="G144" s="23">
        <f t="shared" si="22"/>
        <v>19910</v>
      </c>
      <c r="H144" s="22"/>
      <c r="I144" s="22"/>
      <c r="J144" s="22"/>
      <c r="K144" s="22">
        <v>19910</v>
      </c>
    </row>
    <row r="145" spans="1:11" ht="23.1" customHeight="1" x14ac:dyDescent="0.25">
      <c r="A145" s="251"/>
      <c r="B145" s="157"/>
      <c r="C145" s="158"/>
      <c r="D145" s="163"/>
      <c r="E145" s="21" t="s">
        <v>176</v>
      </c>
      <c r="F145" s="37" t="s">
        <v>177</v>
      </c>
      <c r="G145" s="23">
        <f t="shared" si="22"/>
        <v>28200</v>
      </c>
      <c r="H145" s="22"/>
      <c r="I145" s="22">
        <v>18912</v>
      </c>
      <c r="J145" s="22">
        <v>8594</v>
      </c>
      <c r="K145" s="22">
        <v>694</v>
      </c>
    </row>
    <row r="146" spans="1:11" ht="24.4" customHeight="1" x14ac:dyDescent="0.25">
      <c r="A146" s="251"/>
      <c r="B146" s="157"/>
      <c r="C146" s="158"/>
      <c r="D146" s="164"/>
      <c r="E146" s="21" t="s">
        <v>166</v>
      </c>
      <c r="F146" s="6" t="s">
        <v>167</v>
      </c>
      <c r="G146" s="15">
        <f t="shared" si="22"/>
        <v>2717</v>
      </c>
      <c r="H146" s="22">
        <v>2143</v>
      </c>
      <c r="I146" s="22"/>
      <c r="J146" s="22"/>
      <c r="K146" s="22">
        <v>574</v>
      </c>
    </row>
    <row r="147" spans="1:11" ht="24.4" customHeight="1" x14ac:dyDescent="0.25">
      <c r="A147" s="251"/>
      <c r="B147" s="157"/>
      <c r="C147" s="158"/>
      <c r="D147" s="162">
        <v>147</v>
      </c>
      <c r="E147" s="38" t="s">
        <v>67</v>
      </c>
      <c r="F147" s="6" t="s">
        <v>80</v>
      </c>
      <c r="G147" s="15">
        <f t="shared" si="22"/>
        <v>1346900</v>
      </c>
      <c r="H147" s="22"/>
      <c r="I147" s="22">
        <v>816940</v>
      </c>
      <c r="J147" s="22">
        <v>367570</v>
      </c>
      <c r="K147" s="22">
        <v>162390</v>
      </c>
    </row>
    <row r="148" spans="1:11" ht="17.649999999999999" customHeight="1" x14ac:dyDescent="0.25">
      <c r="A148" s="251"/>
      <c r="B148" s="157"/>
      <c r="C148" s="158"/>
      <c r="D148" s="163"/>
      <c r="E148" s="21" t="s">
        <v>41</v>
      </c>
      <c r="F148" s="6" t="s">
        <v>52</v>
      </c>
      <c r="G148" s="15">
        <f t="shared" si="22"/>
        <v>10600</v>
      </c>
      <c r="H148" s="22"/>
      <c r="I148" s="22">
        <v>10000</v>
      </c>
      <c r="J148" s="22">
        <v>600</v>
      </c>
      <c r="K148" s="22"/>
    </row>
    <row r="149" spans="1:11" ht="19.149999999999999" customHeight="1" x14ac:dyDescent="0.25">
      <c r="A149" s="251"/>
      <c r="B149" s="157"/>
      <c r="C149" s="158"/>
      <c r="D149" s="164"/>
      <c r="E149" s="38" t="s">
        <v>88</v>
      </c>
      <c r="F149" s="14" t="s">
        <v>94</v>
      </c>
      <c r="G149" s="15">
        <f t="shared" si="22"/>
        <v>360000</v>
      </c>
      <c r="H149" s="22"/>
      <c r="I149" s="22">
        <v>260000</v>
      </c>
      <c r="J149" s="22"/>
      <c r="K149" s="22">
        <v>100000</v>
      </c>
    </row>
    <row r="150" spans="1:11" ht="21.2" customHeight="1" x14ac:dyDescent="0.25">
      <c r="A150" s="251"/>
      <c r="B150" s="157"/>
      <c r="C150" s="158"/>
      <c r="D150" s="160">
        <v>151</v>
      </c>
      <c r="E150" s="21" t="s">
        <v>293</v>
      </c>
      <c r="F150" s="6" t="s">
        <v>280</v>
      </c>
      <c r="G150" s="15">
        <f t="shared" si="22"/>
        <v>47908</v>
      </c>
      <c r="H150" s="22">
        <v>2500</v>
      </c>
      <c r="I150" s="22">
        <v>12700</v>
      </c>
      <c r="J150" s="22">
        <v>4658</v>
      </c>
      <c r="K150" s="22">
        <v>28050</v>
      </c>
    </row>
    <row r="151" spans="1:11" ht="15.6" customHeight="1" x14ac:dyDescent="0.25">
      <c r="A151" s="251"/>
      <c r="B151" s="157"/>
      <c r="C151" s="158"/>
      <c r="D151" s="159"/>
      <c r="E151" s="38" t="s">
        <v>138</v>
      </c>
      <c r="F151" s="6" t="s">
        <v>161</v>
      </c>
      <c r="G151" s="15">
        <f t="shared" si="22"/>
        <v>91910</v>
      </c>
      <c r="H151" s="22">
        <v>61210</v>
      </c>
      <c r="I151" s="22">
        <v>30700</v>
      </c>
      <c r="J151" s="22"/>
      <c r="K151" s="22"/>
    </row>
    <row r="152" spans="1:11" ht="15.6" customHeight="1" x14ac:dyDescent="0.25">
      <c r="A152" s="251"/>
      <c r="B152" s="157"/>
      <c r="C152" s="158"/>
      <c r="D152" s="159"/>
      <c r="E152" s="38" t="s">
        <v>302</v>
      </c>
      <c r="F152" s="6" t="s">
        <v>303</v>
      </c>
      <c r="G152" s="15">
        <f t="shared" si="22"/>
        <v>4211</v>
      </c>
      <c r="H152" s="22"/>
      <c r="I152" s="22"/>
      <c r="J152" s="22"/>
      <c r="K152" s="22">
        <v>4211</v>
      </c>
    </row>
    <row r="153" spans="1:11" ht="24.75" customHeight="1" x14ac:dyDescent="0.25">
      <c r="A153" s="251"/>
      <c r="B153" s="157"/>
      <c r="C153" s="158"/>
      <c r="D153" s="159"/>
      <c r="E153" s="38" t="s">
        <v>67</v>
      </c>
      <c r="F153" s="6" t="s">
        <v>80</v>
      </c>
      <c r="G153" s="15">
        <f t="shared" si="22"/>
        <v>175968</v>
      </c>
      <c r="H153" s="14">
        <v>96718</v>
      </c>
      <c r="I153" s="14">
        <v>65780</v>
      </c>
      <c r="J153" s="14">
        <v>3074</v>
      </c>
      <c r="K153" s="14">
        <v>10396</v>
      </c>
    </row>
    <row r="154" spans="1:11" ht="24.75" customHeight="1" x14ac:dyDescent="0.25">
      <c r="A154" s="251"/>
      <c r="B154" s="157"/>
      <c r="C154" s="158"/>
      <c r="D154" s="159"/>
      <c r="E154" s="38" t="s">
        <v>282</v>
      </c>
      <c r="F154" s="6" t="s">
        <v>283</v>
      </c>
      <c r="G154" s="15">
        <f t="shared" si="22"/>
        <v>41935</v>
      </c>
      <c r="H154" s="14">
        <v>20000</v>
      </c>
      <c r="I154" s="14"/>
      <c r="J154" s="14"/>
      <c r="K154" s="14">
        <v>21935</v>
      </c>
    </row>
    <row r="155" spans="1:11" ht="19.149999999999999" customHeight="1" x14ac:dyDescent="0.25">
      <c r="A155" s="251"/>
      <c r="B155" s="157"/>
      <c r="C155" s="158"/>
      <c r="D155" s="159"/>
      <c r="E155" s="38" t="s">
        <v>38</v>
      </c>
      <c r="F155" s="6" t="s">
        <v>49</v>
      </c>
      <c r="G155" s="15">
        <f t="shared" si="22"/>
        <v>600</v>
      </c>
      <c r="H155" s="14">
        <v>150</v>
      </c>
      <c r="I155" s="14">
        <v>150</v>
      </c>
      <c r="J155" s="14">
        <v>150</v>
      </c>
      <c r="K155" s="14">
        <v>150</v>
      </c>
    </row>
    <row r="156" spans="1:11" ht="22.7" customHeight="1" x14ac:dyDescent="0.25">
      <c r="A156" s="251"/>
      <c r="B156" s="157"/>
      <c r="C156" s="158"/>
      <c r="D156" s="159"/>
      <c r="E156" s="38" t="s">
        <v>139</v>
      </c>
      <c r="F156" s="6" t="s">
        <v>277</v>
      </c>
      <c r="G156" s="15">
        <f t="shared" si="22"/>
        <v>3777</v>
      </c>
      <c r="H156" s="14">
        <v>3777</v>
      </c>
      <c r="I156" s="14"/>
      <c r="J156" s="14"/>
      <c r="K156" s="14"/>
    </row>
    <row r="157" spans="1:11" ht="15" customHeight="1" x14ac:dyDescent="0.25">
      <c r="A157" s="251"/>
      <c r="B157" s="157"/>
      <c r="C157" s="158"/>
      <c r="D157" s="159"/>
      <c r="E157" s="38" t="s">
        <v>254</v>
      </c>
      <c r="F157" s="6" t="s">
        <v>255</v>
      </c>
      <c r="G157" s="15">
        <f t="shared" si="22"/>
        <v>38980</v>
      </c>
      <c r="H157" s="14"/>
      <c r="I157" s="14">
        <v>24503</v>
      </c>
      <c r="J157" s="14">
        <v>13872</v>
      </c>
      <c r="K157" s="14">
        <v>605</v>
      </c>
    </row>
    <row r="158" spans="1:11" ht="15" customHeight="1" x14ac:dyDescent="0.25">
      <c r="A158" s="251"/>
      <c r="B158" s="157"/>
      <c r="C158" s="158"/>
      <c r="D158" s="159"/>
      <c r="E158" s="38" t="s">
        <v>62</v>
      </c>
      <c r="F158" s="6" t="s">
        <v>76</v>
      </c>
      <c r="G158" s="15">
        <f t="shared" si="22"/>
        <v>37616</v>
      </c>
      <c r="H158" s="14"/>
      <c r="I158" s="14"/>
      <c r="J158" s="14">
        <v>37616</v>
      </c>
      <c r="K158" s="14"/>
    </row>
    <row r="159" spans="1:11" ht="15" customHeight="1" x14ac:dyDescent="0.25">
      <c r="A159" s="251"/>
      <c r="B159" s="157"/>
      <c r="C159" s="158"/>
      <c r="D159" s="159"/>
      <c r="E159" s="38" t="s">
        <v>40</v>
      </c>
      <c r="F159" s="6" t="s">
        <v>51</v>
      </c>
      <c r="G159" s="15">
        <f t="shared" si="22"/>
        <v>10000</v>
      </c>
      <c r="H159" s="14"/>
      <c r="I159" s="14">
        <v>10000</v>
      </c>
      <c r="J159" s="14"/>
      <c r="K159" s="14"/>
    </row>
    <row r="160" spans="1:11" ht="14.25" customHeight="1" x14ac:dyDescent="0.25">
      <c r="A160" s="251"/>
      <c r="B160" s="157"/>
      <c r="C160" s="158"/>
      <c r="D160" s="159"/>
      <c r="E160" s="38" t="s">
        <v>131</v>
      </c>
      <c r="F160" s="6" t="s">
        <v>160</v>
      </c>
      <c r="G160" s="15">
        <f t="shared" si="22"/>
        <v>51496</v>
      </c>
      <c r="H160" s="14"/>
      <c r="I160" s="14"/>
      <c r="J160" s="14"/>
      <c r="K160" s="14">
        <v>51496</v>
      </c>
    </row>
    <row r="161" spans="1:11" ht="17.100000000000001" customHeight="1" x14ac:dyDescent="0.25">
      <c r="A161" s="251"/>
      <c r="B161" s="157"/>
      <c r="C161" s="158"/>
      <c r="D161" s="159"/>
      <c r="E161" s="38" t="s">
        <v>203</v>
      </c>
      <c r="F161" s="14" t="s">
        <v>204</v>
      </c>
      <c r="G161" s="15">
        <f t="shared" si="22"/>
        <v>22516</v>
      </c>
      <c r="H161" s="14"/>
      <c r="I161" s="14"/>
      <c r="J161" s="14"/>
      <c r="K161" s="14">
        <v>22516</v>
      </c>
    </row>
    <row r="162" spans="1:11" ht="17.100000000000001" customHeight="1" x14ac:dyDescent="0.25">
      <c r="A162" s="251"/>
      <c r="B162" s="157"/>
      <c r="C162" s="158"/>
      <c r="D162" s="159"/>
      <c r="E162" s="38" t="s">
        <v>88</v>
      </c>
      <c r="F162" s="14" t="s">
        <v>94</v>
      </c>
      <c r="G162" s="15">
        <f t="shared" si="22"/>
        <v>31000</v>
      </c>
      <c r="H162" s="14">
        <v>225</v>
      </c>
      <c r="I162" s="14">
        <v>20923</v>
      </c>
      <c r="J162" s="14">
        <v>9852</v>
      </c>
      <c r="K162" s="14"/>
    </row>
    <row r="163" spans="1:11" ht="14.25" customHeight="1" x14ac:dyDescent="0.25">
      <c r="A163" s="251"/>
      <c r="B163" s="157"/>
      <c r="C163" s="158"/>
      <c r="D163" s="159"/>
      <c r="E163" s="38" t="s">
        <v>43</v>
      </c>
      <c r="F163" s="5" t="s">
        <v>54</v>
      </c>
      <c r="G163" s="15">
        <f t="shared" si="22"/>
        <v>67764</v>
      </c>
      <c r="H163" s="14">
        <v>50000</v>
      </c>
      <c r="I163" s="14">
        <v>17764</v>
      </c>
      <c r="J163" s="14"/>
      <c r="K163" s="14"/>
    </row>
    <row r="164" spans="1:11" ht="24" customHeight="1" x14ac:dyDescent="0.25">
      <c r="A164" s="251"/>
      <c r="B164" s="157"/>
      <c r="C164" s="158"/>
      <c r="D164" s="159"/>
      <c r="E164" s="38" t="s">
        <v>91</v>
      </c>
      <c r="F164" s="6" t="s">
        <v>96</v>
      </c>
      <c r="G164" s="15">
        <f t="shared" si="22"/>
        <v>5000</v>
      </c>
      <c r="H164" s="14">
        <v>5000</v>
      </c>
      <c r="I164" s="14"/>
      <c r="J164" s="14"/>
      <c r="K164" s="14"/>
    </row>
    <row r="165" spans="1:11" ht="24" customHeight="1" x14ac:dyDescent="0.25">
      <c r="A165" s="251"/>
      <c r="B165" s="157"/>
      <c r="C165" s="158"/>
      <c r="D165" s="159"/>
      <c r="E165" s="38" t="s">
        <v>294</v>
      </c>
      <c r="F165" s="6" t="s">
        <v>295</v>
      </c>
      <c r="G165" s="15">
        <f t="shared" si="22"/>
        <v>0</v>
      </c>
      <c r="H165" s="14"/>
      <c r="I165" s="14">
        <v>2706</v>
      </c>
      <c r="J165" s="14">
        <v>-2706</v>
      </c>
      <c r="K165" s="14"/>
    </row>
    <row r="166" spans="1:11" ht="24" customHeight="1" x14ac:dyDescent="0.25">
      <c r="A166" s="251"/>
      <c r="B166" s="157"/>
      <c r="C166" s="158"/>
      <c r="D166" s="159"/>
      <c r="E166" s="38" t="s">
        <v>176</v>
      </c>
      <c r="F166" s="6" t="s">
        <v>177</v>
      </c>
      <c r="G166" s="15">
        <f t="shared" si="22"/>
        <v>21496</v>
      </c>
      <c r="H166" s="14"/>
      <c r="I166" s="14"/>
      <c r="J166" s="14"/>
      <c r="K166" s="14">
        <v>21496</v>
      </c>
    </row>
    <row r="167" spans="1:11" ht="24" customHeight="1" x14ac:dyDescent="0.25">
      <c r="A167" s="251"/>
      <c r="B167" s="157"/>
      <c r="C167" s="158"/>
      <c r="D167" s="159"/>
      <c r="E167" s="38" t="s">
        <v>166</v>
      </c>
      <c r="F167" s="6" t="s">
        <v>167</v>
      </c>
      <c r="G167" s="15">
        <f t="shared" si="22"/>
        <v>385641</v>
      </c>
      <c r="H167" s="14">
        <v>108640</v>
      </c>
      <c r="I167" s="14">
        <v>59200</v>
      </c>
      <c r="J167" s="14">
        <v>72152</v>
      </c>
      <c r="K167" s="14">
        <v>145649</v>
      </c>
    </row>
    <row r="168" spans="1:11" ht="18" customHeight="1" x14ac:dyDescent="0.25">
      <c r="A168" s="251"/>
      <c r="B168" s="157"/>
      <c r="C168" s="158"/>
      <c r="D168" s="159"/>
      <c r="E168" s="38" t="s">
        <v>45</v>
      </c>
      <c r="F168" s="5" t="s">
        <v>56</v>
      </c>
      <c r="G168" s="15">
        <f t="shared" si="22"/>
        <v>95000</v>
      </c>
      <c r="H168" s="14">
        <v>71726</v>
      </c>
      <c r="I168" s="14"/>
      <c r="J168" s="14">
        <v>7970</v>
      </c>
      <c r="K168" s="14">
        <v>15304</v>
      </c>
    </row>
    <row r="169" spans="1:11" ht="36.75" customHeight="1" x14ac:dyDescent="0.25">
      <c r="A169" s="251"/>
      <c r="B169" s="157"/>
      <c r="C169" s="158"/>
      <c r="D169" s="159"/>
      <c r="E169" s="38" t="s">
        <v>119</v>
      </c>
      <c r="F169" s="6" t="s">
        <v>156</v>
      </c>
      <c r="G169" s="15">
        <f t="shared" si="22"/>
        <v>10565</v>
      </c>
      <c r="H169" s="14">
        <v>4068</v>
      </c>
      <c r="I169" s="14"/>
      <c r="J169" s="14">
        <v>32</v>
      </c>
      <c r="K169" s="14">
        <v>6465</v>
      </c>
    </row>
    <row r="170" spans="1:11" ht="26.45" customHeight="1" x14ac:dyDescent="0.25">
      <c r="A170" s="251"/>
      <c r="B170" s="157"/>
      <c r="C170" s="158"/>
      <c r="D170" s="101"/>
      <c r="E170" s="52" t="s">
        <v>290</v>
      </c>
      <c r="F170" s="6" t="s">
        <v>305</v>
      </c>
      <c r="G170" s="15">
        <f t="shared" si="22"/>
        <v>1000</v>
      </c>
      <c r="H170" s="14"/>
      <c r="I170" s="14">
        <v>1000</v>
      </c>
      <c r="J170" s="14"/>
      <c r="K170" s="14"/>
    </row>
    <row r="171" spans="1:11" ht="20.45" customHeight="1" x14ac:dyDescent="0.25">
      <c r="A171" s="251"/>
      <c r="B171" s="157"/>
      <c r="C171" s="158"/>
      <c r="D171" s="160">
        <v>153</v>
      </c>
      <c r="E171" s="38" t="s">
        <v>138</v>
      </c>
      <c r="F171" s="6" t="s">
        <v>161</v>
      </c>
      <c r="G171" s="15">
        <f t="shared" si="22"/>
        <v>200000</v>
      </c>
      <c r="H171" s="14"/>
      <c r="I171" s="14"/>
      <c r="J171" s="14"/>
      <c r="K171" s="14">
        <v>200000</v>
      </c>
    </row>
    <row r="172" spans="1:11" ht="18.399999999999999" customHeight="1" x14ac:dyDescent="0.25">
      <c r="A172" s="251"/>
      <c r="B172" s="157"/>
      <c r="C172" s="158"/>
      <c r="D172" s="159"/>
      <c r="E172" s="52" t="s">
        <v>302</v>
      </c>
      <c r="F172" s="6" t="s">
        <v>303</v>
      </c>
      <c r="G172" s="15">
        <f t="shared" si="22"/>
        <v>248218</v>
      </c>
      <c r="H172" s="14"/>
      <c r="I172" s="14"/>
      <c r="J172" s="14">
        <v>248218</v>
      </c>
      <c r="K172" s="14"/>
    </row>
    <row r="173" spans="1:11" ht="21.2" customHeight="1" x14ac:dyDescent="0.25">
      <c r="A173" s="251"/>
      <c r="B173" s="157"/>
      <c r="C173" s="158"/>
      <c r="D173" s="159"/>
      <c r="E173" s="38" t="s">
        <v>67</v>
      </c>
      <c r="F173" s="6" t="s">
        <v>80</v>
      </c>
      <c r="G173" s="15">
        <f t="shared" si="22"/>
        <v>60000</v>
      </c>
      <c r="H173" s="14"/>
      <c r="I173" s="14"/>
      <c r="J173" s="14"/>
      <c r="K173" s="14">
        <v>60000</v>
      </c>
    </row>
    <row r="174" spans="1:11" ht="18.399999999999999" customHeight="1" x14ac:dyDescent="0.25">
      <c r="A174" s="251"/>
      <c r="B174" s="157"/>
      <c r="C174" s="158"/>
      <c r="D174" s="159"/>
      <c r="E174" s="52" t="s">
        <v>41</v>
      </c>
      <c r="F174" s="6" t="s">
        <v>52</v>
      </c>
      <c r="G174" s="15">
        <f t="shared" si="22"/>
        <v>380000</v>
      </c>
      <c r="H174" s="14"/>
      <c r="I174" s="14"/>
      <c r="J174" s="14">
        <v>380000</v>
      </c>
      <c r="K174" s="14"/>
    </row>
    <row r="175" spans="1:11" ht="18.399999999999999" customHeight="1" x14ac:dyDescent="0.25">
      <c r="A175" s="251"/>
      <c r="B175" s="157"/>
      <c r="C175" s="158"/>
      <c r="D175" s="161"/>
      <c r="E175" s="52" t="s">
        <v>43</v>
      </c>
      <c r="F175" s="6" t="s">
        <v>54</v>
      </c>
      <c r="G175" s="15">
        <f t="shared" si="22"/>
        <v>121782</v>
      </c>
      <c r="H175" s="14"/>
      <c r="I175" s="14"/>
      <c r="J175" s="14">
        <v>121782</v>
      </c>
      <c r="K175" s="14"/>
    </row>
    <row r="176" spans="1:11" ht="21.2" customHeight="1" x14ac:dyDescent="0.25">
      <c r="A176" s="251"/>
      <c r="B176" s="157"/>
      <c r="C176" s="158"/>
      <c r="D176" s="181">
        <v>158</v>
      </c>
      <c r="E176" s="52" t="s">
        <v>27</v>
      </c>
      <c r="F176" s="6" t="s">
        <v>162</v>
      </c>
      <c r="G176" s="15">
        <f t="shared" si="22"/>
        <v>34476</v>
      </c>
      <c r="H176" s="14">
        <v>34476</v>
      </c>
      <c r="I176" s="14"/>
      <c r="J176" s="14"/>
      <c r="K176" s="14"/>
    </row>
    <row r="177" spans="1:11" ht="15.6" customHeight="1" x14ac:dyDescent="0.25">
      <c r="A177" s="251"/>
      <c r="B177" s="157"/>
      <c r="C177" s="158"/>
      <c r="D177" s="202"/>
      <c r="E177" s="52" t="s">
        <v>131</v>
      </c>
      <c r="F177" s="6" t="s">
        <v>160</v>
      </c>
      <c r="G177" s="15">
        <f t="shared" si="22"/>
        <v>17333</v>
      </c>
      <c r="H177" s="44">
        <v>17333</v>
      </c>
      <c r="I177" s="44"/>
      <c r="J177" s="44"/>
      <c r="K177" s="44"/>
    </row>
    <row r="178" spans="1:11" ht="14.25" customHeight="1" x14ac:dyDescent="0.25">
      <c r="A178" s="251"/>
      <c r="B178" s="157"/>
      <c r="C178" s="158"/>
      <c r="D178" s="202"/>
      <c r="E178" s="38" t="s">
        <v>41</v>
      </c>
      <c r="F178" s="37" t="s">
        <v>52</v>
      </c>
      <c r="G178" s="15">
        <f t="shared" si="22"/>
        <v>908</v>
      </c>
      <c r="H178" s="44"/>
      <c r="I178" s="44"/>
      <c r="J178" s="44"/>
      <c r="K178" s="44">
        <v>908</v>
      </c>
    </row>
    <row r="179" spans="1:11" ht="15" customHeight="1" x14ac:dyDescent="0.25">
      <c r="A179" s="251"/>
      <c r="B179" s="151"/>
      <c r="C179" s="153"/>
      <c r="D179" s="170" t="s">
        <v>142</v>
      </c>
      <c r="E179" s="171"/>
      <c r="F179" s="172"/>
      <c r="G179" s="113">
        <f>SUM(G137:G178)</f>
        <v>4515906</v>
      </c>
      <c r="H179" s="113">
        <f>SUM(H137:H178)</f>
        <v>706240</v>
      </c>
      <c r="I179" s="113">
        <f>SUM(I137:I178)</f>
        <v>1453136</v>
      </c>
      <c r="J179" s="113">
        <f>SUM(J137:J178)</f>
        <v>1363522</v>
      </c>
      <c r="K179" s="113">
        <f>SUM(K137:K178)</f>
        <v>993008</v>
      </c>
    </row>
    <row r="180" spans="1:11" ht="15" customHeight="1" x14ac:dyDescent="0.25">
      <c r="A180" s="251"/>
      <c r="B180" s="150" t="s">
        <v>148</v>
      </c>
      <c r="C180" s="152" t="s">
        <v>147</v>
      </c>
      <c r="D180" s="159">
        <v>151</v>
      </c>
      <c r="E180" s="46" t="s">
        <v>112</v>
      </c>
      <c r="F180" s="19" t="s">
        <v>150</v>
      </c>
      <c r="G180" s="28">
        <f>SUM(H180:K180)</f>
        <v>11500</v>
      </c>
      <c r="H180" s="29">
        <v>1600</v>
      </c>
      <c r="I180" s="29">
        <v>5000</v>
      </c>
      <c r="J180" s="29">
        <v>4400</v>
      </c>
      <c r="K180" s="29">
        <v>500</v>
      </c>
    </row>
    <row r="181" spans="1:11" ht="15" customHeight="1" x14ac:dyDescent="0.25">
      <c r="A181" s="251"/>
      <c r="B181" s="157"/>
      <c r="C181" s="158"/>
      <c r="D181" s="159"/>
      <c r="E181" s="47" t="s">
        <v>145</v>
      </c>
      <c r="F181" s="36" t="s">
        <v>165</v>
      </c>
      <c r="G181" s="48">
        <f t="shared" ref="G181" si="23">SUM(H181:K181)</f>
        <v>9200</v>
      </c>
      <c r="H181" s="44"/>
      <c r="I181" s="44">
        <v>1000</v>
      </c>
      <c r="J181" s="44">
        <v>2000</v>
      </c>
      <c r="K181" s="44">
        <v>6200</v>
      </c>
    </row>
    <row r="182" spans="1:11" ht="15" customHeight="1" thickBot="1" x14ac:dyDescent="0.3">
      <c r="A182" s="252"/>
      <c r="B182" s="157"/>
      <c r="C182" s="238"/>
      <c r="D182" s="174" t="s">
        <v>146</v>
      </c>
      <c r="E182" s="175"/>
      <c r="F182" s="176"/>
      <c r="G182" s="116">
        <f>SUM(H182:K182)</f>
        <v>20700</v>
      </c>
      <c r="H182" s="115">
        <f>SUM(H180:H181)</f>
        <v>1600</v>
      </c>
      <c r="I182" s="115">
        <f>SUM(I180:I181)</f>
        <v>6000</v>
      </c>
      <c r="J182" s="115">
        <f>SUM(J180:J181)</f>
        <v>6400</v>
      </c>
      <c r="K182" s="115">
        <f>SUM(K180:K181)</f>
        <v>6700</v>
      </c>
    </row>
    <row r="183" spans="1:11" ht="18" customHeight="1" thickBot="1" x14ac:dyDescent="0.3">
      <c r="A183" s="117" t="s">
        <v>272</v>
      </c>
      <c r="B183" s="177" t="s">
        <v>276</v>
      </c>
      <c r="C183" s="178"/>
      <c r="D183" s="178"/>
      <c r="E183" s="178"/>
      <c r="F183" s="179"/>
      <c r="G183" s="118">
        <f>SUM(G188,G190,G193,G199,G201,G204+G208)</f>
        <v>2206261</v>
      </c>
      <c r="H183" s="118">
        <f>SUM(H188,H190,H193,H199,H201,H204+H208)</f>
        <v>606902</v>
      </c>
      <c r="I183" s="118">
        <f>SUM(I188,I190,I193,I199,I201,I204+I208)</f>
        <v>627400</v>
      </c>
      <c r="J183" s="118">
        <f>SUM(J188,J190,J193,J199,J201,J204+J208)</f>
        <v>536500</v>
      </c>
      <c r="K183" s="118">
        <f>SUM(K188,K190,K193,K199,K201,K204+K208)</f>
        <v>435459</v>
      </c>
    </row>
    <row r="184" spans="1:11" ht="29.25" customHeight="1" x14ac:dyDescent="0.25">
      <c r="A184" s="154"/>
      <c r="B184" s="157" t="s">
        <v>59</v>
      </c>
      <c r="C184" s="158" t="s">
        <v>15</v>
      </c>
      <c r="D184" s="159">
        <v>151</v>
      </c>
      <c r="E184" s="21" t="s">
        <v>268</v>
      </c>
      <c r="F184" s="6" t="s">
        <v>20</v>
      </c>
      <c r="G184" s="28">
        <f t="shared" ref="G184:G636" si="24">SUM(H184:K184)</f>
        <v>417</v>
      </c>
      <c r="H184" s="45"/>
      <c r="I184" s="45"/>
      <c r="J184" s="45"/>
      <c r="K184" s="45">
        <v>417</v>
      </c>
    </row>
    <row r="185" spans="1:11" ht="23.1" customHeight="1" x14ac:dyDescent="0.25">
      <c r="A185" s="155"/>
      <c r="B185" s="157"/>
      <c r="C185" s="158"/>
      <c r="D185" s="159"/>
      <c r="E185" s="25" t="s">
        <v>304</v>
      </c>
      <c r="F185" s="43" t="s">
        <v>269</v>
      </c>
      <c r="G185" s="28">
        <f t="shared" si="24"/>
        <v>38583</v>
      </c>
      <c r="H185" s="45"/>
      <c r="I185" s="45"/>
      <c r="J185" s="45">
        <v>9000</v>
      </c>
      <c r="K185" s="45">
        <v>29583</v>
      </c>
    </row>
    <row r="186" spans="1:11" ht="36.75" customHeight="1" x14ac:dyDescent="0.25">
      <c r="A186" s="155"/>
      <c r="B186" s="157"/>
      <c r="C186" s="158"/>
      <c r="D186" s="160">
        <v>155</v>
      </c>
      <c r="E186" s="21" t="s">
        <v>268</v>
      </c>
      <c r="F186" s="6" t="s">
        <v>20</v>
      </c>
      <c r="G186" s="28">
        <f t="shared" si="24"/>
        <v>647000</v>
      </c>
      <c r="H186" s="29">
        <v>168000</v>
      </c>
      <c r="I186" s="29">
        <v>168000</v>
      </c>
      <c r="J186" s="29">
        <v>168000</v>
      </c>
      <c r="K186" s="29">
        <v>143000</v>
      </c>
    </row>
    <row r="187" spans="1:11" ht="18.399999999999999" customHeight="1" x14ac:dyDescent="0.25">
      <c r="A187" s="155"/>
      <c r="B187" s="157"/>
      <c r="C187" s="158"/>
      <c r="D187" s="161"/>
      <c r="E187" s="21" t="s">
        <v>36</v>
      </c>
      <c r="F187" s="6" t="s">
        <v>269</v>
      </c>
      <c r="G187" s="28">
        <f t="shared" si="24"/>
        <v>60000</v>
      </c>
      <c r="H187" s="29">
        <v>17500</v>
      </c>
      <c r="I187" s="29">
        <v>21500</v>
      </c>
      <c r="J187" s="29">
        <v>15000</v>
      </c>
      <c r="K187" s="29">
        <v>6000</v>
      </c>
    </row>
    <row r="188" spans="1:11" ht="15" customHeight="1" x14ac:dyDescent="0.25">
      <c r="A188" s="155"/>
      <c r="B188" s="151"/>
      <c r="C188" s="153"/>
      <c r="D188" s="170" t="s">
        <v>35</v>
      </c>
      <c r="E188" s="171"/>
      <c r="F188" s="172"/>
      <c r="G188" s="113">
        <f>SUM(G184:G187)</f>
        <v>746000</v>
      </c>
      <c r="H188" s="113">
        <f>SUM(H184:H187)</f>
        <v>185500</v>
      </c>
      <c r="I188" s="113">
        <f>SUM(I184:I187)</f>
        <v>189500</v>
      </c>
      <c r="J188" s="113">
        <f>SUM(J184:J187)</f>
        <v>192000</v>
      </c>
      <c r="K188" s="113">
        <f>SUM(K184:K187)</f>
        <v>179000</v>
      </c>
    </row>
    <row r="189" spans="1:11" ht="23.85" customHeight="1" x14ac:dyDescent="0.25">
      <c r="A189" s="155"/>
      <c r="B189" s="150" t="s">
        <v>71</v>
      </c>
      <c r="C189" s="152" t="s">
        <v>72</v>
      </c>
      <c r="D189" s="21">
        <v>151</v>
      </c>
      <c r="E189" s="21" t="s">
        <v>170</v>
      </c>
      <c r="F189" s="37" t="s">
        <v>172</v>
      </c>
      <c r="G189" s="23">
        <f>SUM(H189:K189)</f>
        <v>61000</v>
      </c>
      <c r="H189" s="22">
        <v>20000</v>
      </c>
      <c r="I189" s="119">
        <v>20000</v>
      </c>
      <c r="J189" s="22">
        <v>20000</v>
      </c>
      <c r="K189" s="22">
        <v>1000</v>
      </c>
    </row>
    <row r="190" spans="1:11" ht="15" customHeight="1" x14ac:dyDescent="0.25">
      <c r="A190" s="155"/>
      <c r="B190" s="157"/>
      <c r="C190" s="158"/>
      <c r="D190" s="170" t="s">
        <v>84</v>
      </c>
      <c r="E190" s="171"/>
      <c r="F190" s="172"/>
      <c r="G190" s="113">
        <f>SUM(G189:G189)</f>
        <v>61000</v>
      </c>
      <c r="H190" s="113">
        <f>SUM(H189:H189)</f>
        <v>20000</v>
      </c>
      <c r="I190" s="113">
        <f>SUM(I189:I189)</f>
        <v>20000</v>
      </c>
      <c r="J190" s="113">
        <f>SUM(J189:J189)</f>
        <v>20000</v>
      </c>
      <c r="K190" s="113">
        <f>SUM(K189:K189)</f>
        <v>1000</v>
      </c>
    </row>
    <row r="191" spans="1:11" ht="15" customHeight="1" x14ac:dyDescent="0.25">
      <c r="A191" s="155"/>
      <c r="B191" s="150" t="s">
        <v>85</v>
      </c>
      <c r="C191" s="152" t="s">
        <v>86</v>
      </c>
      <c r="D191" s="21">
        <v>151</v>
      </c>
      <c r="E191" s="21" t="s">
        <v>43</v>
      </c>
      <c r="F191" s="26" t="s">
        <v>54</v>
      </c>
      <c r="G191" s="75">
        <f>SUM(H191:K191)</f>
        <v>782</v>
      </c>
      <c r="H191" s="76">
        <v>782</v>
      </c>
      <c r="I191" s="76"/>
      <c r="J191" s="76"/>
      <c r="K191" s="76"/>
    </row>
    <row r="192" spans="1:11" ht="15" customHeight="1" x14ac:dyDescent="0.25">
      <c r="A192" s="155"/>
      <c r="B192" s="157"/>
      <c r="C192" s="158"/>
      <c r="D192" s="21">
        <v>155</v>
      </c>
      <c r="E192" s="21" t="s">
        <v>90</v>
      </c>
      <c r="F192" s="26" t="s">
        <v>95</v>
      </c>
      <c r="G192" s="75">
        <f>SUM(H192:K192)</f>
        <v>5466</v>
      </c>
      <c r="H192" s="76"/>
      <c r="I192" s="76">
        <v>2800</v>
      </c>
      <c r="J192" s="76"/>
      <c r="K192" s="76">
        <v>2666</v>
      </c>
    </row>
    <row r="193" spans="1:11" ht="15" customHeight="1" x14ac:dyDescent="0.25">
      <c r="A193" s="155"/>
      <c r="B193" s="151"/>
      <c r="C193" s="153"/>
      <c r="D193" s="170" t="s">
        <v>89</v>
      </c>
      <c r="E193" s="171"/>
      <c r="F193" s="172"/>
      <c r="G193" s="113">
        <f>SUM(G191:G192)</f>
        <v>6248</v>
      </c>
      <c r="H193" s="113">
        <f t="shared" ref="H193:K193" si="25">SUM(H191:H192)</f>
        <v>782</v>
      </c>
      <c r="I193" s="113">
        <f t="shared" si="25"/>
        <v>2800</v>
      </c>
      <c r="J193" s="113">
        <f t="shared" si="25"/>
        <v>0</v>
      </c>
      <c r="K193" s="113">
        <f t="shared" si="25"/>
        <v>2666</v>
      </c>
    </row>
    <row r="194" spans="1:11" ht="23.85" customHeight="1" x14ac:dyDescent="0.25">
      <c r="A194" s="155"/>
      <c r="B194" s="157" t="s">
        <v>107</v>
      </c>
      <c r="C194" s="158" t="s">
        <v>104</v>
      </c>
      <c r="D194" s="21" t="s">
        <v>270</v>
      </c>
      <c r="E194" s="21" t="s">
        <v>176</v>
      </c>
      <c r="F194" s="37" t="s">
        <v>177</v>
      </c>
      <c r="G194" s="15">
        <f t="shared" si="24"/>
        <v>0</v>
      </c>
      <c r="H194" s="22"/>
      <c r="I194" s="22"/>
      <c r="J194" s="22"/>
      <c r="K194" s="22"/>
    </row>
    <row r="195" spans="1:11" ht="17.100000000000001" customHeight="1" x14ac:dyDescent="0.25">
      <c r="A195" s="155"/>
      <c r="B195" s="157"/>
      <c r="C195" s="158"/>
      <c r="D195" s="30">
        <v>151</v>
      </c>
      <c r="E195" s="4" t="s">
        <v>145</v>
      </c>
      <c r="F195" s="5" t="s">
        <v>165</v>
      </c>
      <c r="G195" s="15">
        <f t="shared" si="24"/>
        <v>1622</v>
      </c>
      <c r="H195" s="22">
        <v>1622</v>
      </c>
      <c r="I195" s="22"/>
      <c r="J195" s="22"/>
      <c r="K195" s="22"/>
    </row>
    <row r="196" spans="1:11" ht="15" customHeight="1" x14ac:dyDescent="0.25">
      <c r="A196" s="155"/>
      <c r="B196" s="157"/>
      <c r="C196" s="158"/>
      <c r="D196" s="160">
        <v>155</v>
      </c>
      <c r="E196" s="4" t="s">
        <v>138</v>
      </c>
      <c r="F196" s="5" t="s">
        <v>161</v>
      </c>
      <c r="G196" s="15">
        <f t="shared" si="24"/>
        <v>148998</v>
      </c>
      <c r="H196" s="14">
        <v>41998</v>
      </c>
      <c r="I196" s="14">
        <v>18500</v>
      </c>
      <c r="J196" s="14">
        <v>58500</v>
      </c>
      <c r="K196" s="14">
        <v>30000</v>
      </c>
    </row>
    <row r="197" spans="1:11" ht="15" customHeight="1" x14ac:dyDescent="0.25">
      <c r="A197" s="155"/>
      <c r="B197" s="157"/>
      <c r="C197" s="158"/>
      <c r="D197" s="159"/>
      <c r="E197" s="4" t="s">
        <v>145</v>
      </c>
      <c r="F197" s="5" t="s">
        <v>165</v>
      </c>
      <c r="G197" s="15">
        <f t="shared" si="24"/>
        <v>450000</v>
      </c>
      <c r="H197" s="14">
        <v>180000</v>
      </c>
      <c r="I197" s="14">
        <v>180000</v>
      </c>
      <c r="J197" s="14">
        <v>90000</v>
      </c>
      <c r="K197" s="14"/>
    </row>
    <row r="198" spans="1:11" ht="15" customHeight="1" x14ac:dyDescent="0.25">
      <c r="A198" s="155"/>
      <c r="B198" s="157"/>
      <c r="C198" s="158"/>
      <c r="D198" s="161"/>
      <c r="E198" s="4" t="s">
        <v>278</v>
      </c>
      <c r="F198" s="5" t="s">
        <v>174</v>
      </c>
      <c r="G198" s="15">
        <f t="shared" si="24"/>
        <v>12300</v>
      </c>
      <c r="H198" s="14">
        <v>2000</v>
      </c>
      <c r="I198" s="14">
        <v>1300</v>
      </c>
      <c r="J198" s="14">
        <v>1000</v>
      </c>
      <c r="K198" s="14">
        <v>8000</v>
      </c>
    </row>
    <row r="199" spans="1:11" ht="15" customHeight="1" x14ac:dyDescent="0.25">
      <c r="A199" s="155"/>
      <c r="B199" s="151"/>
      <c r="C199" s="153"/>
      <c r="D199" s="170" t="s">
        <v>105</v>
      </c>
      <c r="E199" s="171"/>
      <c r="F199" s="172"/>
      <c r="G199" s="113">
        <f>SUM(G194:G198)</f>
        <v>612920</v>
      </c>
      <c r="H199" s="113">
        <f>SUM(H194:H198)</f>
        <v>225620</v>
      </c>
      <c r="I199" s="113">
        <f>SUM(I194:I198)</f>
        <v>199800</v>
      </c>
      <c r="J199" s="113">
        <f>SUM(J194:J198)</f>
        <v>149500</v>
      </c>
      <c r="K199" s="113">
        <f>SUM(K194:K198)</f>
        <v>38000</v>
      </c>
    </row>
    <row r="200" spans="1:11" ht="28.5" customHeight="1" x14ac:dyDescent="0.25">
      <c r="A200" s="155"/>
      <c r="B200" s="150" t="s">
        <v>108</v>
      </c>
      <c r="C200" s="152" t="s">
        <v>121</v>
      </c>
      <c r="D200" s="21">
        <v>142</v>
      </c>
      <c r="E200" s="21" t="s">
        <v>178</v>
      </c>
      <c r="F200" s="37" t="s">
        <v>179</v>
      </c>
      <c r="G200" s="23">
        <f>SUM(H200:K200)</f>
        <v>0</v>
      </c>
      <c r="H200" s="22"/>
      <c r="I200" s="22"/>
      <c r="J200" s="22"/>
      <c r="K200" s="22"/>
    </row>
    <row r="201" spans="1:11" ht="18.399999999999999" customHeight="1" x14ac:dyDescent="0.25">
      <c r="A201" s="155"/>
      <c r="B201" s="151"/>
      <c r="C201" s="153"/>
      <c r="D201" s="170" t="s">
        <v>120</v>
      </c>
      <c r="E201" s="171"/>
      <c r="F201" s="172"/>
      <c r="G201" s="113">
        <f>SUM(G200)</f>
        <v>0</v>
      </c>
      <c r="H201" s="113">
        <f t="shared" ref="H201:K201" si="26">SUM(H200)</f>
        <v>0</v>
      </c>
      <c r="I201" s="113">
        <f t="shared" si="26"/>
        <v>0</v>
      </c>
      <c r="J201" s="113">
        <f t="shared" si="26"/>
        <v>0</v>
      </c>
      <c r="K201" s="113">
        <f t="shared" si="26"/>
        <v>0</v>
      </c>
    </row>
    <row r="202" spans="1:11" ht="15" customHeight="1" x14ac:dyDescent="0.25">
      <c r="A202" s="155"/>
      <c r="B202" s="150" t="s">
        <v>134</v>
      </c>
      <c r="C202" s="152" t="s">
        <v>135</v>
      </c>
      <c r="D202" s="181">
        <v>151</v>
      </c>
      <c r="E202" s="4" t="s">
        <v>39</v>
      </c>
      <c r="F202" s="5" t="s">
        <v>50</v>
      </c>
      <c r="G202" s="15">
        <f t="shared" si="24"/>
        <v>700000</v>
      </c>
      <c r="H202" s="14">
        <v>175000</v>
      </c>
      <c r="I202" s="14">
        <v>175000</v>
      </c>
      <c r="J202" s="14">
        <v>175000</v>
      </c>
      <c r="K202" s="14">
        <v>175000</v>
      </c>
    </row>
    <row r="203" spans="1:11" ht="15" customHeight="1" x14ac:dyDescent="0.25">
      <c r="A203" s="155"/>
      <c r="B203" s="157"/>
      <c r="C203" s="158"/>
      <c r="D203" s="182"/>
      <c r="E203" s="4" t="s">
        <v>40</v>
      </c>
      <c r="F203" s="5" t="s">
        <v>51</v>
      </c>
      <c r="G203" s="15">
        <f t="shared" si="24"/>
        <v>0</v>
      </c>
      <c r="H203" s="44"/>
      <c r="I203" s="44"/>
      <c r="J203" s="44"/>
      <c r="K203" s="44"/>
    </row>
    <row r="204" spans="1:11" ht="15" customHeight="1" x14ac:dyDescent="0.25">
      <c r="A204" s="155"/>
      <c r="B204" s="157"/>
      <c r="C204" s="158"/>
      <c r="D204" s="174" t="s">
        <v>132</v>
      </c>
      <c r="E204" s="175"/>
      <c r="F204" s="176"/>
      <c r="G204" s="115">
        <f>SUM(G202:G203)</f>
        <v>700000</v>
      </c>
      <c r="H204" s="115">
        <f t="shared" ref="H204:K204" si="27">SUM(H202:H203)</f>
        <v>175000</v>
      </c>
      <c r="I204" s="115">
        <f t="shared" si="27"/>
        <v>175000</v>
      </c>
      <c r="J204" s="115">
        <f t="shared" si="27"/>
        <v>175000</v>
      </c>
      <c r="K204" s="115">
        <f t="shared" si="27"/>
        <v>175000</v>
      </c>
    </row>
    <row r="205" spans="1:11" ht="15" customHeight="1" x14ac:dyDescent="0.25">
      <c r="A205" s="155"/>
      <c r="B205" s="150" t="s">
        <v>143</v>
      </c>
      <c r="C205" s="165" t="s">
        <v>144</v>
      </c>
      <c r="D205" s="165">
        <v>155</v>
      </c>
      <c r="E205" s="21" t="s">
        <v>254</v>
      </c>
      <c r="F205" s="26" t="s">
        <v>255</v>
      </c>
      <c r="G205" s="23">
        <f t="shared" ref="G205:G209" si="28">SUM(H205:K205)</f>
        <v>13975</v>
      </c>
      <c r="H205" s="78"/>
      <c r="I205" s="78">
        <v>7000</v>
      </c>
      <c r="J205" s="78"/>
      <c r="K205" s="78">
        <v>6975</v>
      </c>
    </row>
    <row r="206" spans="1:11" ht="17.649999999999999" customHeight="1" x14ac:dyDescent="0.25">
      <c r="A206" s="155"/>
      <c r="B206" s="157"/>
      <c r="C206" s="166"/>
      <c r="D206" s="166"/>
      <c r="E206" s="21" t="s">
        <v>131</v>
      </c>
      <c r="F206" s="37" t="s">
        <v>160</v>
      </c>
      <c r="G206" s="23">
        <f t="shared" si="28"/>
        <v>61596</v>
      </c>
      <c r="H206" s="78"/>
      <c r="I206" s="78">
        <v>31000</v>
      </c>
      <c r="J206" s="78"/>
      <c r="K206" s="78">
        <v>30596</v>
      </c>
    </row>
    <row r="207" spans="1:11" ht="25.15" customHeight="1" x14ac:dyDescent="0.25">
      <c r="A207" s="155"/>
      <c r="B207" s="157"/>
      <c r="C207" s="166"/>
      <c r="D207" s="169"/>
      <c r="E207" s="21" t="s">
        <v>140</v>
      </c>
      <c r="F207" s="37" t="s">
        <v>163</v>
      </c>
      <c r="G207" s="23">
        <f t="shared" si="28"/>
        <v>4522</v>
      </c>
      <c r="H207" s="78"/>
      <c r="I207" s="78">
        <v>2300</v>
      </c>
      <c r="J207" s="78"/>
      <c r="K207" s="78">
        <v>2222</v>
      </c>
    </row>
    <row r="208" spans="1:11" ht="19.149999999999999" customHeight="1" thickBot="1" x14ac:dyDescent="0.3">
      <c r="A208" s="156"/>
      <c r="B208" s="168"/>
      <c r="C208" s="167"/>
      <c r="D208" s="268" t="s">
        <v>142</v>
      </c>
      <c r="E208" s="268"/>
      <c r="F208" s="268"/>
      <c r="G208" s="115">
        <f>SUM(G205:G207)</f>
        <v>80093</v>
      </c>
      <c r="H208" s="115">
        <f t="shared" ref="H208:K208" si="29">SUM(H205:H207)</f>
        <v>0</v>
      </c>
      <c r="I208" s="115">
        <f t="shared" si="29"/>
        <v>40300</v>
      </c>
      <c r="J208" s="115">
        <f t="shared" si="29"/>
        <v>0</v>
      </c>
      <c r="K208" s="115">
        <f t="shared" si="29"/>
        <v>39793</v>
      </c>
    </row>
    <row r="209" spans="1:11" ht="15" customHeight="1" thickBot="1" x14ac:dyDescent="0.3">
      <c r="A209" s="120" t="s">
        <v>175</v>
      </c>
      <c r="B209" s="177" t="s">
        <v>181</v>
      </c>
      <c r="C209" s="178"/>
      <c r="D209" s="178"/>
      <c r="E209" s="178"/>
      <c r="F209" s="179"/>
      <c r="G209" s="121">
        <f t="shared" si="28"/>
        <v>209823</v>
      </c>
      <c r="H209" s="121">
        <f>SUM(H213,H216,H218,H225,H228,H232)</f>
        <v>82613</v>
      </c>
      <c r="I209" s="121">
        <f>SUM(I213,I216,I218,I225,I228,I232)</f>
        <v>53703</v>
      </c>
      <c r="J209" s="121">
        <f>SUM(J213,J216,J218,J225,J228,J232)</f>
        <v>43890</v>
      </c>
      <c r="K209" s="122">
        <f>SUM(K213,K216,K218,K225,K228,K232)</f>
        <v>29617</v>
      </c>
    </row>
    <row r="210" spans="1:11" ht="15" customHeight="1" x14ac:dyDescent="0.25">
      <c r="A210" s="189"/>
      <c r="B210" s="157" t="s">
        <v>59</v>
      </c>
      <c r="C210" s="158" t="s">
        <v>15</v>
      </c>
      <c r="D210" s="25">
        <v>151</v>
      </c>
      <c r="E210" s="30" t="s">
        <v>21</v>
      </c>
      <c r="F210" s="20" t="s">
        <v>22</v>
      </c>
      <c r="G210" s="28">
        <f t="shared" si="24"/>
        <v>71892</v>
      </c>
      <c r="H210" s="29">
        <v>31842</v>
      </c>
      <c r="I210" s="29">
        <v>17912</v>
      </c>
      <c r="J210" s="29">
        <v>15132</v>
      </c>
      <c r="K210" s="29">
        <v>7006</v>
      </c>
    </row>
    <row r="211" spans="1:11" ht="15" customHeight="1" x14ac:dyDescent="0.25">
      <c r="A211" s="189"/>
      <c r="B211" s="157"/>
      <c r="C211" s="158"/>
      <c r="D211" s="21" t="s">
        <v>98</v>
      </c>
      <c r="E211" s="4" t="s">
        <v>40</v>
      </c>
      <c r="F211" s="5" t="s">
        <v>51</v>
      </c>
      <c r="G211" s="15">
        <f t="shared" si="24"/>
        <v>300</v>
      </c>
      <c r="H211" s="14"/>
      <c r="I211" s="14"/>
      <c r="J211" s="14">
        <v>300</v>
      </c>
      <c r="K211" s="14"/>
    </row>
    <row r="212" spans="1:11" ht="15" customHeight="1" x14ac:dyDescent="0.25">
      <c r="A212" s="189"/>
      <c r="B212" s="157"/>
      <c r="C212" s="158"/>
      <c r="D212" s="21" t="s">
        <v>99</v>
      </c>
      <c r="E212" s="4" t="s">
        <v>40</v>
      </c>
      <c r="F212" s="5" t="s">
        <v>51</v>
      </c>
      <c r="G212" s="15">
        <f t="shared" si="24"/>
        <v>1119</v>
      </c>
      <c r="H212" s="14"/>
      <c r="I212" s="14">
        <v>1119</v>
      </c>
      <c r="J212" s="14"/>
      <c r="K212" s="14"/>
    </row>
    <row r="213" spans="1:11" ht="15" customHeight="1" x14ac:dyDescent="0.25">
      <c r="A213" s="189"/>
      <c r="B213" s="151"/>
      <c r="C213" s="153"/>
      <c r="D213" s="170" t="s">
        <v>35</v>
      </c>
      <c r="E213" s="171"/>
      <c r="F213" s="172"/>
      <c r="G213" s="113">
        <f>SUM(H213:K213)</f>
        <v>73311</v>
      </c>
      <c r="H213" s="113">
        <f>SUM(H210:H212)</f>
        <v>31842</v>
      </c>
      <c r="I213" s="113">
        <f>SUM(I210:I212)</f>
        <v>19031</v>
      </c>
      <c r="J213" s="113">
        <f>SUM(J210:J212)</f>
        <v>15432</v>
      </c>
      <c r="K213" s="113">
        <f>SUM(K210:K212)</f>
        <v>7006</v>
      </c>
    </row>
    <row r="214" spans="1:11" ht="23.85" customHeight="1" x14ac:dyDescent="0.25">
      <c r="A214" s="189"/>
      <c r="B214" s="271" t="s">
        <v>85</v>
      </c>
      <c r="C214" s="152" t="s">
        <v>86</v>
      </c>
      <c r="D214" s="160">
        <v>151</v>
      </c>
      <c r="E214" s="21" t="s">
        <v>42</v>
      </c>
      <c r="F214" s="6" t="s">
        <v>53</v>
      </c>
      <c r="G214" s="15">
        <f t="shared" si="24"/>
        <v>4500</v>
      </c>
      <c r="H214" s="14">
        <v>800</v>
      </c>
      <c r="I214" s="14">
        <v>2000</v>
      </c>
      <c r="J214" s="14">
        <v>1200</v>
      </c>
      <c r="K214" s="14">
        <v>500</v>
      </c>
    </row>
    <row r="215" spans="1:11" ht="15" customHeight="1" x14ac:dyDescent="0.25">
      <c r="A215" s="189"/>
      <c r="B215" s="213"/>
      <c r="C215" s="158"/>
      <c r="D215" s="161"/>
      <c r="E215" s="21" t="s">
        <v>43</v>
      </c>
      <c r="F215" s="5" t="s">
        <v>54</v>
      </c>
      <c r="G215" s="15">
        <f t="shared" si="24"/>
        <v>17369</v>
      </c>
      <c r="H215" s="14">
        <v>7491</v>
      </c>
      <c r="I215" s="14">
        <v>4113</v>
      </c>
      <c r="J215" s="14">
        <v>3313</v>
      </c>
      <c r="K215" s="14">
        <v>2452</v>
      </c>
    </row>
    <row r="216" spans="1:11" ht="15" customHeight="1" x14ac:dyDescent="0.25">
      <c r="A216" s="189"/>
      <c r="B216" s="269"/>
      <c r="C216" s="153"/>
      <c r="D216" s="170" t="s">
        <v>89</v>
      </c>
      <c r="E216" s="171"/>
      <c r="F216" s="172"/>
      <c r="G216" s="113">
        <f>SUM(H216:K216)</f>
        <v>21869</v>
      </c>
      <c r="H216" s="113">
        <f>SUM(H214:H215)</f>
        <v>8291</v>
      </c>
      <c r="I216" s="113">
        <f>SUM(I214:I215)</f>
        <v>6113</v>
      </c>
      <c r="J216" s="113">
        <f>SUM(J214:J215)</f>
        <v>4513</v>
      </c>
      <c r="K216" s="113">
        <f>SUM(K214:K215)</f>
        <v>2952</v>
      </c>
    </row>
    <row r="217" spans="1:11" ht="15" customHeight="1" x14ac:dyDescent="0.25">
      <c r="A217" s="189"/>
      <c r="B217" s="271" t="s">
        <v>100</v>
      </c>
      <c r="C217" s="152" t="s">
        <v>101</v>
      </c>
      <c r="D217" s="4">
        <v>151</v>
      </c>
      <c r="E217" s="21" t="s">
        <v>203</v>
      </c>
      <c r="F217" s="5" t="s">
        <v>204</v>
      </c>
      <c r="G217" s="15">
        <f>SUM(H217:K217)</f>
        <v>0</v>
      </c>
      <c r="H217" s="14"/>
      <c r="I217" s="14"/>
      <c r="J217" s="14"/>
      <c r="K217" s="14"/>
    </row>
    <row r="218" spans="1:11" ht="15" customHeight="1" x14ac:dyDescent="0.25">
      <c r="A218" s="189"/>
      <c r="B218" s="213"/>
      <c r="C218" s="158"/>
      <c r="D218" s="170" t="s">
        <v>102</v>
      </c>
      <c r="E218" s="171"/>
      <c r="F218" s="172"/>
      <c r="G218" s="113">
        <f>SUM(H218:K218)</f>
        <v>0</v>
      </c>
      <c r="H218" s="113">
        <f t="shared" ref="H218:K218" si="30">SUM(H217)</f>
        <v>0</v>
      </c>
      <c r="I218" s="113">
        <f t="shared" si="30"/>
        <v>0</v>
      </c>
      <c r="J218" s="113">
        <f t="shared" si="30"/>
        <v>0</v>
      </c>
      <c r="K218" s="113">
        <f t="shared" si="30"/>
        <v>0</v>
      </c>
    </row>
    <row r="219" spans="1:11" ht="25.5" customHeight="1" x14ac:dyDescent="0.25">
      <c r="A219" s="189"/>
      <c r="B219" s="271" t="s">
        <v>108</v>
      </c>
      <c r="C219" s="152" t="s">
        <v>121</v>
      </c>
      <c r="D219" s="160">
        <v>142</v>
      </c>
      <c r="E219" s="21" t="s">
        <v>182</v>
      </c>
      <c r="F219" s="6" t="s">
        <v>188</v>
      </c>
      <c r="G219" s="15">
        <f t="shared" si="24"/>
        <v>171</v>
      </c>
      <c r="H219" s="14">
        <v>43</v>
      </c>
      <c r="I219" s="14">
        <v>43</v>
      </c>
      <c r="J219" s="14">
        <v>43</v>
      </c>
      <c r="K219" s="14">
        <v>42</v>
      </c>
    </row>
    <row r="220" spans="1:11" ht="25.5" customHeight="1" x14ac:dyDescent="0.25">
      <c r="A220" s="189"/>
      <c r="B220" s="213"/>
      <c r="C220" s="158"/>
      <c r="D220" s="159"/>
      <c r="E220" s="21" t="s">
        <v>178</v>
      </c>
      <c r="F220" s="6" t="s">
        <v>179</v>
      </c>
      <c r="G220" s="15">
        <f t="shared" si="24"/>
        <v>3339</v>
      </c>
      <c r="H220" s="14"/>
      <c r="I220" s="14">
        <v>800</v>
      </c>
      <c r="J220" s="14">
        <v>1269</v>
      </c>
      <c r="K220" s="14">
        <v>1270</v>
      </c>
    </row>
    <row r="221" spans="1:11" ht="15" customHeight="1" x14ac:dyDescent="0.25">
      <c r="A221" s="189"/>
      <c r="B221" s="213"/>
      <c r="C221" s="158"/>
      <c r="D221" s="159"/>
      <c r="E221" s="21" t="s">
        <v>37</v>
      </c>
      <c r="F221" s="6" t="s">
        <v>48</v>
      </c>
      <c r="G221" s="15">
        <f t="shared" si="24"/>
        <v>19517</v>
      </c>
      <c r="H221" s="14">
        <v>5073</v>
      </c>
      <c r="I221" s="14">
        <v>5482</v>
      </c>
      <c r="J221" s="14">
        <v>4818</v>
      </c>
      <c r="K221" s="14">
        <v>4144</v>
      </c>
    </row>
    <row r="222" spans="1:11" ht="25.5" customHeight="1" x14ac:dyDescent="0.25">
      <c r="A222" s="189"/>
      <c r="B222" s="213"/>
      <c r="C222" s="158"/>
      <c r="D222" s="159"/>
      <c r="E222" s="21" t="s">
        <v>168</v>
      </c>
      <c r="F222" s="6" t="s">
        <v>173</v>
      </c>
      <c r="G222" s="15">
        <f t="shared" si="24"/>
        <v>9241</v>
      </c>
      <c r="H222" s="14">
        <v>2310</v>
      </c>
      <c r="I222" s="14">
        <v>2310</v>
      </c>
      <c r="J222" s="14">
        <v>2310</v>
      </c>
      <c r="K222" s="14">
        <v>2311</v>
      </c>
    </row>
    <row r="223" spans="1:11" ht="13.7" customHeight="1" x14ac:dyDescent="0.25">
      <c r="A223" s="189"/>
      <c r="B223" s="213"/>
      <c r="C223" s="158"/>
      <c r="D223" s="161"/>
      <c r="E223" s="21" t="s">
        <v>169</v>
      </c>
      <c r="F223" s="6" t="s">
        <v>174</v>
      </c>
      <c r="G223" s="15">
        <f t="shared" si="24"/>
        <v>200</v>
      </c>
      <c r="H223" s="14">
        <v>50</v>
      </c>
      <c r="I223" s="14">
        <v>50</v>
      </c>
      <c r="J223" s="14">
        <v>50</v>
      </c>
      <c r="K223" s="14">
        <v>50</v>
      </c>
    </row>
    <row r="224" spans="1:11" ht="13.7" customHeight="1" x14ac:dyDescent="0.25">
      <c r="A224" s="189"/>
      <c r="B224" s="213"/>
      <c r="C224" s="158"/>
      <c r="D224" s="21">
        <v>151</v>
      </c>
      <c r="E224" s="21" t="s">
        <v>37</v>
      </c>
      <c r="F224" s="6" t="s">
        <v>48</v>
      </c>
      <c r="G224" s="15">
        <f t="shared" si="24"/>
        <v>300</v>
      </c>
      <c r="H224" s="14"/>
      <c r="I224" s="14"/>
      <c r="J224" s="14"/>
      <c r="K224" s="14">
        <v>300</v>
      </c>
    </row>
    <row r="225" spans="1:12" ht="13.7" customHeight="1" x14ac:dyDescent="0.25">
      <c r="A225" s="189"/>
      <c r="B225" s="269"/>
      <c r="C225" s="153"/>
      <c r="D225" s="170" t="s">
        <v>120</v>
      </c>
      <c r="E225" s="171"/>
      <c r="F225" s="172"/>
      <c r="G225" s="113">
        <f>SUM(G219:G224)</f>
        <v>32768</v>
      </c>
      <c r="H225" s="113">
        <f>SUM(H219:H223)</f>
        <v>7476</v>
      </c>
      <c r="I225" s="113">
        <f>SUM(I219:I223)</f>
        <v>8685</v>
      </c>
      <c r="J225" s="113">
        <f>SUM(J219:J223)</f>
        <v>8490</v>
      </c>
      <c r="K225" s="113">
        <f>SUM(K219:K224)</f>
        <v>8117</v>
      </c>
    </row>
    <row r="226" spans="1:12" ht="25.15" customHeight="1" x14ac:dyDescent="0.25">
      <c r="A226" s="189"/>
      <c r="B226" s="213" t="s">
        <v>127</v>
      </c>
      <c r="C226" s="158" t="s">
        <v>126</v>
      </c>
      <c r="D226" s="160">
        <v>151</v>
      </c>
      <c r="E226" s="21" t="s">
        <v>46</v>
      </c>
      <c r="F226" s="37" t="s">
        <v>57</v>
      </c>
      <c r="G226" s="15">
        <f>SUM(H226:K226)</f>
        <v>2500</v>
      </c>
      <c r="H226" s="22">
        <v>1500</v>
      </c>
      <c r="I226" s="22">
        <v>400</v>
      </c>
      <c r="J226" s="22">
        <v>300</v>
      </c>
      <c r="K226" s="22">
        <v>300</v>
      </c>
      <c r="L226" s="77"/>
    </row>
    <row r="227" spans="1:12" ht="15.6" customHeight="1" x14ac:dyDescent="0.25">
      <c r="A227" s="189"/>
      <c r="B227" s="213"/>
      <c r="C227" s="158"/>
      <c r="D227" s="161"/>
      <c r="E227" s="21" t="s">
        <v>47</v>
      </c>
      <c r="F227" s="6" t="s">
        <v>22</v>
      </c>
      <c r="G227" s="15">
        <f>SUM(H227:K227)</f>
        <v>20660</v>
      </c>
      <c r="H227" s="14">
        <v>7922</v>
      </c>
      <c r="I227" s="14">
        <v>5541</v>
      </c>
      <c r="J227" s="14">
        <v>5541</v>
      </c>
      <c r="K227" s="14">
        <v>1656</v>
      </c>
    </row>
    <row r="228" spans="1:12" ht="17.45" customHeight="1" x14ac:dyDescent="0.25">
      <c r="A228" s="189"/>
      <c r="B228" s="269"/>
      <c r="C228" s="153"/>
      <c r="D228" s="170" t="s">
        <v>124</v>
      </c>
      <c r="E228" s="171"/>
      <c r="F228" s="172"/>
      <c r="G228" s="113">
        <f>SUM(G226:G227)</f>
        <v>23160</v>
      </c>
      <c r="H228" s="113">
        <f>SUM(H226:H227)</f>
        <v>9422</v>
      </c>
      <c r="I228" s="113">
        <f>SUM(I226:I227)</f>
        <v>5941</v>
      </c>
      <c r="J228" s="113">
        <f>SUM(J226:J227)</f>
        <v>5841</v>
      </c>
      <c r="K228" s="113">
        <f>SUM(K226:K227)</f>
        <v>1956</v>
      </c>
    </row>
    <row r="229" spans="1:12" ht="13.7" customHeight="1" x14ac:dyDescent="0.25">
      <c r="A229" s="189"/>
      <c r="B229" s="271" t="s">
        <v>134</v>
      </c>
      <c r="C229" s="152" t="s">
        <v>135</v>
      </c>
      <c r="D229" s="160">
        <v>151</v>
      </c>
      <c r="E229" s="21" t="s">
        <v>39</v>
      </c>
      <c r="F229" s="6" t="s">
        <v>50</v>
      </c>
      <c r="G229" s="15">
        <f t="shared" ref="G229:G236" si="31">SUM(H229:K229)</f>
        <v>20800</v>
      </c>
      <c r="H229" s="14">
        <v>10500</v>
      </c>
      <c r="I229" s="14">
        <v>4059</v>
      </c>
      <c r="J229" s="14">
        <v>1241</v>
      </c>
      <c r="K229" s="14">
        <v>5000</v>
      </c>
    </row>
    <row r="230" spans="1:12" ht="13.7" customHeight="1" x14ac:dyDescent="0.25">
      <c r="A230" s="189"/>
      <c r="B230" s="213"/>
      <c r="C230" s="158"/>
      <c r="D230" s="159"/>
      <c r="E230" s="21" t="s">
        <v>40</v>
      </c>
      <c r="F230" s="6" t="s">
        <v>51</v>
      </c>
      <c r="G230" s="15">
        <f t="shared" si="31"/>
        <v>14651</v>
      </c>
      <c r="H230" s="14">
        <v>6060</v>
      </c>
      <c r="I230" s="14">
        <v>3484</v>
      </c>
      <c r="J230" s="14">
        <v>3183</v>
      </c>
      <c r="K230" s="14">
        <v>1924</v>
      </c>
    </row>
    <row r="231" spans="1:12" ht="13.7" customHeight="1" x14ac:dyDescent="0.25">
      <c r="A231" s="189"/>
      <c r="B231" s="213"/>
      <c r="C231" s="158"/>
      <c r="D231" s="159"/>
      <c r="E231" s="21" t="s">
        <v>41</v>
      </c>
      <c r="F231" s="6" t="s">
        <v>52</v>
      </c>
      <c r="G231" s="15">
        <f t="shared" si="31"/>
        <v>23264</v>
      </c>
      <c r="H231" s="14">
        <v>9022</v>
      </c>
      <c r="I231" s="14">
        <v>6390</v>
      </c>
      <c r="J231" s="14">
        <v>5190</v>
      </c>
      <c r="K231" s="14">
        <v>2662</v>
      </c>
    </row>
    <row r="232" spans="1:12" ht="15" customHeight="1" thickBot="1" x14ac:dyDescent="0.3">
      <c r="A232" s="190"/>
      <c r="B232" s="213"/>
      <c r="C232" s="158"/>
      <c r="D232" s="174" t="s">
        <v>132</v>
      </c>
      <c r="E232" s="175"/>
      <c r="F232" s="176"/>
      <c r="G232" s="115">
        <f>SUM(H232:K232)</f>
        <v>58715</v>
      </c>
      <c r="H232" s="115">
        <f>SUM(H229:H231)</f>
        <v>25582</v>
      </c>
      <c r="I232" s="115">
        <f>SUM(I229:I231)</f>
        <v>13933</v>
      </c>
      <c r="J232" s="115">
        <f>SUM(J229:J231)</f>
        <v>9614</v>
      </c>
      <c r="K232" s="115">
        <f>SUM(K229:K231)</f>
        <v>9586</v>
      </c>
    </row>
    <row r="233" spans="1:12" ht="15" customHeight="1" thickBot="1" x14ac:dyDescent="0.3">
      <c r="A233" s="120" t="s">
        <v>180</v>
      </c>
      <c r="B233" s="177" t="s">
        <v>184</v>
      </c>
      <c r="C233" s="178"/>
      <c r="D233" s="178"/>
      <c r="E233" s="178"/>
      <c r="F233" s="179"/>
      <c r="G233" s="121">
        <f>SUM(H233:K233)</f>
        <v>93780</v>
      </c>
      <c r="H233" s="121">
        <f>SUM(H235,H237,H239,H244,H246,H250)</f>
        <v>33814</v>
      </c>
      <c r="I233" s="121">
        <f>SUM(I235,I237,I239,I244,I246,I250)</f>
        <v>21442</v>
      </c>
      <c r="J233" s="121">
        <f>SUM(J235,J237,J239,J244,J246,J250)</f>
        <v>18135</v>
      </c>
      <c r="K233" s="122">
        <f>SUM(K235,K237,K239,K244,K246,K250)</f>
        <v>20389</v>
      </c>
    </row>
    <row r="234" spans="1:12" ht="28.5" customHeight="1" x14ac:dyDescent="0.25">
      <c r="A234" s="186"/>
      <c r="B234" s="157" t="s">
        <v>59</v>
      </c>
      <c r="C234" s="158" t="s">
        <v>15</v>
      </c>
      <c r="D234" s="25">
        <v>151</v>
      </c>
      <c r="E234" s="25" t="s">
        <v>21</v>
      </c>
      <c r="F234" s="19" t="s">
        <v>22</v>
      </c>
      <c r="G234" s="28">
        <f t="shared" si="31"/>
        <v>74684</v>
      </c>
      <c r="H234" s="29">
        <v>28146</v>
      </c>
      <c r="I234" s="29">
        <v>14074</v>
      </c>
      <c r="J234" s="29">
        <v>14144</v>
      </c>
      <c r="K234" s="29">
        <v>18320</v>
      </c>
    </row>
    <row r="235" spans="1:12" ht="15.6" customHeight="1" x14ac:dyDescent="0.25">
      <c r="A235" s="186"/>
      <c r="B235" s="151"/>
      <c r="C235" s="153"/>
      <c r="D235" s="170" t="s">
        <v>35</v>
      </c>
      <c r="E235" s="171"/>
      <c r="F235" s="172"/>
      <c r="G235" s="113">
        <f>SUM(G234:G234)</f>
        <v>74684</v>
      </c>
      <c r="H235" s="113">
        <f>SUM(H234:H234)</f>
        <v>28146</v>
      </c>
      <c r="I235" s="113">
        <f>SUM(I234:I234)</f>
        <v>14074</v>
      </c>
      <c r="J235" s="113">
        <f>SUM(J234:J234)</f>
        <v>14144</v>
      </c>
      <c r="K235" s="113">
        <f>SUM(K234:K234)</f>
        <v>18320</v>
      </c>
    </row>
    <row r="236" spans="1:12" ht="23.25" customHeight="1" x14ac:dyDescent="0.25">
      <c r="A236" s="186"/>
      <c r="B236" s="157" t="s">
        <v>85</v>
      </c>
      <c r="C236" s="158" t="s">
        <v>86</v>
      </c>
      <c r="D236" s="21">
        <v>151</v>
      </c>
      <c r="E236" s="21" t="s">
        <v>42</v>
      </c>
      <c r="F236" s="6" t="s">
        <v>53</v>
      </c>
      <c r="G236" s="15">
        <f t="shared" si="31"/>
        <v>2250</v>
      </c>
      <c r="H236" s="14">
        <v>500</v>
      </c>
      <c r="I236" s="14">
        <v>500</v>
      </c>
      <c r="J236" s="14">
        <v>1250</v>
      </c>
      <c r="K236" s="14"/>
    </row>
    <row r="237" spans="1:12" ht="13.7" customHeight="1" x14ac:dyDescent="0.25">
      <c r="A237" s="186"/>
      <c r="B237" s="151"/>
      <c r="C237" s="153"/>
      <c r="D237" s="170" t="s">
        <v>89</v>
      </c>
      <c r="E237" s="171"/>
      <c r="F237" s="172"/>
      <c r="G237" s="113">
        <f>SUM(H237:K237)</f>
        <v>2250</v>
      </c>
      <c r="H237" s="113">
        <f>SUM(H236:H236)</f>
        <v>500</v>
      </c>
      <c r="I237" s="113">
        <f>SUM(I236:I236)</f>
        <v>500</v>
      </c>
      <c r="J237" s="113">
        <f>SUM(J236:J236)</f>
        <v>1250</v>
      </c>
      <c r="K237" s="113">
        <f>SUM(K236:K236)</f>
        <v>0</v>
      </c>
    </row>
    <row r="238" spans="1:12" ht="16.350000000000001" customHeight="1" x14ac:dyDescent="0.25">
      <c r="A238" s="186"/>
      <c r="B238" s="150" t="s">
        <v>100</v>
      </c>
      <c r="C238" s="152" t="s">
        <v>101</v>
      </c>
      <c r="D238" s="4">
        <v>151</v>
      </c>
      <c r="E238" s="21" t="s">
        <v>203</v>
      </c>
      <c r="F238" s="5" t="s">
        <v>204</v>
      </c>
      <c r="G238" s="15">
        <f>SUM(H238:K238)</f>
        <v>0</v>
      </c>
      <c r="H238" s="14"/>
      <c r="I238" s="14"/>
      <c r="J238" s="14"/>
      <c r="K238" s="14"/>
    </row>
    <row r="239" spans="1:12" ht="13.7" customHeight="1" x14ac:dyDescent="0.25">
      <c r="A239" s="186"/>
      <c r="B239" s="151"/>
      <c r="C239" s="158"/>
      <c r="D239" s="170" t="s">
        <v>102</v>
      </c>
      <c r="E239" s="171"/>
      <c r="F239" s="172"/>
      <c r="G239" s="113">
        <f>SUM(G238)</f>
        <v>0</v>
      </c>
      <c r="H239" s="113">
        <f t="shared" ref="H239:K239" si="32">SUM(H238)</f>
        <v>0</v>
      </c>
      <c r="I239" s="113">
        <f t="shared" si="32"/>
        <v>0</v>
      </c>
      <c r="J239" s="113">
        <f t="shared" si="32"/>
        <v>0</v>
      </c>
      <c r="K239" s="113">
        <f t="shared" si="32"/>
        <v>0</v>
      </c>
    </row>
    <row r="240" spans="1:12" ht="24.75" customHeight="1" x14ac:dyDescent="0.25">
      <c r="A240" s="186"/>
      <c r="B240" s="150" t="s">
        <v>108</v>
      </c>
      <c r="C240" s="152" t="s">
        <v>121</v>
      </c>
      <c r="D240" s="160">
        <v>142</v>
      </c>
      <c r="E240" s="21" t="s">
        <v>182</v>
      </c>
      <c r="F240" s="6" t="s">
        <v>188</v>
      </c>
      <c r="G240" s="15">
        <f>SUM(H240:K240)</f>
        <v>171</v>
      </c>
      <c r="H240" s="14">
        <v>43</v>
      </c>
      <c r="I240" s="14">
        <v>43</v>
      </c>
      <c r="J240" s="14">
        <v>43</v>
      </c>
      <c r="K240" s="14">
        <v>42</v>
      </c>
    </row>
    <row r="241" spans="1:11" ht="24.75" customHeight="1" x14ac:dyDescent="0.25">
      <c r="A241" s="186"/>
      <c r="B241" s="157"/>
      <c r="C241" s="158"/>
      <c r="D241" s="159"/>
      <c r="E241" s="21" t="s">
        <v>178</v>
      </c>
      <c r="F241" s="6" t="s">
        <v>179</v>
      </c>
      <c r="G241" s="15">
        <f>SUM(H241:K241)</f>
        <v>1723</v>
      </c>
      <c r="H241" s="14"/>
      <c r="I241" s="14">
        <v>800</v>
      </c>
      <c r="J241" s="14">
        <v>923</v>
      </c>
      <c r="K241" s="14"/>
    </row>
    <row r="242" spans="1:11" ht="25.5" customHeight="1" x14ac:dyDescent="0.25">
      <c r="A242" s="186"/>
      <c r="B242" s="157"/>
      <c r="C242" s="158"/>
      <c r="D242" s="159"/>
      <c r="E242" s="21" t="s">
        <v>168</v>
      </c>
      <c r="F242" s="6" t="s">
        <v>173</v>
      </c>
      <c r="G242" s="15">
        <f t="shared" ref="G242:G243" si="33">SUM(H242:K242)</f>
        <v>3214</v>
      </c>
      <c r="H242" s="14">
        <v>803</v>
      </c>
      <c r="I242" s="14">
        <v>803</v>
      </c>
      <c r="J242" s="14">
        <v>803</v>
      </c>
      <c r="K242" s="14">
        <v>805</v>
      </c>
    </row>
    <row r="243" spans="1:11" ht="13.7" customHeight="1" x14ac:dyDescent="0.25">
      <c r="A243" s="186"/>
      <c r="B243" s="157"/>
      <c r="C243" s="158"/>
      <c r="D243" s="161"/>
      <c r="E243" s="21" t="s">
        <v>169</v>
      </c>
      <c r="F243" s="6" t="s">
        <v>174</v>
      </c>
      <c r="G243" s="15">
        <f t="shared" si="33"/>
        <v>88</v>
      </c>
      <c r="H243" s="14">
        <v>22</v>
      </c>
      <c r="I243" s="14">
        <v>22</v>
      </c>
      <c r="J243" s="14">
        <v>22</v>
      </c>
      <c r="K243" s="14">
        <v>22</v>
      </c>
    </row>
    <row r="244" spans="1:11" ht="13.7" customHeight="1" x14ac:dyDescent="0.25">
      <c r="A244" s="186"/>
      <c r="B244" s="151"/>
      <c r="C244" s="153"/>
      <c r="D244" s="170" t="s">
        <v>120</v>
      </c>
      <c r="E244" s="171"/>
      <c r="F244" s="172"/>
      <c r="G244" s="113">
        <f>SUM(H244:K244)</f>
        <v>5196</v>
      </c>
      <c r="H244" s="113">
        <f>SUM(H240:H243)</f>
        <v>868</v>
      </c>
      <c r="I244" s="113">
        <f>SUM(I240:I243)</f>
        <v>1668</v>
      </c>
      <c r="J244" s="113">
        <f>SUM(J240:J243)</f>
        <v>1791</v>
      </c>
      <c r="K244" s="113">
        <f>SUM(K240:K243)</f>
        <v>869</v>
      </c>
    </row>
    <row r="245" spans="1:11" ht="35.450000000000003" customHeight="1" x14ac:dyDescent="0.25">
      <c r="A245" s="186"/>
      <c r="B245" s="150" t="s">
        <v>127</v>
      </c>
      <c r="C245" s="152" t="s">
        <v>126</v>
      </c>
      <c r="D245" s="21">
        <v>151</v>
      </c>
      <c r="E245" s="21" t="s">
        <v>46</v>
      </c>
      <c r="F245" s="37" t="s">
        <v>57</v>
      </c>
      <c r="G245" s="23">
        <f>SUM(H245:K245)</f>
        <v>800</v>
      </c>
      <c r="H245" s="22">
        <v>600</v>
      </c>
      <c r="I245" s="22">
        <v>100</v>
      </c>
      <c r="J245" s="22">
        <v>50</v>
      </c>
      <c r="K245" s="22">
        <v>50</v>
      </c>
    </row>
    <row r="246" spans="1:11" ht="13.7" customHeight="1" x14ac:dyDescent="0.25">
      <c r="A246" s="186"/>
      <c r="B246" s="151"/>
      <c r="C246" s="153"/>
      <c r="D246" s="170" t="s">
        <v>124</v>
      </c>
      <c r="E246" s="171"/>
      <c r="F246" s="172"/>
      <c r="G246" s="113">
        <f>SUM(G245)</f>
        <v>800</v>
      </c>
      <c r="H246" s="113">
        <f t="shared" ref="H246:K246" si="34">SUM(H245)</f>
        <v>600</v>
      </c>
      <c r="I246" s="113">
        <f t="shared" si="34"/>
        <v>100</v>
      </c>
      <c r="J246" s="113">
        <f t="shared" si="34"/>
        <v>50</v>
      </c>
      <c r="K246" s="113">
        <f t="shared" si="34"/>
        <v>50</v>
      </c>
    </row>
    <row r="247" spans="1:11" ht="13.7" customHeight="1" x14ac:dyDescent="0.25">
      <c r="A247" s="186"/>
      <c r="B247" s="150" t="s">
        <v>134</v>
      </c>
      <c r="C247" s="152" t="s">
        <v>135</v>
      </c>
      <c r="D247" s="160">
        <v>151</v>
      </c>
      <c r="E247" s="21" t="s">
        <v>39</v>
      </c>
      <c r="F247" s="6" t="s">
        <v>50</v>
      </c>
      <c r="G247" s="15">
        <f>SUM(H247:K247)</f>
        <v>8000</v>
      </c>
      <c r="H247" s="14">
        <v>2000</v>
      </c>
      <c r="I247" s="14">
        <v>4800</v>
      </c>
      <c r="J247" s="14">
        <v>800</v>
      </c>
      <c r="K247" s="14">
        <v>400</v>
      </c>
    </row>
    <row r="248" spans="1:11" ht="13.7" customHeight="1" x14ac:dyDescent="0.25">
      <c r="A248" s="186"/>
      <c r="B248" s="157"/>
      <c r="C248" s="158"/>
      <c r="D248" s="159"/>
      <c r="E248" s="21" t="s">
        <v>40</v>
      </c>
      <c r="F248" s="6" t="s">
        <v>51</v>
      </c>
      <c r="G248" s="15">
        <f>SUM(H248:K248)</f>
        <v>1700</v>
      </c>
      <c r="H248" s="14">
        <v>1000</v>
      </c>
      <c r="I248" s="14">
        <v>200</v>
      </c>
      <c r="J248" s="14"/>
      <c r="K248" s="14">
        <v>500</v>
      </c>
    </row>
    <row r="249" spans="1:11" ht="13.7" customHeight="1" x14ac:dyDescent="0.25">
      <c r="A249" s="186"/>
      <c r="B249" s="157"/>
      <c r="C249" s="158"/>
      <c r="D249" s="161"/>
      <c r="E249" s="21" t="s">
        <v>41</v>
      </c>
      <c r="F249" s="6" t="s">
        <v>52</v>
      </c>
      <c r="G249" s="15">
        <f t="shared" ref="G249" si="35">SUM(H249:K249)</f>
        <v>1150</v>
      </c>
      <c r="H249" s="14">
        <v>700</v>
      </c>
      <c r="I249" s="14">
        <v>100</v>
      </c>
      <c r="J249" s="14">
        <v>100</v>
      </c>
      <c r="K249" s="14">
        <v>250</v>
      </c>
    </row>
    <row r="250" spans="1:11" ht="13.7" customHeight="1" thickBot="1" x14ac:dyDescent="0.3">
      <c r="A250" s="186"/>
      <c r="B250" s="168"/>
      <c r="C250" s="187"/>
      <c r="D250" s="272" t="s">
        <v>132</v>
      </c>
      <c r="E250" s="273"/>
      <c r="F250" s="274"/>
      <c r="G250" s="115">
        <f>SUM(H250:K250)</f>
        <v>10850</v>
      </c>
      <c r="H250" s="115">
        <f>SUM(H247:H249)</f>
        <v>3700</v>
      </c>
      <c r="I250" s="115">
        <f>SUM(I247:I249)</f>
        <v>5100</v>
      </c>
      <c r="J250" s="115">
        <f>SUM(J247:J249)</f>
        <v>900</v>
      </c>
      <c r="K250" s="115">
        <f>SUM(K247:K249)</f>
        <v>1150</v>
      </c>
    </row>
    <row r="251" spans="1:11" ht="15" customHeight="1" thickBot="1" x14ac:dyDescent="0.3">
      <c r="A251" s="120" t="s">
        <v>183</v>
      </c>
      <c r="B251" s="177" t="s">
        <v>186</v>
      </c>
      <c r="C251" s="178"/>
      <c r="D251" s="178"/>
      <c r="E251" s="178"/>
      <c r="F251" s="179"/>
      <c r="G251" s="121">
        <f>SUM(G255,G257,G259,G264,G266,G270)</f>
        <v>86332</v>
      </c>
      <c r="H251" s="121">
        <f>SUM(H255,H257,H259,H264,H266,H270)</f>
        <v>24070</v>
      </c>
      <c r="I251" s="121">
        <f>SUM(I255,I257,I259,I264,I266,I270)</f>
        <v>23638</v>
      </c>
      <c r="J251" s="121">
        <f>SUM(J255,J257,J259,J264,J266,J270)</f>
        <v>23725</v>
      </c>
      <c r="K251" s="122">
        <f>SUM(K255,K257,K259,K264,K266,K270)</f>
        <v>14899</v>
      </c>
    </row>
    <row r="252" spans="1:11" ht="13.7" customHeight="1" x14ac:dyDescent="0.25">
      <c r="A252" s="173"/>
      <c r="B252" s="157" t="s">
        <v>59</v>
      </c>
      <c r="C252" s="158" t="s">
        <v>15</v>
      </c>
      <c r="D252" s="25">
        <v>151</v>
      </c>
      <c r="E252" s="25" t="s">
        <v>21</v>
      </c>
      <c r="F252" s="19" t="s">
        <v>22</v>
      </c>
      <c r="G252" s="28">
        <f t="shared" ref="G252:G254" si="36">SUM(H252:K252)</f>
        <v>51742</v>
      </c>
      <c r="H252" s="29">
        <v>13420</v>
      </c>
      <c r="I252" s="29">
        <v>14572</v>
      </c>
      <c r="J252" s="29">
        <v>14655</v>
      </c>
      <c r="K252" s="29">
        <v>9095</v>
      </c>
    </row>
    <row r="253" spans="1:11" ht="13.7" customHeight="1" x14ac:dyDescent="0.25">
      <c r="A253" s="173"/>
      <c r="B253" s="157"/>
      <c r="C253" s="158"/>
      <c r="D253" s="21" t="s">
        <v>98</v>
      </c>
      <c r="E253" s="160" t="s">
        <v>40</v>
      </c>
      <c r="F253" s="195" t="s">
        <v>51</v>
      </c>
      <c r="G253" s="15">
        <f t="shared" si="36"/>
        <v>100</v>
      </c>
      <c r="H253" s="14">
        <v>50</v>
      </c>
      <c r="I253" s="14">
        <v>50</v>
      </c>
      <c r="J253" s="14"/>
      <c r="K253" s="14"/>
    </row>
    <row r="254" spans="1:11" ht="13.7" customHeight="1" x14ac:dyDescent="0.25">
      <c r="A254" s="173"/>
      <c r="B254" s="157"/>
      <c r="C254" s="158"/>
      <c r="D254" s="21" t="s">
        <v>99</v>
      </c>
      <c r="E254" s="161"/>
      <c r="F254" s="197"/>
      <c r="G254" s="15">
        <f t="shared" si="36"/>
        <v>189</v>
      </c>
      <c r="H254" s="14">
        <v>189</v>
      </c>
      <c r="I254" s="14"/>
      <c r="J254" s="14"/>
      <c r="K254" s="14"/>
    </row>
    <row r="255" spans="1:11" ht="13.7" customHeight="1" x14ac:dyDescent="0.25">
      <c r="A255" s="173"/>
      <c r="B255" s="151"/>
      <c r="C255" s="153"/>
      <c r="D255" s="170" t="s">
        <v>35</v>
      </c>
      <c r="E255" s="171"/>
      <c r="F255" s="172"/>
      <c r="G255" s="113">
        <f>SUM(H255:K255)</f>
        <v>52031</v>
      </c>
      <c r="H255" s="113">
        <f>SUM(H252:H254)</f>
        <v>13659</v>
      </c>
      <c r="I255" s="113">
        <f>SUM(I252:I254)</f>
        <v>14622</v>
      </c>
      <c r="J255" s="113">
        <f>SUM(J252:J254)</f>
        <v>14655</v>
      </c>
      <c r="K255" s="113">
        <f>SUM(K252:K254)</f>
        <v>9095</v>
      </c>
    </row>
    <row r="256" spans="1:11" ht="25.5" customHeight="1" x14ac:dyDescent="0.25">
      <c r="A256" s="173"/>
      <c r="B256" s="150" t="s">
        <v>85</v>
      </c>
      <c r="C256" s="152" t="s">
        <v>86</v>
      </c>
      <c r="D256" s="21">
        <v>151</v>
      </c>
      <c r="E256" s="21" t="s">
        <v>42</v>
      </c>
      <c r="F256" s="6" t="s">
        <v>53</v>
      </c>
      <c r="G256" s="15">
        <f>SUM(H256:K256)</f>
        <v>2300</v>
      </c>
      <c r="H256" s="14">
        <v>800</v>
      </c>
      <c r="I256" s="14">
        <v>500</v>
      </c>
      <c r="J256" s="14">
        <v>800</v>
      </c>
      <c r="K256" s="14">
        <v>200</v>
      </c>
    </row>
    <row r="257" spans="1:11" ht="13.7" customHeight="1" x14ac:dyDescent="0.25">
      <c r="A257" s="173"/>
      <c r="B257" s="151"/>
      <c r="C257" s="153"/>
      <c r="D257" s="170" t="s">
        <v>89</v>
      </c>
      <c r="E257" s="171"/>
      <c r="F257" s="172"/>
      <c r="G257" s="113">
        <f>SUM(H257:K257)</f>
        <v>2300</v>
      </c>
      <c r="H257" s="113">
        <f t="shared" ref="H257:K257" si="37">SUM(H256)</f>
        <v>800</v>
      </c>
      <c r="I257" s="113">
        <f t="shared" si="37"/>
        <v>500</v>
      </c>
      <c r="J257" s="113">
        <f t="shared" si="37"/>
        <v>800</v>
      </c>
      <c r="K257" s="113">
        <f t="shared" si="37"/>
        <v>200</v>
      </c>
    </row>
    <row r="258" spans="1:11" ht="26.45" customHeight="1" x14ac:dyDescent="0.25">
      <c r="A258" s="173"/>
      <c r="B258" s="150" t="s">
        <v>100</v>
      </c>
      <c r="C258" s="152" t="s">
        <v>101</v>
      </c>
      <c r="D258" s="21">
        <v>151</v>
      </c>
      <c r="E258" s="21" t="s">
        <v>203</v>
      </c>
      <c r="F258" s="6" t="s">
        <v>204</v>
      </c>
      <c r="G258" s="15">
        <f>SUM(H258:K258)</f>
        <v>0</v>
      </c>
      <c r="H258" s="14">
        <v>50</v>
      </c>
      <c r="I258" s="14">
        <v>100</v>
      </c>
      <c r="J258" s="14">
        <v>-150</v>
      </c>
      <c r="K258" s="14"/>
    </row>
    <row r="259" spans="1:11" ht="13.7" customHeight="1" x14ac:dyDescent="0.25">
      <c r="A259" s="173"/>
      <c r="B259" s="151"/>
      <c r="C259" s="153"/>
      <c r="D259" s="170" t="s">
        <v>102</v>
      </c>
      <c r="E259" s="171"/>
      <c r="F259" s="172"/>
      <c r="G259" s="113">
        <f>SUM(H259:K259)</f>
        <v>0</v>
      </c>
      <c r="H259" s="113">
        <f t="shared" ref="H259:K259" si="38">SUM(H258)</f>
        <v>50</v>
      </c>
      <c r="I259" s="113">
        <f t="shared" si="38"/>
        <v>100</v>
      </c>
      <c r="J259" s="113">
        <f t="shared" si="38"/>
        <v>-150</v>
      </c>
      <c r="K259" s="113">
        <f t="shared" si="38"/>
        <v>0</v>
      </c>
    </row>
    <row r="260" spans="1:11" ht="26.45" customHeight="1" x14ac:dyDescent="0.25">
      <c r="A260" s="173"/>
      <c r="B260" s="150" t="s">
        <v>108</v>
      </c>
      <c r="C260" s="152" t="s">
        <v>121</v>
      </c>
      <c r="D260" s="160">
        <v>142</v>
      </c>
      <c r="E260" s="21" t="s">
        <v>182</v>
      </c>
      <c r="F260" s="6" t="s">
        <v>188</v>
      </c>
      <c r="G260" s="15">
        <f t="shared" ref="G260:G263" si="39">SUM(H260:K260)</f>
        <v>171</v>
      </c>
      <c r="H260" s="14">
        <v>45</v>
      </c>
      <c r="I260" s="14">
        <v>45</v>
      </c>
      <c r="J260" s="14">
        <v>45</v>
      </c>
      <c r="K260" s="14">
        <v>36</v>
      </c>
    </row>
    <row r="261" spans="1:11" ht="26.45" customHeight="1" x14ac:dyDescent="0.25">
      <c r="A261" s="173"/>
      <c r="B261" s="157"/>
      <c r="C261" s="158"/>
      <c r="D261" s="159"/>
      <c r="E261" s="21" t="s">
        <v>178</v>
      </c>
      <c r="F261" s="6" t="s">
        <v>179</v>
      </c>
      <c r="G261" s="15">
        <f t="shared" si="39"/>
        <v>1723</v>
      </c>
      <c r="H261" s="14"/>
      <c r="I261" s="14">
        <v>800</v>
      </c>
      <c r="J261" s="14">
        <v>923</v>
      </c>
      <c r="K261" s="14"/>
    </row>
    <row r="262" spans="1:11" ht="25.5" customHeight="1" x14ac:dyDescent="0.25">
      <c r="A262" s="173"/>
      <c r="B262" s="157"/>
      <c r="C262" s="158"/>
      <c r="D262" s="159"/>
      <c r="E262" s="21" t="s">
        <v>168</v>
      </c>
      <c r="F262" s="6" t="s">
        <v>173</v>
      </c>
      <c r="G262" s="15">
        <f t="shared" si="39"/>
        <v>3616</v>
      </c>
      <c r="H262" s="14">
        <v>1176</v>
      </c>
      <c r="I262" s="14">
        <v>1220</v>
      </c>
      <c r="J262" s="14">
        <v>828</v>
      </c>
      <c r="K262" s="14">
        <v>392</v>
      </c>
    </row>
    <row r="263" spans="1:11" ht="13.7" customHeight="1" x14ac:dyDescent="0.25">
      <c r="A263" s="173"/>
      <c r="B263" s="157"/>
      <c r="C263" s="158"/>
      <c r="D263" s="161"/>
      <c r="E263" s="21" t="s">
        <v>169</v>
      </c>
      <c r="F263" s="6" t="s">
        <v>174</v>
      </c>
      <c r="G263" s="15">
        <f t="shared" si="39"/>
        <v>120</v>
      </c>
      <c r="H263" s="14">
        <v>30</v>
      </c>
      <c r="I263" s="14">
        <v>30</v>
      </c>
      <c r="J263" s="14">
        <v>30</v>
      </c>
      <c r="K263" s="14">
        <v>30</v>
      </c>
    </row>
    <row r="264" spans="1:11" ht="13.7" customHeight="1" x14ac:dyDescent="0.25">
      <c r="A264" s="173"/>
      <c r="B264" s="151"/>
      <c r="C264" s="153"/>
      <c r="D264" s="170" t="s">
        <v>120</v>
      </c>
      <c r="E264" s="171"/>
      <c r="F264" s="172"/>
      <c r="G264" s="113">
        <f>SUM(H264:K264)</f>
        <v>5630</v>
      </c>
      <c r="H264" s="113">
        <f>SUM(H260:H263)</f>
        <v>1251</v>
      </c>
      <c r="I264" s="113">
        <f>SUM(I260:I263)</f>
        <v>2095</v>
      </c>
      <c r="J264" s="113">
        <f>SUM(J260:J263)</f>
        <v>1826</v>
      </c>
      <c r="K264" s="113">
        <f>SUM(K260:K263)</f>
        <v>458</v>
      </c>
    </row>
    <row r="265" spans="1:11" ht="36" customHeight="1" x14ac:dyDescent="0.25">
      <c r="A265" s="173"/>
      <c r="B265" s="270" t="s">
        <v>127</v>
      </c>
      <c r="C265" s="205" t="s">
        <v>126</v>
      </c>
      <c r="D265" s="25">
        <v>151</v>
      </c>
      <c r="E265" s="21" t="s">
        <v>46</v>
      </c>
      <c r="F265" s="37" t="s">
        <v>57</v>
      </c>
      <c r="G265" s="23">
        <f>SUM(H265:K265)</f>
        <v>1000</v>
      </c>
      <c r="H265" s="22">
        <v>600</v>
      </c>
      <c r="I265" s="22">
        <v>300</v>
      </c>
      <c r="J265" s="22">
        <v>100</v>
      </c>
      <c r="K265" s="22"/>
    </row>
    <row r="266" spans="1:11" ht="13.7" customHeight="1" x14ac:dyDescent="0.25">
      <c r="A266" s="173"/>
      <c r="B266" s="270"/>
      <c r="C266" s="205"/>
      <c r="D266" s="170" t="s">
        <v>124</v>
      </c>
      <c r="E266" s="171"/>
      <c r="F266" s="172"/>
      <c r="G266" s="113">
        <f>SUM(H266:K266)</f>
        <v>1000</v>
      </c>
      <c r="H266" s="113">
        <f>SUM(H265:H265)</f>
        <v>600</v>
      </c>
      <c r="I266" s="113">
        <f>SUM(I265:I265)</f>
        <v>300</v>
      </c>
      <c r="J266" s="113">
        <f>SUM(J265:J265)</f>
        <v>100</v>
      </c>
      <c r="K266" s="113">
        <f>SUM(K265:K265)</f>
        <v>0</v>
      </c>
    </row>
    <row r="267" spans="1:11" ht="15" customHeight="1" x14ac:dyDescent="0.25">
      <c r="A267" s="173"/>
      <c r="B267" s="157" t="s">
        <v>134</v>
      </c>
      <c r="C267" s="158" t="s">
        <v>135</v>
      </c>
      <c r="D267" s="160">
        <v>151</v>
      </c>
      <c r="E267" s="21" t="s">
        <v>39</v>
      </c>
      <c r="F267" s="6" t="s">
        <v>50</v>
      </c>
      <c r="G267" s="15">
        <f t="shared" si="24"/>
        <v>10122</v>
      </c>
      <c r="H267" s="14">
        <v>3910</v>
      </c>
      <c r="I267" s="14">
        <v>2310</v>
      </c>
      <c r="J267" s="14">
        <v>2852</v>
      </c>
      <c r="K267" s="14">
        <v>1050</v>
      </c>
    </row>
    <row r="268" spans="1:11" ht="15" customHeight="1" x14ac:dyDescent="0.25">
      <c r="A268" s="173"/>
      <c r="B268" s="157"/>
      <c r="C268" s="158"/>
      <c r="D268" s="159"/>
      <c r="E268" s="21" t="s">
        <v>40</v>
      </c>
      <c r="F268" s="6" t="s">
        <v>51</v>
      </c>
      <c r="G268" s="15">
        <f t="shared" si="24"/>
        <v>700</v>
      </c>
      <c r="H268" s="14"/>
      <c r="I268" s="14">
        <v>200</v>
      </c>
      <c r="J268" s="14">
        <v>500</v>
      </c>
      <c r="K268" s="14"/>
    </row>
    <row r="269" spans="1:11" ht="15" customHeight="1" x14ac:dyDescent="0.25">
      <c r="A269" s="173"/>
      <c r="B269" s="157"/>
      <c r="C269" s="158"/>
      <c r="D269" s="161"/>
      <c r="E269" s="21" t="s">
        <v>41</v>
      </c>
      <c r="F269" s="6" t="s">
        <v>52</v>
      </c>
      <c r="G269" s="15">
        <f t="shared" si="24"/>
        <v>14549</v>
      </c>
      <c r="H269" s="14">
        <v>3800</v>
      </c>
      <c r="I269" s="14">
        <v>3511</v>
      </c>
      <c r="J269" s="14">
        <v>3142</v>
      </c>
      <c r="K269" s="14">
        <v>4096</v>
      </c>
    </row>
    <row r="270" spans="1:11" ht="15" customHeight="1" thickBot="1" x14ac:dyDescent="0.3">
      <c r="A270" s="173"/>
      <c r="B270" s="157"/>
      <c r="C270" s="158"/>
      <c r="D270" s="174" t="s">
        <v>132</v>
      </c>
      <c r="E270" s="175"/>
      <c r="F270" s="176"/>
      <c r="G270" s="115">
        <f>SUM(H270:K270)</f>
        <v>25371</v>
      </c>
      <c r="H270" s="115">
        <f>SUM(H267:H269)</f>
        <v>7710</v>
      </c>
      <c r="I270" s="115">
        <f>SUM(I267:I269)</f>
        <v>6021</v>
      </c>
      <c r="J270" s="115">
        <f>SUM(J267:J269)</f>
        <v>6494</v>
      </c>
      <c r="K270" s="115">
        <f>SUM(K267:K269)</f>
        <v>5146</v>
      </c>
    </row>
    <row r="271" spans="1:11" ht="15" customHeight="1" thickBot="1" x14ac:dyDescent="0.3">
      <c r="A271" s="120" t="s">
        <v>185</v>
      </c>
      <c r="B271" s="177" t="s">
        <v>190</v>
      </c>
      <c r="C271" s="178"/>
      <c r="D271" s="178"/>
      <c r="E271" s="178"/>
      <c r="F271" s="179"/>
      <c r="G271" s="123">
        <f>SUM(H271:K271)</f>
        <v>351470</v>
      </c>
      <c r="H271" s="123">
        <f>SUM(H275,H278,H280,H287,H290+H294)</f>
        <v>127076</v>
      </c>
      <c r="I271" s="123">
        <f>SUM(I275,I278,I280,I287,I290+I294)</f>
        <v>110310</v>
      </c>
      <c r="J271" s="123">
        <f>SUM(J275,J278,J280,J287,J290+J294)</f>
        <v>74343</v>
      </c>
      <c r="K271" s="124">
        <f>SUM(K275,K278,K280,K287,K290+K294)</f>
        <v>39741</v>
      </c>
    </row>
    <row r="272" spans="1:11" ht="15" customHeight="1" x14ac:dyDescent="0.25">
      <c r="A272" s="173"/>
      <c r="B272" s="157" t="s">
        <v>59</v>
      </c>
      <c r="C272" s="158" t="s">
        <v>15</v>
      </c>
      <c r="D272" s="25">
        <v>151</v>
      </c>
      <c r="E272" s="203" t="s">
        <v>21</v>
      </c>
      <c r="F272" s="198" t="s">
        <v>58</v>
      </c>
      <c r="G272" s="28">
        <f t="shared" si="24"/>
        <v>120639</v>
      </c>
      <c r="H272" s="29">
        <v>41950</v>
      </c>
      <c r="I272" s="29">
        <v>41750</v>
      </c>
      <c r="J272" s="29">
        <v>27739</v>
      </c>
      <c r="K272" s="29">
        <v>9200</v>
      </c>
    </row>
    <row r="273" spans="1:11" ht="15" customHeight="1" x14ac:dyDescent="0.25">
      <c r="A273" s="173"/>
      <c r="B273" s="157"/>
      <c r="C273" s="158"/>
      <c r="D273" s="21" t="s">
        <v>98</v>
      </c>
      <c r="E273" s="204"/>
      <c r="F273" s="198"/>
      <c r="G273" s="15">
        <f t="shared" si="24"/>
        <v>1000</v>
      </c>
      <c r="H273" s="14">
        <v>1000</v>
      </c>
      <c r="I273" s="14"/>
      <c r="J273" s="14"/>
      <c r="K273" s="14"/>
    </row>
    <row r="274" spans="1:11" ht="15" customHeight="1" x14ac:dyDescent="0.25">
      <c r="A274" s="173"/>
      <c r="B274" s="157"/>
      <c r="C274" s="158"/>
      <c r="D274" s="21" t="s">
        <v>99</v>
      </c>
      <c r="E274" s="207"/>
      <c r="F274" s="199"/>
      <c r="G274" s="15">
        <f t="shared" si="24"/>
        <v>7187</v>
      </c>
      <c r="H274" s="14">
        <v>7187</v>
      </c>
      <c r="I274" s="14"/>
      <c r="J274" s="14"/>
      <c r="K274" s="14"/>
    </row>
    <row r="275" spans="1:11" ht="15" customHeight="1" x14ac:dyDescent="0.25">
      <c r="A275" s="173"/>
      <c r="B275" s="151"/>
      <c r="C275" s="153"/>
      <c r="D275" s="170" t="s">
        <v>35</v>
      </c>
      <c r="E275" s="171"/>
      <c r="F275" s="172"/>
      <c r="G275" s="113">
        <f>SUM(H275:K275)</f>
        <v>128826</v>
      </c>
      <c r="H275" s="113">
        <f>SUM(H272:H274)</f>
        <v>50137</v>
      </c>
      <c r="I275" s="113">
        <f>SUM(I272:I274)</f>
        <v>41750</v>
      </c>
      <c r="J275" s="113">
        <f>SUM(J272:J274)</f>
        <v>27739</v>
      </c>
      <c r="K275" s="113">
        <f>SUM(K272:K274)</f>
        <v>9200</v>
      </c>
    </row>
    <row r="276" spans="1:11" ht="27" customHeight="1" x14ac:dyDescent="0.25">
      <c r="A276" s="173"/>
      <c r="B276" s="157" t="s">
        <v>85</v>
      </c>
      <c r="C276" s="158" t="s">
        <v>86</v>
      </c>
      <c r="D276" s="160">
        <v>151</v>
      </c>
      <c r="E276" s="21" t="s">
        <v>42</v>
      </c>
      <c r="F276" s="6" t="s">
        <v>53</v>
      </c>
      <c r="G276" s="15">
        <f t="shared" si="24"/>
        <v>6700</v>
      </c>
      <c r="H276" s="14">
        <v>1500</v>
      </c>
      <c r="I276" s="14">
        <v>1500</v>
      </c>
      <c r="J276" s="14">
        <v>3000</v>
      </c>
      <c r="K276" s="14">
        <v>700</v>
      </c>
    </row>
    <row r="277" spans="1:11" ht="13.7" customHeight="1" x14ac:dyDescent="0.25">
      <c r="A277" s="173"/>
      <c r="B277" s="157"/>
      <c r="C277" s="158"/>
      <c r="D277" s="161"/>
      <c r="E277" s="21" t="s">
        <v>43</v>
      </c>
      <c r="F277" s="5" t="s">
        <v>54</v>
      </c>
      <c r="G277" s="15">
        <f t="shared" si="24"/>
        <v>17817</v>
      </c>
      <c r="H277" s="14">
        <v>10340</v>
      </c>
      <c r="I277" s="14">
        <v>2264</v>
      </c>
      <c r="J277" s="14">
        <v>4823</v>
      </c>
      <c r="K277" s="14">
        <v>390</v>
      </c>
    </row>
    <row r="278" spans="1:11" ht="15" customHeight="1" x14ac:dyDescent="0.25">
      <c r="A278" s="173"/>
      <c r="B278" s="151"/>
      <c r="C278" s="153"/>
      <c r="D278" s="170" t="s">
        <v>89</v>
      </c>
      <c r="E278" s="171"/>
      <c r="F278" s="172"/>
      <c r="G278" s="113">
        <f>SUM(H278:K278)</f>
        <v>24517</v>
      </c>
      <c r="H278" s="113">
        <f>SUM(H276:H277)</f>
        <v>11840</v>
      </c>
      <c r="I278" s="113">
        <f>SUM(I276:I277)</f>
        <v>3764</v>
      </c>
      <c r="J278" s="113">
        <f>SUM(J276:J277)</f>
        <v>7823</v>
      </c>
      <c r="K278" s="113">
        <f>SUM(K276:K277)</f>
        <v>1090</v>
      </c>
    </row>
    <row r="279" spans="1:11" ht="18" customHeight="1" x14ac:dyDescent="0.25">
      <c r="A279" s="173"/>
      <c r="B279" s="150" t="s">
        <v>100</v>
      </c>
      <c r="C279" s="152" t="s">
        <v>101</v>
      </c>
      <c r="D279" s="4">
        <v>151</v>
      </c>
      <c r="E279" s="21" t="s">
        <v>203</v>
      </c>
      <c r="F279" s="5" t="s">
        <v>204</v>
      </c>
      <c r="G279" s="15">
        <f t="shared" si="24"/>
        <v>0</v>
      </c>
      <c r="H279" s="14"/>
      <c r="I279" s="14"/>
      <c r="J279" s="14"/>
      <c r="K279" s="14"/>
    </row>
    <row r="280" spans="1:11" ht="15" customHeight="1" x14ac:dyDescent="0.25">
      <c r="A280" s="173"/>
      <c r="B280" s="151"/>
      <c r="C280" s="153"/>
      <c r="D280" s="170" t="s">
        <v>102</v>
      </c>
      <c r="E280" s="171"/>
      <c r="F280" s="172"/>
      <c r="G280" s="113">
        <f>SUM(H280:K280)</f>
        <v>0</v>
      </c>
      <c r="H280" s="113">
        <f t="shared" ref="H280:K280" si="40">SUM(H279)</f>
        <v>0</v>
      </c>
      <c r="I280" s="113">
        <f t="shared" si="40"/>
        <v>0</v>
      </c>
      <c r="J280" s="113">
        <f t="shared" si="40"/>
        <v>0</v>
      </c>
      <c r="K280" s="113">
        <f t="shared" si="40"/>
        <v>0</v>
      </c>
    </row>
    <row r="281" spans="1:11" ht="26.45" customHeight="1" x14ac:dyDescent="0.25">
      <c r="A281" s="173"/>
      <c r="B281" s="150" t="s">
        <v>108</v>
      </c>
      <c r="C281" s="152" t="s">
        <v>121</v>
      </c>
      <c r="D281" s="160">
        <v>142</v>
      </c>
      <c r="E281" s="21" t="s">
        <v>182</v>
      </c>
      <c r="F281" s="6" t="s">
        <v>188</v>
      </c>
      <c r="G281" s="15">
        <f t="shared" si="24"/>
        <v>171</v>
      </c>
      <c r="H281" s="14">
        <v>51</v>
      </c>
      <c r="I281" s="14">
        <v>40</v>
      </c>
      <c r="J281" s="14">
        <v>40</v>
      </c>
      <c r="K281" s="14">
        <v>40</v>
      </c>
    </row>
    <row r="282" spans="1:11" ht="26.45" customHeight="1" x14ac:dyDescent="0.25">
      <c r="A282" s="173"/>
      <c r="B282" s="157"/>
      <c r="C282" s="158"/>
      <c r="D282" s="159"/>
      <c r="E282" s="21" t="s">
        <v>178</v>
      </c>
      <c r="F282" s="6" t="s">
        <v>179</v>
      </c>
      <c r="G282" s="15">
        <f t="shared" si="24"/>
        <v>6892</v>
      </c>
      <c r="H282" s="14"/>
      <c r="I282" s="14">
        <v>3400</v>
      </c>
      <c r="J282" s="14">
        <v>1746</v>
      </c>
      <c r="K282" s="14">
        <v>1746</v>
      </c>
    </row>
    <row r="283" spans="1:11" ht="15" customHeight="1" x14ac:dyDescent="0.25">
      <c r="A283" s="173"/>
      <c r="B283" s="157"/>
      <c r="C283" s="158"/>
      <c r="D283" s="159"/>
      <c r="E283" s="21" t="s">
        <v>37</v>
      </c>
      <c r="F283" s="6" t="s">
        <v>48</v>
      </c>
      <c r="G283" s="15">
        <f t="shared" si="24"/>
        <v>19037</v>
      </c>
      <c r="H283" s="14">
        <v>4770</v>
      </c>
      <c r="I283" s="14">
        <v>5610</v>
      </c>
      <c r="J283" s="14">
        <v>4770</v>
      </c>
      <c r="K283" s="14">
        <v>3887</v>
      </c>
    </row>
    <row r="284" spans="1:11" ht="24.75" customHeight="1" x14ac:dyDescent="0.25">
      <c r="A284" s="173"/>
      <c r="B284" s="157"/>
      <c r="C284" s="158"/>
      <c r="D284" s="159"/>
      <c r="E284" s="21" t="s">
        <v>168</v>
      </c>
      <c r="F284" s="6" t="s">
        <v>173</v>
      </c>
      <c r="G284" s="15">
        <f t="shared" si="24"/>
        <v>20090</v>
      </c>
      <c r="H284" s="14">
        <v>5618</v>
      </c>
      <c r="I284" s="14">
        <v>5506</v>
      </c>
      <c r="J284" s="14">
        <v>5506</v>
      </c>
      <c r="K284" s="14">
        <v>3460</v>
      </c>
    </row>
    <row r="285" spans="1:11" ht="15" customHeight="1" x14ac:dyDescent="0.25">
      <c r="A285" s="173"/>
      <c r="B285" s="157"/>
      <c r="C285" s="158"/>
      <c r="D285" s="161"/>
      <c r="E285" s="21" t="s">
        <v>169</v>
      </c>
      <c r="F285" s="6" t="s">
        <v>174</v>
      </c>
      <c r="G285" s="15">
        <f t="shared" si="24"/>
        <v>344</v>
      </c>
      <c r="H285" s="14">
        <v>90</v>
      </c>
      <c r="I285" s="14">
        <v>90</v>
      </c>
      <c r="J285" s="14">
        <v>90</v>
      </c>
      <c r="K285" s="14">
        <v>74</v>
      </c>
    </row>
    <row r="286" spans="1:11" ht="15" customHeight="1" x14ac:dyDescent="0.25">
      <c r="A286" s="173"/>
      <c r="B286" s="157"/>
      <c r="C286" s="158"/>
      <c r="D286" s="21">
        <v>151</v>
      </c>
      <c r="E286" s="21" t="s">
        <v>37</v>
      </c>
      <c r="F286" s="6" t="s">
        <v>48</v>
      </c>
      <c r="G286" s="15">
        <f t="shared" si="24"/>
        <v>360</v>
      </c>
      <c r="H286" s="14"/>
      <c r="I286" s="14"/>
      <c r="J286" s="14"/>
      <c r="K286" s="14">
        <v>360</v>
      </c>
    </row>
    <row r="287" spans="1:11" ht="15" customHeight="1" x14ac:dyDescent="0.25">
      <c r="A287" s="173"/>
      <c r="B287" s="151"/>
      <c r="C287" s="153"/>
      <c r="D287" s="170" t="s">
        <v>120</v>
      </c>
      <c r="E287" s="171"/>
      <c r="F287" s="172"/>
      <c r="G287" s="113">
        <f>SUM(H287:K287)</f>
        <v>46894</v>
      </c>
      <c r="H287" s="113">
        <f>SUM(H281:H285)</f>
        <v>10529</v>
      </c>
      <c r="I287" s="113">
        <f>SUM(I281:I285)</f>
        <v>14646</v>
      </c>
      <c r="J287" s="113">
        <f>SUM(J281:J285)</f>
        <v>12152</v>
      </c>
      <c r="K287" s="113">
        <f>SUM(K281:K286)</f>
        <v>9567</v>
      </c>
    </row>
    <row r="288" spans="1:11" ht="26.1" customHeight="1" x14ac:dyDescent="0.25">
      <c r="A288" s="173"/>
      <c r="B288" s="157" t="s">
        <v>127</v>
      </c>
      <c r="C288" s="158" t="s">
        <v>126</v>
      </c>
      <c r="D288" s="160">
        <v>151</v>
      </c>
      <c r="E288" s="21" t="s">
        <v>46</v>
      </c>
      <c r="F288" s="37" t="s">
        <v>57</v>
      </c>
      <c r="G288" s="15">
        <f t="shared" si="24"/>
        <v>5000</v>
      </c>
      <c r="H288" s="22">
        <v>2000</v>
      </c>
      <c r="I288" s="22">
        <v>2000</v>
      </c>
      <c r="J288" s="22">
        <v>1000</v>
      </c>
      <c r="K288" s="22"/>
    </row>
    <row r="289" spans="1:11" ht="17.100000000000001" customHeight="1" x14ac:dyDescent="0.25">
      <c r="A289" s="173"/>
      <c r="B289" s="157"/>
      <c r="C289" s="158"/>
      <c r="D289" s="161"/>
      <c r="E289" s="27" t="s">
        <v>47</v>
      </c>
      <c r="F289" s="18" t="s">
        <v>22</v>
      </c>
      <c r="G289" s="15">
        <f t="shared" si="24"/>
        <v>22972</v>
      </c>
      <c r="H289" s="14">
        <v>9745</v>
      </c>
      <c r="I289" s="14">
        <v>9523</v>
      </c>
      <c r="J289" s="14">
        <v>1804</v>
      </c>
      <c r="K289" s="14">
        <v>1900</v>
      </c>
    </row>
    <row r="290" spans="1:11" ht="15" customHeight="1" x14ac:dyDescent="0.25">
      <c r="A290" s="173"/>
      <c r="B290" s="151"/>
      <c r="C290" s="153"/>
      <c r="D290" s="170" t="s">
        <v>124</v>
      </c>
      <c r="E290" s="171"/>
      <c r="F290" s="172"/>
      <c r="G290" s="113">
        <f>SUM(G288:G289)</f>
        <v>27972</v>
      </c>
      <c r="H290" s="113">
        <f>SUM(H288:H289)</f>
        <v>11745</v>
      </c>
      <c r="I290" s="113">
        <f>SUM(I288:I289)</f>
        <v>11523</v>
      </c>
      <c r="J290" s="113">
        <f>SUM(J288:J289)</f>
        <v>2804</v>
      </c>
      <c r="K290" s="113">
        <f>SUM(K288:K289)</f>
        <v>1900</v>
      </c>
    </row>
    <row r="291" spans="1:11" ht="15" customHeight="1" x14ac:dyDescent="0.25">
      <c r="A291" s="173"/>
      <c r="B291" s="157" t="s">
        <v>134</v>
      </c>
      <c r="C291" s="158" t="s">
        <v>135</v>
      </c>
      <c r="D291" s="160">
        <v>151</v>
      </c>
      <c r="E291" s="21" t="s">
        <v>39</v>
      </c>
      <c r="F291" s="6" t="s">
        <v>50</v>
      </c>
      <c r="G291" s="15">
        <f t="shared" si="24"/>
        <v>20218</v>
      </c>
      <c r="H291" s="14">
        <v>8050</v>
      </c>
      <c r="I291" s="14">
        <v>6691</v>
      </c>
      <c r="J291" s="14">
        <v>1000</v>
      </c>
      <c r="K291" s="14">
        <v>4477</v>
      </c>
    </row>
    <row r="292" spans="1:11" ht="15" customHeight="1" x14ac:dyDescent="0.25">
      <c r="A292" s="173"/>
      <c r="B292" s="157"/>
      <c r="C292" s="158"/>
      <c r="D292" s="159"/>
      <c r="E292" s="21" t="s">
        <v>40</v>
      </c>
      <c r="F292" s="6" t="s">
        <v>51</v>
      </c>
      <c r="G292" s="15">
        <f t="shared" si="24"/>
        <v>73855</v>
      </c>
      <c r="H292" s="14">
        <v>25625</v>
      </c>
      <c r="I292" s="14">
        <v>22803</v>
      </c>
      <c r="J292" s="14">
        <v>14480</v>
      </c>
      <c r="K292" s="14">
        <v>10947</v>
      </c>
    </row>
    <row r="293" spans="1:11" ht="15" customHeight="1" x14ac:dyDescent="0.25">
      <c r="A293" s="173"/>
      <c r="B293" s="157"/>
      <c r="C293" s="158"/>
      <c r="D293" s="161"/>
      <c r="E293" s="21" t="s">
        <v>41</v>
      </c>
      <c r="F293" s="6" t="s">
        <v>52</v>
      </c>
      <c r="G293" s="15">
        <f t="shared" si="24"/>
        <v>29188</v>
      </c>
      <c r="H293" s="14">
        <v>9150</v>
      </c>
      <c r="I293" s="14">
        <v>9133</v>
      </c>
      <c r="J293" s="14">
        <v>8345</v>
      </c>
      <c r="K293" s="14">
        <v>2560</v>
      </c>
    </row>
    <row r="294" spans="1:11" ht="15" customHeight="1" thickBot="1" x14ac:dyDescent="0.3">
      <c r="A294" s="173"/>
      <c r="B294" s="157"/>
      <c r="C294" s="158"/>
      <c r="D294" s="174" t="s">
        <v>132</v>
      </c>
      <c r="E294" s="175"/>
      <c r="F294" s="176"/>
      <c r="G294" s="115">
        <f>SUM(H294:K294)</f>
        <v>123261</v>
      </c>
      <c r="H294" s="115">
        <f>SUM(H291:H293)</f>
        <v>42825</v>
      </c>
      <c r="I294" s="115">
        <f>SUM(I291:I293)</f>
        <v>38627</v>
      </c>
      <c r="J294" s="115">
        <f>SUM(J291:J293)</f>
        <v>23825</v>
      </c>
      <c r="K294" s="115">
        <f>SUM(K291:K293)</f>
        <v>17984</v>
      </c>
    </row>
    <row r="295" spans="1:11" ht="15" customHeight="1" thickBot="1" x14ac:dyDescent="0.3">
      <c r="A295" s="120" t="s">
        <v>189</v>
      </c>
      <c r="B295" s="177" t="s">
        <v>192</v>
      </c>
      <c r="C295" s="178"/>
      <c r="D295" s="178"/>
      <c r="E295" s="178"/>
      <c r="F295" s="179"/>
      <c r="G295" s="121">
        <f>SUM(H295:K295)</f>
        <v>330609</v>
      </c>
      <c r="H295" s="121">
        <f>SUM(H299,H302,H304,H310,H313,H317)</f>
        <v>125940</v>
      </c>
      <c r="I295" s="121">
        <f>SUM(I299,I302,I304,I310,I313,I317)</f>
        <v>73622</v>
      </c>
      <c r="J295" s="121">
        <f>SUM(J299,J302,J304,J310,J313,J317)</f>
        <v>71207</v>
      </c>
      <c r="K295" s="122">
        <f>SUM(K299,K302,K304,K310,K313,K317)</f>
        <v>59840</v>
      </c>
    </row>
    <row r="296" spans="1:11" ht="19.149999999999999" customHeight="1" x14ac:dyDescent="0.25">
      <c r="A296" s="183"/>
      <c r="B296" s="157" t="s">
        <v>59</v>
      </c>
      <c r="C296" s="158" t="s">
        <v>15</v>
      </c>
      <c r="D296" s="25">
        <v>151</v>
      </c>
      <c r="E296" s="54" t="s">
        <v>21</v>
      </c>
      <c r="F296" s="19" t="s">
        <v>22</v>
      </c>
      <c r="G296" s="28">
        <f t="shared" si="24"/>
        <v>110063</v>
      </c>
      <c r="H296" s="29">
        <v>40485</v>
      </c>
      <c r="I296" s="29">
        <v>26210</v>
      </c>
      <c r="J296" s="29">
        <v>24300</v>
      </c>
      <c r="K296" s="29">
        <v>19068</v>
      </c>
    </row>
    <row r="297" spans="1:11" ht="19.149999999999999" customHeight="1" x14ac:dyDescent="0.25">
      <c r="A297" s="184"/>
      <c r="B297" s="157"/>
      <c r="C297" s="158"/>
      <c r="D297" s="21" t="s">
        <v>98</v>
      </c>
      <c r="E297" s="4" t="s">
        <v>21</v>
      </c>
      <c r="F297" s="5" t="s">
        <v>22</v>
      </c>
      <c r="G297" s="28">
        <f t="shared" si="24"/>
        <v>3600</v>
      </c>
      <c r="H297" s="29">
        <v>900</v>
      </c>
      <c r="I297" s="29">
        <v>900</v>
      </c>
      <c r="J297" s="29">
        <v>900</v>
      </c>
      <c r="K297" s="29">
        <v>900</v>
      </c>
    </row>
    <row r="298" spans="1:11" ht="19.149999999999999" customHeight="1" x14ac:dyDescent="0.25">
      <c r="A298" s="184"/>
      <c r="B298" s="157"/>
      <c r="C298" s="158"/>
      <c r="D298" s="25" t="s">
        <v>99</v>
      </c>
      <c r="E298" s="4" t="s">
        <v>21</v>
      </c>
      <c r="F298" s="5" t="s">
        <v>22</v>
      </c>
      <c r="G298" s="28">
        <f t="shared" si="24"/>
        <v>3397</v>
      </c>
      <c r="H298" s="29">
        <v>3397</v>
      </c>
      <c r="I298" s="29"/>
      <c r="J298" s="29"/>
      <c r="K298" s="29"/>
    </row>
    <row r="299" spans="1:11" ht="17.649999999999999" customHeight="1" x14ac:dyDescent="0.25">
      <c r="A299" s="184"/>
      <c r="B299" s="151"/>
      <c r="C299" s="153"/>
      <c r="D299" s="170" t="s">
        <v>35</v>
      </c>
      <c r="E299" s="171"/>
      <c r="F299" s="172"/>
      <c r="G299" s="113">
        <f>SUM(H299:K299)</f>
        <v>117060</v>
      </c>
      <c r="H299" s="113">
        <f>SUM(H296:H298)</f>
        <v>44782</v>
      </c>
      <c r="I299" s="113">
        <f>SUM(I296:I298)</f>
        <v>27110</v>
      </c>
      <c r="J299" s="113">
        <f>SUM(J296:J298)</f>
        <v>25200</v>
      </c>
      <c r="K299" s="113">
        <f>SUM(K296:K298)</f>
        <v>19968</v>
      </c>
    </row>
    <row r="300" spans="1:11" ht="23.25" customHeight="1" x14ac:dyDescent="0.25">
      <c r="A300" s="184"/>
      <c r="B300" s="150" t="s">
        <v>85</v>
      </c>
      <c r="C300" s="152" t="s">
        <v>86</v>
      </c>
      <c r="D300" s="160">
        <v>151</v>
      </c>
      <c r="E300" s="21" t="s">
        <v>42</v>
      </c>
      <c r="F300" s="6" t="s">
        <v>53</v>
      </c>
      <c r="G300" s="15">
        <f t="shared" si="24"/>
        <v>7935</v>
      </c>
      <c r="H300" s="14">
        <v>1000</v>
      </c>
      <c r="I300" s="14">
        <v>1000</v>
      </c>
      <c r="J300" s="14">
        <v>4000</v>
      </c>
      <c r="K300" s="14">
        <v>1935</v>
      </c>
    </row>
    <row r="301" spans="1:11" ht="15" customHeight="1" x14ac:dyDescent="0.25">
      <c r="A301" s="184"/>
      <c r="B301" s="157"/>
      <c r="C301" s="158"/>
      <c r="D301" s="161"/>
      <c r="E301" s="21" t="s">
        <v>43</v>
      </c>
      <c r="F301" s="5" t="s">
        <v>54</v>
      </c>
      <c r="G301" s="15">
        <f t="shared" si="24"/>
        <v>45713</v>
      </c>
      <c r="H301" s="14">
        <v>32361</v>
      </c>
      <c r="I301" s="14">
        <v>5093</v>
      </c>
      <c r="J301" s="14">
        <v>2592</v>
      </c>
      <c r="K301" s="14">
        <v>5667</v>
      </c>
    </row>
    <row r="302" spans="1:11" ht="15" customHeight="1" x14ac:dyDescent="0.25">
      <c r="A302" s="184"/>
      <c r="B302" s="151"/>
      <c r="C302" s="153"/>
      <c r="D302" s="170" t="s">
        <v>89</v>
      </c>
      <c r="E302" s="171"/>
      <c r="F302" s="172"/>
      <c r="G302" s="113">
        <f>SUM(H302:K302)</f>
        <v>53648</v>
      </c>
      <c r="H302" s="113">
        <f>SUM(H300:H301)</f>
        <v>33361</v>
      </c>
      <c r="I302" s="113">
        <f>SUM(I300:I301)</f>
        <v>6093</v>
      </c>
      <c r="J302" s="113">
        <f>SUM(J300:J301)</f>
        <v>6592</v>
      </c>
      <c r="K302" s="113">
        <f>SUM(K300:K301)</f>
        <v>7602</v>
      </c>
    </row>
    <row r="303" spans="1:11" ht="15" customHeight="1" x14ac:dyDescent="0.25">
      <c r="A303" s="184"/>
      <c r="B303" s="150" t="s">
        <v>100</v>
      </c>
      <c r="C303" s="152" t="s">
        <v>101</v>
      </c>
      <c r="D303" s="21">
        <v>151</v>
      </c>
      <c r="E303" s="21" t="s">
        <v>203</v>
      </c>
      <c r="F303" s="5" t="s">
        <v>204</v>
      </c>
      <c r="G303" s="15">
        <f>SUM(H303:K303)</f>
        <v>514</v>
      </c>
      <c r="H303" s="14">
        <v>300</v>
      </c>
      <c r="I303" s="14">
        <v>214</v>
      </c>
      <c r="J303" s="14"/>
      <c r="K303" s="14"/>
    </row>
    <row r="304" spans="1:11" ht="15" customHeight="1" x14ac:dyDescent="0.25">
      <c r="A304" s="184"/>
      <c r="B304" s="151"/>
      <c r="C304" s="153"/>
      <c r="D304" s="170" t="s">
        <v>102</v>
      </c>
      <c r="E304" s="171"/>
      <c r="F304" s="172"/>
      <c r="G304" s="113">
        <f>SUM(H304:K304)</f>
        <v>514</v>
      </c>
      <c r="H304" s="113">
        <f t="shared" ref="H304:K304" si="41">SUM(H303)</f>
        <v>300</v>
      </c>
      <c r="I304" s="113">
        <f t="shared" si="41"/>
        <v>214</v>
      </c>
      <c r="J304" s="113">
        <f t="shared" si="41"/>
        <v>0</v>
      </c>
      <c r="K304" s="113">
        <f t="shared" si="41"/>
        <v>0</v>
      </c>
    </row>
    <row r="305" spans="1:11" ht="26.45" customHeight="1" x14ac:dyDescent="0.25">
      <c r="A305" s="184"/>
      <c r="B305" s="150" t="s">
        <v>108</v>
      </c>
      <c r="C305" s="152" t="s">
        <v>121</v>
      </c>
      <c r="D305" s="160">
        <v>142</v>
      </c>
      <c r="E305" s="21" t="s">
        <v>182</v>
      </c>
      <c r="F305" s="6" t="s">
        <v>188</v>
      </c>
      <c r="G305" s="15">
        <f t="shared" si="24"/>
        <v>171</v>
      </c>
      <c r="H305" s="14">
        <v>43</v>
      </c>
      <c r="I305" s="14">
        <v>43</v>
      </c>
      <c r="J305" s="14">
        <v>43</v>
      </c>
      <c r="K305" s="14">
        <v>42</v>
      </c>
    </row>
    <row r="306" spans="1:11" ht="26.45" customHeight="1" x14ac:dyDescent="0.25">
      <c r="A306" s="184"/>
      <c r="B306" s="157"/>
      <c r="C306" s="158"/>
      <c r="D306" s="159"/>
      <c r="E306" s="21" t="s">
        <v>178</v>
      </c>
      <c r="F306" s="6" t="s">
        <v>179</v>
      </c>
      <c r="G306" s="15">
        <f t="shared" si="24"/>
        <v>6892</v>
      </c>
      <c r="H306" s="14"/>
      <c r="I306" s="14">
        <v>1000</v>
      </c>
      <c r="J306" s="14">
        <v>2942</v>
      </c>
      <c r="K306" s="14">
        <v>2950</v>
      </c>
    </row>
    <row r="307" spans="1:11" ht="15" customHeight="1" x14ac:dyDescent="0.25">
      <c r="A307" s="184"/>
      <c r="B307" s="157"/>
      <c r="C307" s="158"/>
      <c r="D307" s="159"/>
      <c r="E307" s="21" t="s">
        <v>37</v>
      </c>
      <c r="F307" s="6" t="s">
        <v>48</v>
      </c>
      <c r="G307" s="15">
        <f t="shared" si="24"/>
        <v>17942</v>
      </c>
      <c r="H307" s="14">
        <v>4619</v>
      </c>
      <c r="I307" s="14">
        <v>4619</v>
      </c>
      <c r="J307" s="14">
        <v>4619</v>
      </c>
      <c r="K307" s="14">
        <v>4085</v>
      </c>
    </row>
    <row r="308" spans="1:11" ht="24.75" customHeight="1" x14ac:dyDescent="0.25">
      <c r="A308" s="184"/>
      <c r="B308" s="157"/>
      <c r="C308" s="158"/>
      <c r="D308" s="159"/>
      <c r="E308" s="21" t="s">
        <v>168</v>
      </c>
      <c r="F308" s="6" t="s">
        <v>173</v>
      </c>
      <c r="G308" s="15">
        <f t="shared" si="24"/>
        <v>20592</v>
      </c>
      <c r="H308" s="14">
        <v>5149</v>
      </c>
      <c r="I308" s="14">
        <v>5149</v>
      </c>
      <c r="J308" s="14">
        <v>5148</v>
      </c>
      <c r="K308" s="14">
        <v>5146</v>
      </c>
    </row>
    <row r="309" spans="1:11" ht="15" customHeight="1" x14ac:dyDescent="0.25">
      <c r="A309" s="184"/>
      <c r="B309" s="157"/>
      <c r="C309" s="158"/>
      <c r="D309" s="161"/>
      <c r="E309" s="21" t="s">
        <v>169</v>
      </c>
      <c r="F309" s="6" t="s">
        <v>174</v>
      </c>
      <c r="G309" s="15">
        <f t="shared" si="24"/>
        <v>420</v>
      </c>
      <c r="H309" s="14">
        <v>105</v>
      </c>
      <c r="I309" s="14">
        <v>105</v>
      </c>
      <c r="J309" s="14">
        <v>105</v>
      </c>
      <c r="K309" s="14">
        <v>105</v>
      </c>
    </row>
    <row r="310" spans="1:11" ht="15" customHeight="1" x14ac:dyDescent="0.25">
      <c r="A310" s="184"/>
      <c r="B310" s="151"/>
      <c r="C310" s="153"/>
      <c r="D310" s="170" t="s">
        <v>120</v>
      </c>
      <c r="E310" s="171"/>
      <c r="F310" s="172"/>
      <c r="G310" s="113">
        <f>SUM(H310:K310)</f>
        <v>46017</v>
      </c>
      <c r="H310" s="113">
        <f>SUM(H305:H309)</f>
        <v>9916</v>
      </c>
      <c r="I310" s="113">
        <f>SUM(I305:I309)</f>
        <v>10916</v>
      </c>
      <c r="J310" s="113">
        <f>SUM(J305:J309)</f>
        <v>12857</v>
      </c>
      <c r="K310" s="113">
        <f>SUM(K305:K309)</f>
        <v>12328</v>
      </c>
    </row>
    <row r="311" spans="1:11" ht="25.15" customHeight="1" x14ac:dyDescent="0.25">
      <c r="A311" s="184"/>
      <c r="B311" s="150" t="s">
        <v>127</v>
      </c>
      <c r="C311" s="152" t="s">
        <v>126</v>
      </c>
      <c r="D311" s="160">
        <v>151</v>
      </c>
      <c r="E311" s="21" t="s">
        <v>46</v>
      </c>
      <c r="F311" s="37" t="s">
        <v>57</v>
      </c>
      <c r="G311" s="15">
        <f t="shared" si="24"/>
        <v>3500</v>
      </c>
      <c r="H311" s="22">
        <v>3500</v>
      </c>
      <c r="I311" s="22"/>
      <c r="J311" s="22"/>
      <c r="K311" s="22"/>
    </row>
    <row r="312" spans="1:11" ht="15" customHeight="1" x14ac:dyDescent="0.25">
      <c r="A312" s="184"/>
      <c r="B312" s="157"/>
      <c r="C312" s="158"/>
      <c r="D312" s="161"/>
      <c r="E312" s="21" t="s">
        <v>47</v>
      </c>
      <c r="F312" s="6" t="s">
        <v>22</v>
      </c>
      <c r="G312" s="15">
        <f t="shared" si="24"/>
        <v>21538</v>
      </c>
      <c r="H312" s="14">
        <v>7631</v>
      </c>
      <c r="I312" s="14">
        <v>5468</v>
      </c>
      <c r="J312" s="14">
        <v>5488</v>
      </c>
      <c r="K312" s="14">
        <v>2951</v>
      </c>
    </row>
    <row r="313" spans="1:11" ht="15" customHeight="1" x14ac:dyDescent="0.25">
      <c r="A313" s="184"/>
      <c r="B313" s="151"/>
      <c r="C313" s="153"/>
      <c r="D313" s="170" t="s">
        <v>124</v>
      </c>
      <c r="E313" s="171"/>
      <c r="F313" s="172"/>
      <c r="G313" s="113">
        <f>SUM(H313:K313)</f>
        <v>25038</v>
      </c>
      <c r="H313" s="113">
        <f t="shared" ref="H313:K313" si="42">SUM(H311:H312)</f>
        <v>11131</v>
      </c>
      <c r="I313" s="113">
        <f t="shared" si="42"/>
        <v>5468</v>
      </c>
      <c r="J313" s="113">
        <f t="shared" si="42"/>
        <v>5488</v>
      </c>
      <c r="K313" s="113">
        <f t="shared" si="42"/>
        <v>2951</v>
      </c>
    </row>
    <row r="314" spans="1:11" ht="15" customHeight="1" x14ac:dyDescent="0.25">
      <c r="A314" s="184"/>
      <c r="B314" s="150" t="s">
        <v>134</v>
      </c>
      <c r="C314" s="152" t="s">
        <v>135</v>
      </c>
      <c r="D314" s="160">
        <v>151</v>
      </c>
      <c r="E314" s="21" t="s">
        <v>39</v>
      </c>
      <c r="F314" s="6" t="s">
        <v>50</v>
      </c>
      <c r="G314" s="15">
        <f t="shared" si="24"/>
        <v>76132</v>
      </c>
      <c r="H314" s="14">
        <v>20850</v>
      </c>
      <c r="I314" s="14">
        <v>19721</v>
      </c>
      <c r="J314" s="14">
        <v>19170</v>
      </c>
      <c r="K314" s="14">
        <v>16391</v>
      </c>
    </row>
    <row r="315" spans="1:11" ht="15" customHeight="1" x14ac:dyDescent="0.25">
      <c r="A315" s="184"/>
      <c r="B315" s="157"/>
      <c r="C315" s="158"/>
      <c r="D315" s="159"/>
      <c r="E315" s="21" t="s">
        <v>40</v>
      </c>
      <c r="F315" s="6" t="s">
        <v>51</v>
      </c>
      <c r="G315" s="15">
        <f t="shared" si="24"/>
        <v>3400</v>
      </c>
      <c r="H315" s="14">
        <v>1600</v>
      </c>
      <c r="I315" s="14">
        <v>600</v>
      </c>
      <c r="J315" s="14">
        <v>600</v>
      </c>
      <c r="K315" s="14">
        <v>600</v>
      </c>
    </row>
    <row r="316" spans="1:11" ht="15" customHeight="1" x14ac:dyDescent="0.25">
      <c r="A316" s="184"/>
      <c r="B316" s="157"/>
      <c r="C316" s="158"/>
      <c r="D316" s="161"/>
      <c r="E316" s="21" t="s">
        <v>41</v>
      </c>
      <c r="F316" s="6" t="s">
        <v>52</v>
      </c>
      <c r="G316" s="15">
        <f t="shared" si="24"/>
        <v>8800</v>
      </c>
      <c r="H316" s="14">
        <v>4000</v>
      </c>
      <c r="I316" s="14">
        <v>3500</v>
      </c>
      <c r="J316" s="14">
        <v>1300</v>
      </c>
      <c r="K316" s="14"/>
    </row>
    <row r="317" spans="1:11" ht="15" customHeight="1" thickBot="1" x14ac:dyDescent="0.3">
      <c r="A317" s="185"/>
      <c r="B317" s="157"/>
      <c r="C317" s="158"/>
      <c r="D317" s="174" t="s">
        <v>132</v>
      </c>
      <c r="E317" s="175"/>
      <c r="F317" s="176"/>
      <c r="G317" s="115">
        <f>SUM(H317:K317)</f>
        <v>88332</v>
      </c>
      <c r="H317" s="115">
        <f>SUM(H314:H316)</f>
        <v>26450</v>
      </c>
      <c r="I317" s="115">
        <f>SUM(I314:I316)</f>
        <v>23821</v>
      </c>
      <c r="J317" s="115">
        <f>SUM(J314:J316)</f>
        <v>21070</v>
      </c>
      <c r="K317" s="115">
        <f>SUM(K314:K316)</f>
        <v>16991</v>
      </c>
    </row>
    <row r="318" spans="1:11" ht="15" customHeight="1" thickBot="1" x14ac:dyDescent="0.3">
      <c r="A318" s="120" t="s">
        <v>191</v>
      </c>
      <c r="B318" s="177" t="s">
        <v>194</v>
      </c>
      <c r="C318" s="178"/>
      <c r="D318" s="178"/>
      <c r="E318" s="178"/>
      <c r="F318" s="179"/>
      <c r="G318" s="121">
        <f>SUM(H318:K318)</f>
        <v>390929</v>
      </c>
      <c r="H318" s="121">
        <f>SUM(H322,H325,H327,H333,H336,H341)</f>
        <v>159737</v>
      </c>
      <c r="I318" s="121">
        <f>SUM(I322,I325,I327,I333,I336,I341)</f>
        <v>101955</v>
      </c>
      <c r="J318" s="121">
        <f>SUM(J322,J325,J327,J333,J336,J341)</f>
        <v>81933</v>
      </c>
      <c r="K318" s="122">
        <f>SUM(K322,K325,K327,K333,K336,K341)</f>
        <v>47304</v>
      </c>
    </row>
    <row r="319" spans="1:11" ht="15" customHeight="1" x14ac:dyDescent="0.25">
      <c r="A319" s="173"/>
      <c r="B319" s="157" t="s">
        <v>59</v>
      </c>
      <c r="C319" s="158" t="s">
        <v>15</v>
      </c>
      <c r="D319" s="25">
        <v>151</v>
      </c>
      <c r="E319" s="54" t="s">
        <v>21</v>
      </c>
      <c r="F319" s="19" t="s">
        <v>58</v>
      </c>
      <c r="G319" s="28">
        <f t="shared" si="24"/>
        <v>127770</v>
      </c>
      <c r="H319" s="29">
        <v>46843</v>
      </c>
      <c r="I319" s="29">
        <v>31358</v>
      </c>
      <c r="J319" s="29">
        <v>29728</v>
      </c>
      <c r="K319" s="29">
        <v>19841</v>
      </c>
    </row>
    <row r="320" spans="1:11" ht="15" customHeight="1" x14ac:dyDescent="0.25">
      <c r="A320" s="173"/>
      <c r="B320" s="157"/>
      <c r="C320" s="158"/>
      <c r="D320" s="21" t="s">
        <v>98</v>
      </c>
      <c r="E320" s="4" t="s">
        <v>40</v>
      </c>
      <c r="F320" s="5" t="s">
        <v>51</v>
      </c>
      <c r="G320" s="28">
        <f t="shared" si="24"/>
        <v>3500</v>
      </c>
      <c r="H320" s="29">
        <v>875</v>
      </c>
      <c r="I320" s="29">
        <v>875</v>
      </c>
      <c r="J320" s="29">
        <v>875</v>
      </c>
      <c r="K320" s="29">
        <v>875</v>
      </c>
    </row>
    <row r="321" spans="1:11" ht="15" customHeight="1" x14ac:dyDescent="0.25">
      <c r="A321" s="173"/>
      <c r="B321" s="157"/>
      <c r="C321" s="158"/>
      <c r="D321" s="21" t="s">
        <v>99</v>
      </c>
      <c r="E321" s="4" t="s">
        <v>40</v>
      </c>
      <c r="F321" s="5" t="s">
        <v>51</v>
      </c>
      <c r="G321" s="15">
        <f t="shared" si="24"/>
        <v>1667</v>
      </c>
      <c r="H321" s="14">
        <v>1667</v>
      </c>
      <c r="I321" s="14"/>
      <c r="J321" s="14"/>
      <c r="K321" s="14"/>
    </row>
    <row r="322" spans="1:11" ht="15" customHeight="1" x14ac:dyDescent="0.25">
      <c r="A322" s="173"/>
      <c r="B322" s="151"/>
      <c r="C322" s="153"/>
      <c r="D322" s="170" t="s">
        <v>35</v>
      </c>
      <c r="E322" s="171"/>
      <c r="F322" s="172"/>
      <c r="G322" s="113">
        <f>SUM(H322:K322)</f>
        <v>132937</v>
      </c>
      <c r="H322" s="113">
        <f>SUM(H319:H321)</f>
        <v>49385</v>
      </c>
      <c r="I322" s="113">
        <f>SUM(I319:I321)</f>
        <v>32233</v>
      </c>
      <c r="J322" s="113">
        <f>SUM(J319:J321)</f>
        <v>30603</v>
      </c>
      <c r="K322" s="113">
        <f>SUM(K319:K321)</f>
        <v>20716</v>
      </c>
    </row>
    <row r="323" spans="1:11" ht="24.75" customHeight="1" x14ac:dyDescent="0.25">
      <c r="A323" s="173"/>
      <c r="B323" s="157" t="s">
        <v>85</v>
      </c>
      <c r="C323" s="158" t="s">
        <v>86</v>
      </c>
      <c r="D323" s="160">
        <v>151</v>
      </c>
      <c r="E323" s="21" t="s">
        <v>42</v>
      </c>
      <c r="F323" s="6" t="s">
        <v>53</v>
      </c>
      <c r="G323" s="15">
        <f t="shared" si="24"/>
        <v>15500</v>
      </c>
      <c r="H323" s="14">
        <v>9000</v>
      </c>
      <c r="I323" s="14">
        <v>2500</v>
      </c>
      <c r="J323" s="14">
        <v>2200</v>
      </c>
      <c r="K323" s="14">
        <v>1800</v>
      </c>
    </row>
    <row r="324" spans="1:11" ht="17.45" customHeight="1" x14ac:dyDescent="0.25">
      <c r="A324" s="173"/>
      <c r="B324" s="157"/>
      <c r="C324" s="158"/>
      <c r="D324" s="161"/>
      <c r="E324" s="21" t="s">
        <v>43</v>
      </c>
      <c r="F324" s="5" t="s">
        <v>54</v>
      </c>
      <c r="G324" s="15">
        <f t="shared" si="24"/>
        <v>46839</v>
      </c>
      <c r="H324" s="14">
        <v>29930</v>
      </c>
      <c r="I324" s="14">
        <v>16947</v>
      </c>
      <c r="J324" s="14">
        <v>4947</v>
      </c>
      <c r="K324" s="14">
        <v>-4985</v>
      </c>
    </row>
    <row r="325" spans="1:11" ht="18" customHeight="1" x14ac:dyDescent="0.25">
      <c r="A325" s="173"/>
      <c r="B325" s="151"/>
      <c r="C325" s="153"/>
      <c r="D325" s="170" t="s">
        <v>89</v>
      </c>
      <c r="E325" s="171"/>
      <c r="F325" s="172"/>
      <c r="G325" s="113">
        <f>SUM(H325:K325)</f>
        <v>62339</v>
      </c>
      <c r="H325" s="113">
        <f>SUM(H323:H324)</f>
        <v>38930</v>
      </c>
      <c r="I325" s="113">
        <f>SUM(I323:I324)</f>
        <v>19447</v>
      </c>
      <c r="J325" s="113">
        <f>SUM(J323:J324)</f>
        <v>7147</v>
      </c>
      <c r="K325" s="113">
        <f>SUM(K323:K324)</f>
        <v>-3185</v>
      </c>
    </row>
    <row r="326" spans="1:11" ht="15.75" customHeight="1" x14ac:dyDescent="0.25">
      <c r="A326" s="173"/>
      <c r="B326" s="150" t="s">
        <v>100</v>
      </c>
      <c r="C326" s="152" t="s">
        <v>101</v>
      </c>
      <c r="D326" s="4">
        <v>151</v>
      </c>
      <c r="E326" s="21" t="s">
        <v>203</v>
      </c>
      <c r="F326" s="5" t="s">
        <v>204</v>
      </c>
      <c r="G326" s="15">
        <f>SUM(H326:K326)</f>
        <v>0</v>
      </c>
      <c r="H326" s="14"/>
      <c r="I326" s="14"/>
      <c r="J326" s="14"/>
      <c r="K326" s="14"/>
    </row>
    <row r="327" spans="1:11" ht="18" customHeight="1" x14ac:dyDescent="0.25">
      <c r="A327" s="173"/>
      <c r="B327" s="151"/>
      <c r="C327" s="153"/>
      <c r="D327" s="170" t="s">
        <v>102</v>
      </c>
      <c r="E327" s="171"/>
      <c r="F327" s="172"/>
      <c r="G327" s="113">
        <f>SUM(H327:K327)</f>
        <v>0</v>
      </c>
      <c r="H327" s="113">
        <f t="shared" ref="H327:K327" si="43">SUM(H326)</f>
        <v>0</v>
      </c>
      <c r="I327" s="113">
        <f t="shared" si="43"/>
        <v>0</v>
      </c>
      <c r="J327" s="113">
        <f t="shared" si="43"/>
        <v>0</v>
      </c>
      <c r="K327" s="113">
        <f t="shared" si="43"/>
        <v>0</v>
      </c>
    </row>
    <row r="328" spans="1:11" ht="25.5" customHeight="1" x14ac:dyDescent="0.25">
      <c r="A328" s="173"/>
      <c r="B328" s="150" t="s">
        <v>108</v>
      </c>
      <c r="C328" s="152" t="s">
        <v>121</v>
      </c>
      <c r="D328" s="160">
        <v>142</v>
      </c>
      <c r="E328" s="21" t="s">
        <v>182</v>
      </c>
      <c r="F328" s="6" t="s">
        <v>188</v>
      </c>
      <c r="G328" s="15">
        <f t="shared" si="24"/>
        <v>171</v>
      </c>
      <c r="H328" s="14">
        <v>43</v>
      </c>
      <c r="I328" s="14">
        <v>43</v>
      </c>
      <c r="J328" s="14">
        <v>43</v>
      </c>
      <c r="K328" s="14">
        <v>42</v>
      </c>
    </row>
    <row r="329" spans="1:11" ht="25.5" customHeight="1" x14ac:dyDescent="0.25">
      <c r="A329" s="173"/>
      <c r="B329" s="157"/>
      <c r="C329" s="158"/>
      <c r="D329" s="159"/>
      <c r="E329" s="21" t="s">
        <v>178</v>
      </c>
      <c r="F329" s="6" t="s">
        <v>179</v>
      </c>
      <c r="G329" s="15">
        <f t="shared" si="24"/>
        <v>6892</v>
      </c>
      <c r="H329" s="14"/>
      <c r="I329" s="14">
        <v>3318</v>
      </c>
      <c r="J329" s="14">
        <v>1787</v>
      </c>
      <c r="K329" s="14">
        <v>1787</v>
      </c>
    </row>
    <row r="330" spans="1:11" ht="15" customHeight="1" x14ac:dyDescent="0.25">
      <c r="A330" s="173"/>
      <c r="B330" s="157"/>
      <c r="C330" s="158"/>
      <c r="D330" s="159"/>
      <c r="E330" s="21" t="s">
        <v>37</v>
      </c>
      <c r="F330" s="6" t="s">
        <v>48</v>
      </c>
      <c r="G330" s="15">
        <f t="shared" si="24"/>
        <v>18475</v>
      </c>
      <c r="H330" s="14">
        <v>5505</v>
      </c>
      <c r="I330" s="14">
        <v>4565</v>
      </c>
      <c r="J330" s="14">
        <v>4565</v>
      </c>
      <c r="K330" s="14">
        <v>3840</v>
      </c>
    </row>
    <row r="331" spans="1:11" ht="26.45" customHeight="1" x14ac:dyDescent="0.25">
      <c r="A331" s="173"/>
      <c r="B331" s="157"/>
      <c r="C331" s="158"/>
      <c r="D331" s="159"/>
      <c r="E331" s="21" t="s">
        <v>168</v>
      </c>
      <c r="F331" s="6" t="s">
        <v>173</v>
      </c>
      <c r="G331" s="15">
        <f t="shared" si="24"/>
        <v>22099</v>
      </c>
      <c r="H331" s="14">
        <v>7485</v>
      </c>
      <c r="I331" s="14">
        <v>5525</v>
      </c>
      <c r="J331" s="14">
        <v>5525</v>
      </c>
      <c r="K331" s="14">
        <v>3564</v>
      </c>
    </row>
    <row r="332" spans="1:11" ht="15" customHeight="1" x14ac:dyDescent="0.25">
      <c r="A332" s="173"/>
      <c r="B332" s="157"/>
      <c r="C332" s="158"/>
      <c r="D332" s="161"/>
      <c r="E332" s="21" t="s">
        <v>169</v>
      </c>
      <c r="F332" s="6" t="s">
        <v>174</v>
      </c>
      <c r="G332" s="15">
        <f t="shared" si="24"/>
        <v>424</v>
      </c>
      <c r="H332" s="14">
        <v>106</v>
      </c>
      <c r="I332" s="14">
        <v>106</v>
      </c>
      <c r="J332" s="14">
        <v>106</v>
      </c>
      <c r="K332" s="14">
        <v>106</v>
      </c>
    </row>
    <row r="333" spans="1:11" ht="15" customHeight="1" x14ac:dyDescent="0.25">
      <c r="A333" s="173"/>
      <c r="B333" s="151"/>
      <c r="C333" s="153"/>
      <c r="D333" s="170" t="s">
        <v>120</v>
      </c>
      <c r="E333" s="171"/>
      <c r="F333" s="172"/>
      <c r="G333" s="113">
        <f>SUM(H333:K333)</f>
        <v>48061</v>
      </c>
      <c r="H333" s="113">
        <f>SUM(H328:H332)</f>
        <v>13139</v>
      </c>
      <c r="I333" s="113">
        <f>SUM(I328:I332)</f>
        <v>13557</v>
      </c>
      <c r="J333" s="113">
        <f>SUM(J328:J332)</f>
        <v>12026</v>
      </c>
      <c r="K333" s="113">
        <f>SUM(K328:K332)</f>
        <v>9339</v>
      </c>
    </row>
    <row r="334" spans="1:11" ht="23.85" customHeight="1" x14ac:dyDescent="0.25">
      <c r="A334" s="173"/>
      <c r="B334" s="157" t="s">
        <v>127</v>
      </c>
      <c r="C334" s="158" t="s">
        <v>126</v>
      </c>
      <c r="D334" s="160">
        <v>151</v>
      </c>
      <c r="E334" s="21" t="s">
        <v>46</v>
      </c>
      <c r="F334" s="37" t="s">
        <v>57</v>
      </c>
      <c r="G334" s="15">
        <f t="shared" si="24"/>
        <v>2000</v>
      </c>
      <c r="H334" s="22">
        <v>1000</v>
      </c>
      <c r="I334" s="22">
        <v>706</v>
      </c>
      <c r="J334" s="22">
        <v>147</v>
      </c>
      <c r="K334" s="22">
        <v>147</v>
      </c>
    </row>
    <row r="335" spans="1:11" ht="15" customHeight="1" x14ac:dyDescent="0.25">
      <c r="A335" s="173"/>
      <c r="B335" s="157"/>
      <c r="C335" s="158"/>
      <c r="D335" s="161"/>
      <c r="E335" s="21" t="s">
        <v>47</v>
      </c>
      <c r="F335" s="6" t="s">
        <v>22</v>
      </c>
      <c r="G335" s="15">
        <f t="shared" si="24"/>
        <v>21868</v>
      </c>
      <c r="H335" s="14">
        <v>7489</v>
      </c>
      <c r="I335" s="14">
        <v>5541</v>
      </c>
      <c r="J335" s="14">
        <v>5490</v>
      </c>
      <c r="K335" s="14">
        <v>3348</v>
      </c>
    </row>
    <row r="336" spans="1:11" ht="15" customHeight="1" x14ac:dyDescent="0.25">
      <c r="A336" s="173"/>
      <c r="B336" s="151"/>
      <c r="C336" s="153"/>
      <c r="D336" s="170" t="s">
        <v>124</v>
      </c>
      <c r="E336" s="171"/>
      <c r="F336" s="172"/>
      <c r="G336" s="113">
        <f>SUM(G334:G335)</f>
        <v>23868</v>
      </c>
      <c r="H336" s="113">
        <f>SUM(H334:H335)</f>
        <v>8489</v>
      </c>
      <c r="I336" s="113">
        <f>SUM(I334:I335)</f>
        <v>6247</v>
      </c>
      <c r="J336" s="113">
        <f>SUM(J334:J335)</f>
        <v>5637</v>
      </c>
      <c r="K336" s="113">
        <f>SUM(K334:K335)</f>
        <v>3495</v>
      </c>
    </row>
    <row r="337" spans="1:11" ht="15" customHeight="1" x14ac:dyDescent="0.25">
      <c r="A337" s="173"/>
      <c r="B337" s="150" t="s">
        <v>134</v>
      </c>
      <c r="C337" s="152" t="s">
        <v>135</v>
      </c>
      <c r="D337" s="160">
        <v>151</v>
      </c>
      <c r="E337" s="21" t="s">
        <v>39</v>
      </c>
      <c r="F337" s="6" t="s">
        <v>50</v>
      </c>
      <c r="G337" s="15">
        <f t="shared" si="24"/>
        <v>91849</v>
      </c>
      <c r="H337" s="14">
        <v>36966</v>
      </c>
      <c r="I337" s="14">
        <v>24850</v>
      </c>
      <c r="J337" s="14">
        <v>21769</v>
      </c>
      <c r="K337" s="14">
        <v>8264</v>
      </c>
    </row>
    <row r="338" spans="1:11" ht="15" customHeight="1" x14ac:dyDescent="0.25">
      <c r="A338" s="173"/>
      <c r="B338" s="157"/>
      <c r="C338" s="158"/>
      <c r="D338" s="159"/>
      <c r="E338" s="21" t="s">
        <v>40</v>
      </c>
      <c r="F338" s="6" t="s">
        <v>51</v>
      </c>
      <c r="G338" s="15">
        <f t="shared" si="24"/>
        <v>3000</v>
      </c>
      <c r="H338" s="14">
        <v>3000</v>
      </c>
      <c r="I338" s="14"/>
      <c r="J338" s="14"/>
      <c r="K338" s="14"/>
    </row>
    <row r="339" spans="1:11" ht="15" customHeight="1" x14ac:dyDescent="0.25">
      <c r="A339" s="173"/>
      <c r="B339" s="157"/>
      <c r="C339" s="158"/>
      <c r="D339" s="159"/>
      <c r="E339" s="21" t="s">
        <v>41</v>
      </c>
      <c r="F339" s="6" t="s">
        <v>52</v>
      </c>
      <c r="G339" s="15">
        <f t="shared" si="24"/>
        <v>23471</v>
      </c>
      <c r="H339" s="14">
        <v>9828</v>
      </c>
      <c r="I339" s="14">
        <v>5621</v>
      </c>
      <c r="J339" s="14">
        <v>4751</v>
      </c>
      <c r="K339" s="14">
        <v>3271</v>
      </c>
    </row>
    <row r="340" spans="1:11" ht="15" customHeight="1" x14ac:dyDescent="0.25">
      <c r="A340" s="173"/>
      <c r="B340" s="157"/>
      <c r="C340" s="158"/>
      <c r="D340" s="161"/>
      <c r="E340" s="21" t="s">
        <v>30</v>
      </c>
      <c r="F340" s="6" t="s">
        <v>31</v>
      </c>
      <c r="G340" s="15">
        <f t="shared" si="24"/>
        <v>5404</v>
      </c>
      <c r="H340" s="44"/>
      <c r="I340" s="44"/>
      <c r="J340" s="44"/>
      <c r="K340" s="44">
        <v>5404</v>
      </c>
    </row>
    <row r="341" spans="1:11" ht="15" customHeight="1" thickBot="1" x14ac:dyDescent="0.3">
      <c r="A341" s="173"/>
      <c r="B341" s="157"/>
      <c r="C341" s="158"/>
      <c r="D341" s="174" t="s">
        <v>132</v>
      </c>
      <c r="E341" s="175"/>
      <c r="F341" s="176"/>
      <c r="G341" s="115">
        <f>SUM(H341:K341)</f>
        <v>123724</v>
      </c>
      <c r="H341" s="115">
        <f t="shared" ref="H341:J341" si="44">SUM(H337:H339)</f>
        <v>49794</v>
      </c>
      <c r="I341" s="115">
        <f t="shared" si="44"/>
        <v>30471</v>
      </c>
      <c r="J341" s="115">
        <f t="shared" si="44"/>
        <v>26520</v>
      </c>
      <c r="K341" s="115">
        <f>SUM(K337:K340)</f>
        <v>16939</v>
      </c>
    </row>
    <row r="342" spans="1:11" ht="15" customHeight="1" thickBot="1" x14ac:dyDescent="0.3">
      <c r="A342" s="120" t="s">
        <v>193</v>
      </c>
      <c r="B342" s="177" t="s">
        <v>196</v>
      </c>
      <c r="C342" s="178"/>
      <c r="D342" s="178"/>
      <c r="E342" s="178"/>
      <c r="F342" s="179"/>
      <c r="G342" s="121">
        <f>SUM(H342:K342)</f>
        <v>302459</v>
      </c>
      <c r="H342" s="121">
        <f>SUM(H345,,H348,H350,H356+H359+H367)</f>
        <v>113552</v>
      </c>
      <c r="I342" s="121">
        <f>SUM(I345,,I348,I350,I356+I359+I367)</f>
        <v>83694</v>
      </c>
      <c r="J342" s="121">
        <f>SUM(J345,,J348,J350,J356+J359+J367)</f>
        <v>65661</v>
      </c>
      <c r="K342" s="122">
        <f>SUM(K345,,K348,K350,K356+K359+K367)</f>
        <v>39552</v>
      </c>
    </row>
    <row r="343" spans="1:11" ht="21.2" customHeight="1" x14ac:dyDescent="0.25">
      <c r="A343" s="183"/>
      <c r="B343" s="157" t="s">
        <v>59</v>
      </c>
      <c r="C343" s="158" t="s">
        <v>15</v>
      </c>
      <c r="D343" s="90" t="s">
        <v>256</v>
      </c>
      <c r="E343" s="54" t="s">
        <v>21</v>
      </c>
      <c r="F343" s="19" t="s">
        <v>22</v>
      </c>
      <c r="G343" s="28">
        <f t="shared" si="24"/>
        <v>111216</v>
      </c>
      <c r="H343" s="83">
        <v>34709</v>
      </c>
      <c r="I343" s="83">
        <v>35645</v>
      </c>
      <c r="J343" s="83">
        <v>26105</v>
      </c>
      <c r="K343" s="83">
        <v>14757</v>
      </c>
    </row>
    <row r="344" spans="1:11" ht="21.2" customHeight="1" x14ac:dyDescent="0.25">
      <c r="A344" s="184"/>
      <c r="B344" s="157"/>
      <c r="C344" s="158"/>
      <c r="D344" s="125" t="s">
        <v>306</v>
      </c>
      <c r="E344" s="54" t="s">
        <v>21</v>
      </c>
      <c r="F344" s="19" t="s">
        <v>22</v>
      </c>
      <c r="G344" s="28">
        <f t="shared" si="24"/>
        <v>900</v>
      </c>
      <c r="H344" s="83"/>
      <c r="I344" s="83"/>
      <c r="J344" s="83"/>
      <c r="K344" s="83">
        <v>900</v>
      </c>
    </row>
    <row r="345" spans="1:11" ht="20.85" customHeight="1" x14ac:dyDescent="0.25">
      <c r="A345" s="184"/>
      <c r="B345" s="151"/>
      <c r="C345" s="153"/>
      <c r="D345" s="170" t="s">
        <v>35</v>
      </c>
      <c r="E345" s="171"/>
      <c r="F345" s="172"/>
      <c r="G345" s="113">
        <f>SUM(H345:K345)</f>
        <v>112116</v>
      </c>
      <c r="H345" s="113">
        <f t="shared" ref="H345:J345" si="45">SUM(H343:H344,)</f>
        <v>34709</v>
      </c>
      <c r="I345" s="113">
        <f t="shared" si="45"/>
        <v>35645</v>
      </c>
      <c r="J345" s="113">
        <f t="shared" si="45"/>
        <v>26105</v>
      </c>
      <c r="K345" s="113">
        <f>SUM(K343:K344,)</f>
        <v>15657</v>
      </c>
    </row>
    <row r="346" spans="1:11" ht="24.75" customHeight="1" x14ac:dyDescent="0.25">
      <c r="A346" s="184"/>
      <c r="B346" s="150" t="s">
        <v>85</v>
      </c>
      <c r="C346" s="152" t="s">
        <v>86</v>
      </c>
      <c r="D346" s="160">
        <v>151</v>
      </c>
      <c r="E346" s="21" t="s">
        <v>42</v>
      </c>
      <c r="F346" s="6" t="s">
        <v>53</v>
      </c>
      <c r="G346" s="15">
        <f>SUM(H346:K346)</f>
        <v>7000</v>
      </c>
      <c r="H346" s="14">
        <v>3000</v>
      </c>
      <c r="I346" s="14">
        <v>2200</v>
      </c>
      <c r="J346" s="14">
        <v>1500</v>
      </c>
      <c r="K346" s="14">
        <v>300</v>
      </c>
    </row>
    <row r="347" spans="1:11" ht="15.75" customHeight="1" x14ac:dyDescent="0.25">
      <c r="A347" s="184"/>
      <c r="B347" s="157"/>
      <c r="C347" s="158"/>
      <c r="D347" s="161"/>
      <c r="E347" s="21" t="s">
        <v>43</v>
      </c>
      <c r="F347" s="5" t="s">
        <v>54</v>
      </c>
      <c r="G347" s="15">
        <f t="shared" ref="G347:G353" si="46">SUM(H347:K347)</f>
        <v>9607</v>
      </c>
      <c r="H347" s="14">
        <v>5318</v>
      </c>
      <c r="I347" s="14">
        <v>5760</v>
      </c>
      <c r="J347" s="14">
        <v>1882</v>
      </c>
      <c r="K347" s="14">
        <v>-3353</v>
      </c>
    </row>
    <row r="348" spans="1:11" ht="15.75" customHeight="1" x14ac:dyDescent="0.25">
      <c r="A348" s="184"/>
      <c r="B348" s="151"/>
      <c r="C348" s="153"/>
      <c r="D348" s="170" t="s">
        <v>89</v>
      </c>
      <c r="E348" s="171"/>
      <c r="F348" s="172"/>
      <c r="G348" s="113">
        <f>SUM(H348:K348)</f>
        <v>16607</v>
      </c>
      <c r="H348" s="113">
        <f>SUM(H346:H347)</f>
        <v>8318</v>
      </c>
      <c r="I348" s="113">
        <f>SUM(I346:I347)</f>
        <v>7960</v>
      </c>
      <c r="J348" s="113">
        <f>SUM(J346:J347)</f>
        <v>3382</v>
      </c>
      <c r="K348" s="113">
        <f>SUM(K346:K347)</f>
        <v>-3053</v>
      </c>
    </row>
    <row r="349" spans="1:11" ht="24" customHeight="1" x14ac:dyDescent="0.25">
      <c r="A349" s="184"/>
      <c r="B349" s="150" t="s">
        <v>100</v>
      </c>
      <c r="C349" s="152" t="s">
        <v>101</v>
      </c>
      <c r="D349" s="21">
        <v>151</v>
      </c>
      <c r="E349" s="21" t="s">
        <v>203</v>
      </c>
      <c r="F349" s="6" t="s">
        <v>204</v>
      </c>
      <c r="G349" s="15">
        <f t="shared" si="46"/>
        <v>400</v>
      </c>
      <c r="H349" s="14">
        <v>300</v>
      </c>
      <c r="I349" s="14">
        <v>400</v>
      </c>
      <c r="J349" s="14">
        <v>-300</v>
      </c>
      <c r="K349" s="14"/>
    </row>
    <row r="350" spans="1:11" ht="15.75" customHeight="1" x14ac:dyDescent="0.25">
      <c r="A350" s="184"/>
      <c r="B350" s="151"/>
      <c r="C350" s="153"/>
      <c r="D350" s="170" t="s">
        <v>102</v>
      </c>
      <c r="E350" s="171"/>
      <c r="F350" s="172"/>
      <c r="G350" s="113">
        <f>SUM(H350:K350)</f>
        <v>400</v>
      </c>
      <c r="H350" s="113">
        <f t="shared" ref="H350:K350" si="47">SUM(H349)</f>
        <v>300</v>
      </c>
      <c r="I350" s="113">
        <f t="shared" si="47"/>
        <v>400</v>
      </c>
      <c r="J350" s="113">
        <f t="shared" si="47"/>
        <v>-300</v>
      </c>
      <c r="K350" s="113">
        <f t="shared" si="47"/>
        <v>0</v>
      </c>
    </row>
    <row r="351" spans="1:11" ht="25.5" customHeight="1" x14ac:dyDescent="0.25">
      <c r="A351" s="184"/>
      <c r="B351" s="150" t="s">
        <v>108</v>
      </c>
      <c r="C351" s="152" t="s">
        <v>121</v>
      </c>
      <c r="D351" s="160">
        <v>142</v>
      </c>
      <c r="E351" s="21" t="s">
        <v>182</v>
      </c>
      <c r="F351" s="6" t="s">
        <v>188</v>
      </c>
      <c r="G351" s="15">
        <f t="shared" si="46"/>
        <v>171</v>
      </c>
      <c r="H351" s="14">
        <v>50</v>
      </c>
      <c r="I351" s="14">
        <v>50</v>
      </c>
      <c r="J351" s="14">
        <v>46</v>
      </c>
      <c r="K351" s="14">
        <v>25</v>
      </c>
    </row>
    <row r="352" spans="1:11" ht="25.5" customHeight="1" x14ac:dyDescent="0.25">
      <c r="A352" s="184"/>
      <c r="B352" s="157"/>
      <c r="C352" s="158"/>
      <c r="D352" s="159"/>
      <c r="E352" s="21" t="s">
        <v>178</v>
      </c>
      <c r="F352" s="6" t="s">
        <v>179</v>
      </c>
      <c r="G352" s="15">
        <f t="shared" si="46"/>
        <v>6892</v>
      </c>
      <c r="H352" s="14"/>
      <c r="I352" s="14">
        <v>2800</v>
      </c>
      <c r="J352" s="14">
        <v>2046</v>
      </c>
      <c r="K352" s="14">
        <v>2046</v>
      </c>
    </row>
    <row r="353" spans="1:11" ht="14.25" customHeight="1" x14ac:dyDescent="0.25">
      <c r="A353" s="184"/>
      <c r="B353" s="157"/>
      <c r="C353" s="158"/>
      <c r="D353" s="159"/>
      <c r="E353" s="21" t="s">
        <v>37</v>
      </c>
      <c r="F353" s="6" t="s">
        <v>48</v>
      </c>
      <c r="G353" s="15">
        <f t="shared" si="46"/>
        <v>18214</v>
      </c>
      <c r="H353" s="14">
        <v>5065</v>
      </c>
      <c r="I353" s="14">
        <v>5065</v>
      </c>
      <c r="J353" s="14">
        <v>5065</v>
      </c>
      <c r="K353" s="14">
        <v>3019</v>
      </c>
    </row>
    <row r="354" spans="1:11" ht="25.5" customHeight="1" x14ac:dyDescent="0.25">
      <c r="A354" s="184"/>
      <c r="B354" s="157"/>
      <c r="C354" s="158"/>
      <c r="D354" s="159"/>
      <c r="E354" s="21" t="s">
        <v>168</v>
      </c>
      <c r="F354" s="6" t="s">
        <v>173</v>
      </c>
      <c r="G354" s="15">
        <f t="shared" si="24"/>
        <v>16072</v>
      </c>
      <c r="H354" s="14">
        <v>4020</v>
      </c>
      <c r="I354" s="14">
        <v>4020</v>
      </c>
      <c r="J354" s="14">
        <v>4020</v>
      </c>
      <c r="K354" s="14">
        <v>4012</v>
      </c>
    </row>
    <row r="355" spans="1:11" ht="15" customHeight="1" x14ac:dyDescent="0.25">
      <c r="A355" s="184"/>
      <c r="B355" s="157"/>
      <c r="C355" s="158"/>
      <c r="D355" s="161"/>
      <c r="E355" s="21" t="s">
        <v>169</v>
      </c>
      <c r="F355" s="6" t="s">
        <v>174</v>
      </c>
      <c r="G355" s="15">
        <f t="shared" si="24"/>
        <v>392</v>
      </c>
      <c r="H355" s="14">
        <v>130</v>
      </c>
      <c r="I355" s="14">
        <v>130</v>
      </c>
      <c r="J355" s="14">
        <v>132</v>
      </c>
      <c r="K355" s="14"/>
    </row>
    <row r="356" spans="1:11" ht="15" customHeight="1" x14ac:dyDescent="0.25">
      <c r="A356" s="184"/>
      <c r="B356" s="151"/>
      <c r="C356" s="153"/>
      <c r="D356" s="170" t="s">
        <v>120</v>
      </c>
      <c r="E356" s="171"/>
      <c r="F356" s="172"/>
      <c r="G356" s="113">
        <f t="shared" ref="G356:G368" si="48">SUM(H356:K356)</f>
        <v>41741</v>
      </c>
      <c r="H356" s="113">
        <f>SUM(H351:H355)</f>
        <v>9265</v>
      </c>
      <c r="I356" s="113">
        <f>SUM(I351:I355)</f>
        <v>12065</v>
      </c>
      <c r="J356" s="113">
        <f>SUM(J351:J355)</f>
        <v>11309</v>
      </c>
      <c r="K356" s="113">
        <f>SUM(K351:K355)</f>
        <v>9102</v>
      </c>
    </row>
    <row r="357" spans="1:11" ht="23.85" customHeight="1" x14ac:dyDescent="0.25">
      <c r="A357" s="184"/>
      <c r="B357" s="157" t="s">
        <v>127</v>
      </c>
      <c r="C357" s="158" t="s">
        <v>126</v>
      </c>
      <c r="D357" s="160">
        <v>151</v>
      </c>
      <c r="E357" s="21" t="s">
        <v>46</v>
      </c>
      <c r="F357" s="37" t="s">
        <v>57</v>
      </c>
      <c r="G357" s="15">
        <f t="shared" si="48"/>
        <v>3500</v>
      </c>
      <c r="H357" s="22">
        <v>1000</v>
      </c>
      <c r="I357" s="22">
        <v>1000</v>
      </c>
      <c r="J357" s="22">
        <v>1000</v>
      </c>
      <c r="K357" s="22">
        <v>500</v>
      </c>
    </row>
    <row r="358" spans="1:11" ht="15" customHeight="1" x14ac:dyDescent="0.25">
      <c r="A358" s="184"/>
      <c r="B358" s="157"/>
      <c r="C358" s="158"/>
      <c r="D358" s="161"/>
      <c r="E358" s="21" t="s">
        <v>47</v>
      </c>
      <c r="F358" s="6" t="s">
        <v>22</v>
      </c>
      <c r="G358" s="15">
        <f t="shared" si="48"/>
        <v>23213</v>
      </c>
      <c r="H358" s="14">
        <v>5458</v>
      </c>
      <c r="I358" s="14">
        <v>7417</v>
      </c>
      <c r="J358" s="14">
        <v>7297</v>
      </c>
      <c r="K358" s="14">
        <v>3041</v>
      </c>
    </row>
    <row r="359" spans="1:11" ht="15" customHeight="1" x14ac:dyDescent="0.25">
      <c r="A359" s="184"/>
      <c r="B359" s="151"/>
      <c r="C359" s="153"/>
      <c r="D359" s="170" t="s">
        <v>124</v>
      </c>
      <c r="E359" s="171"/>
      <c r="F359" s="172"/>
      <c r="G359" s="113">
        <f>SUM(G357:G358)</f>
        <v>26713</v>
      </c>
      <c r="H359" s="113">
        <f>SUM(H357:H358)</f>
        <v>6458</v>
      </c>
      <c r="I359" s="113">
        <f>SUM(I357:I358)</f>
        <v>8417</v>
      </c>
      <c r="J359" s="113">
        <f>SUM(J357:J358)</f>
        <v>8297</v>
      </c>
      <c r="K359" s="113">
        <f>SUM(K357:K358)</f>
        <v>3541</v>
      </c>
    </row>
    <row r="360" spans="1:11" ht="15" customHeight="1" x14ac:dyDescent="0.25">
      <c r="A360" s="184"/>
      <c r="B360" s="150" t="s">
        <v>134</v>
      </c>
      <c r="C360" s="152" t="s">
        <v>135</v>
      </c>
      <c r="D360" s="160">
        <v>151</v>
      </c>
      <c r="E360" s="21" t="s">
        <v>39</v>
      </c>
      <c r="F360" s="6" t="s">
        <v>50</v>
      </c>
      <c r="G360" s="15">
        <f t="shared" si="48"/>
        <v>75961</v>
      </c>
      <c r="H360" s="14">
        <v>43350</v>
      </c>
      <c r="I360" s="14">
        <v>12520</v>
      </c>
      <c r="J360" s="14">
        <v>13168</v>
      </c>
      <c r="K360" s="14">
        <v>6923</v>
      </c>
    </row>
    <row r="361" spans="1:11" ht="15" customHeight="1" x14ac:dyDescent="0.25">
      <c r="A361" s="184"/>
      <c r="B361" s="157"/>
      <c r="C361" s="158"/>
      <c r="D361" s="159"/>
      <c r="E361" s="21" t="s">
        <v>40</v>
      </c>
      <c r="F361" s="6" t="s">
        <v>51</v>
      </c>
      <c r="G361" s="15">
        <f t="shared" si="48"/>
        <v>5500</v>
      </c>
      <c r="H361" s="14">
        <v>3400</v>
      </c>
      <c r="I361" s="14">
        <v>1900</v>
      </c>
      <c r="J361" s="14">
        <v>200</v>
      </c>
      <c r="K361" s="14"/>
    </row>
    <row r="362" spans="1:11" ht="15" customHeight="1" x14ac:dyDescent="0.25">
      <c r="A362" s="184"/>
      <c r="B362" s="157"/>
      <c r="C362" s="158"/>
      <c r="D362" s="159"/>
      <c r="E362" s="21" t="s">
        <v>41</v>
      </c>
      <c r="F362" s="6" t="s">
        <v>52</v>
      </c>
      <c r="G362" s="15">
        <f t="shared" si="48"/>
        <v>12844</v>
      </c>
      <c r="H362" s="14">
        <v>5000</v>
      </c>
      <c r="I362" s="14">
        <v>3500</v>
      </c>
      <c r="J362" s="14">
        <v>2500</v>
      </c>
      <c r="K362" s="14">
        <v>1844</v>
      </c>
    </row>
    <row r="363" spans="1:11" ht="15" customHeight="1" x14ac:dyDescent="0.25">
      <c r="A363" s="184"/>
      <c r="B363" s="157"/>
      <c r="C363" s="158"/>
      <c r="D363" s="161"/>
      <c r="E363" s="21" t="s">
        <v>30</v>
      </c>
      <c r="F363" s="6" t="s">
        <v>31</v>
      </c>
      <c r="G363" s="15">
        <f t="shared" si="48"/>
        <v>5346</v>
      </c>
      <c r="H363" s="14"/>
      <c r="I363" s="14"/>
      <c r="J363" s="14"/>
      <c r="K363" s="14">
        <v>5346</v>
      </c>
    </row>
    <row r="364" spans="1:11" ht="15" customHeight="1" x14ac:dyDescent="0.25">
      <c r="A364" s="184"/>
      <c r="B364" s="157"/>
      <c r="C364" s="158"/>
      <c r="D364" s="25">
        <v>155</v>
      </c>
      <c r="E364" s="21" t="s">
        <v>39</v>
      </c>
      <c r="F364" s="6" t="s">
        <v>50</v>
      </c>
      <c r="G364" s="15">
        <f t="shared" si="48"/>
        <v>192</v>
      </c>
      <c r="H364" s="14"/>
      <c r="I364" s="14"/>
      <c r="J364" s="14"/>
      <c r="K364" s="14">
        <v>192</v>
      </c>
    </row>
    <row r="365" spans="1:11" ht="15" customHeight="1" x14ac:dyDescent="0.25">
      <c r="A365" s="184"/>
      <c r="B365" s="157"/>
      <c r="C365" s="158"/>
      <c r="D365" s="21" t="s">
        <v>98</v>
      </c>
      <c r="E365" s="21" t="s">
        <v>40</v>
      </c>
      <c r="F365" s="6" t="s">
        <v>51</v>
      </c>
      <c r="G365" s="15">
        <f t="shared" si="48"/>
        <v>3087</v>
      </c>
      <c r="H365" s="14">
        <v>800</v>
      </c>
      <c r="I365" s="14">
        <v>1287</v>
      </c>
      <c r="J365" s="14">
        <v>1000</v>
      </c>
      <c r="K365" s="14"/>
    </row>
    <row r="366" spans="1:11" ht="15" customHeight="1" x14ac:dyDescent="0.25">
      <c r="A366" s="184"/>
      <c r="B366" s="157"/>
      <c r="C366" s="158"/>
      <c r="D366" s="21" t="s">
        <v>99</v>
      </c>
      <c r="E366" s="21" t="s">
        <v>40</v>
      </c>
      <c r="F366" s="6" t="s">
        <v>51</v>
      </c>
      <c r="G366" s="15">
        <f t="shared" si="48"/>
        <v>1952</v>
      </c>
      <c r="H366" s="44">
        <v>1952</v>
      </c>
      <c r="I366" s="44"/>
      <c r="J366" s="44"/>
      <c r="K366" s="44"/>
    </row>
    <row r="367" spans="1:11" ht="15" customHeight="1" thickBot="1" x14ac:dyDescent="0.3">
      <c r="A367" s="185"/>
      <c r="B367" s="157"/>
      <c r="C367" s="158"/>
      <c r="D367" s="174" t="s">
        <v>132</v>
      </c>
      <c r="E367" s="175"/>
      <c r="F367" s="176"/>
      <c r="G367" s="115">
        <f t="shared" si="48"/>
        <v>104882</v>
      </c>
      <c r="H367" s="115">
        <f>SUM(H360:H366)</f>
        <v>54502</v>
      </c>
      <c r="I367" s="115">
        <f>SUM(I360:I365)</f>
        <v>19207</v>
      </c>
      <c r="J367" s="115">
        <f>SUM(J360:J365)</f>
        <v>16868</v>
      </c>
      <c r="K367" s="115">
        <f>SUM(K360:K365)</f>
        <v>14305</v>
      </c>
    </row>
    <row r="368" spans="1:11" ht="15" customHeight="1" thickBot="1" x14ac:dyDescent="0.3">
      <c r="A368" s="126" t="s">
        <v>195</v>
      </c>
      <c r="B368" s="260" t="s">
        <v>197</v>
      </c>
      <c r="C368" s="178"/>
      <c r="D368" s="178"/>
      <c r="E368" s="178"/>
      <c r="F368" s="261"/>
      <c r="G368" s="127">
        <f t="shared" si="48"/>
        <v>79694</v>
      </c>
      <c r="H368" s="127">
        <f>SUM(H372,H374,H376,H381,H383,H387)</f>
        <v>38853</v>
      </c>
      <c r="I368" s="127">
        <f>SUM(I372,I374,I376,I381,I383,I387)</f>
        <v>31058</v>
      </c>
      <c r="J368" s="127">
        <f>SUM(J372,J374,J376,J381,J383,J387)</f>
        <v>6911</v>
      </c>
      <c r="K368" s="128">
        <f>SUM(K372,K374,K376,K381,K383,K387)</f>
        <v>2872</v>
      </c>
    </row>
    <row r="369" spans="1:11" ht="15" customHeight="1" x14ac:dyDescent="0.25">
      <c r="A369" s="188"/>
      <c r="B369" s="157" t="s">
        <v>59</v>
      </c>
      <c r="C369" s="158" t="s">
        <v>15</v>
      </c>
      <c r="D369" s="25">
        <v>151</v>
      </c>
      <c r="E369" s="25" t="s">
        <v>21</v>
      </c>
      <c r="F369" s="19" t="s">
        <v>22</v>
      </c>
      <c r="G369" s="28">
        <f t="shared" ref="G369:G562" si="49">SUM(H369:K369)</f>
        <v>64445</v>
      </c>
      <c r="H369" s="29">
        <v>29950</v>
      </c>
      <c r="I369" s="29">
        <v>27154</v>
      </c>
      <c r="J369" s="29">
        <v>4921</v>
      </c>
      <c r="K369" s="29">
        <v>2420</v>
      </c>
    </row>
    <row r="370" spans="1:11" ht="15" customHeight="1" x14ac:dyDescent="0.25">
      <c r="A370" s="188"/>
      <c r="B370" s="157"/>
      <c r="C370" s="158"/>
      <c r="D370" s="25" t="s">
        <v>98</v>
      </c>
      <c r="E370" s="21" t="s">
        <v>21</v>
      </c>
      <c r="F370" s="5" t="s">
        <v>22</v>
      </c>
      <c r="G370" s="15">
        <f t="shared" si="49"/>
        <v>500</v>
      </c>
      <c r="H370" s="14">
        <v>500</v>
      </c>
      <c r="I370" s="14"/>
      <c r="J370" s="14"/>
      <c r="K370" s="14"/>
    </row>
    <row r="371" spans="1:11" ht="15" customHeight="1" x14ac:dyDescent="0.25">
      <c r="A371" s="188"/>
      <c r="B371" s="157"/>
      <c r="C371" s="158"/>
      <c r="D371" s="21" t="s">
        <v>99</v>
      </c>
      <c r="E371" s="21" t="s">
        <v>21</v>
      </c>
      <c r="F371" s="5" t="s">
        <v>22</v>
      </c>
      <c r="G371" s="15">
        <f t="shared" si="49"/>
        <v>3707</v>
      </c>
      <c r="H371" s="14">
        <v>3707</v>
      </c>
      <c r="I371" s="14"/>
      <c r="J371" s="14"/>
      <c r="K371" s="14"/>
    </row>
    <row r="372" spans="1:11" ht="15" customHeight="1" x14ac:dyDescent="0.25">
      <c r="A372" s="188"/>
      <c r="B372" s="151"/>
      <c r="C372" s="153"/>
      <c r="D372" s="170" t="s">
        <v>35</v>
      </c>
      <c r="E372" s="171"/>
      <c r="F372" s="172"/>
      <c r="G372" s="113">
        <f>SUM(H372:K372)</f>
        <v>68652</v>
      </c>
      <c r="H372" s="113">
        <f>SUM(H369:H371)</f>
        <v>34157</v>
      </c>
      <c r="I372" s="113">
        <f>SUM(I369:I370)</f>
        <v>27154</v>
      </c>
      <c r="J372" s="113">
        <f>SUM(J369:J370)</f>
        <v>4921</v>
      </c>
      <c r="K372" s="113">
        <f>SUM(K369:K370)</f>
        <v>2420</v>
      </c>
    </row>
    <row r="373" spans="1:11" ht="26.45" customHeight="1" x14ac:dyDescent="0.25">
      <c r="A373" s="188"/>
      <c r="B373" s="150" t="s">
        <v>85</v>
      </c>
      <c r="C373" s="200" t="s">
        <v>86</v>
      </c>
      <c r="D373" s="27">
        <v>151</v>
      </c>
      <c r="E373" s="21" t="s">
        <v>42</v>
      </c>
      <c r="F373" s="6" t="s">
        <v>53</v>
      </c>
      <c r="G373" s="15">
        <f t="shared" si="49"/>
        <v>2300</v>
      </c>
      <c r="H373" s="14">
        <v>1000</v>
      </c>
      <c r="I373" s="14">
        <v>500</v>
      </c>
      <c r="J373" s="14">
        <v>500</v>
      </c>
      <c r="K373" s="14">
        <v>300</v>
      </c>
    </row>
    <row r="374" spans="1:11" ht="15" customHeight="1" x14ac:dyDescent="0.25">
      <c r="A374" s="188"/>
      <c r="B374" s="151"/>
      <c r="C374" s="201"/>
      <c r="D374" s="170" t="s">
        <v>89</v>
      </c>
      <c r="E374" s="171"/>
      <c r="F374" s="172"/>
      <c r="G374" s="113">
        <f>SUM(G373:G373)</f>
        <v>2300</v>
      </c>
      <c r="H374" s="113">
        <f>SUM(H373:H373)</f>
        <v>1000</v>
      </c>
      <c r="I374" s="113">
        <f>SUM(I373:I373)</f>
        <v>500</v>
      </c>
      <c r="J374" s="113">
        <f>SUM(J373:J373)</f>
        <v>500</v>
      </c>
      <c r="K374" s="113">
        <f>SUM(K373:K373)</f>
        <v>300</v>
      </c>
    </row>
    <row r="375" spans="1:11" ht="24" customHeight="1" x14ac:dyDescent="0.25">
      <c r="A375" s="188"/>
      <c r="B375" s="150" t="s">
        <v>100</v>
      </c>
      <c r="C375" s="152" t="s">
        <v>101</v>
      </c>
      <c r="D375" s="4">
        <v>151</v>
      </c>
      <c r="E375" s="21" t="s">
        <v>203</v>
      </c>
      <c r="F375" s="6" t="s">
        <v>204</v>
      </c>
      <c r="G375" s="15">
        <f>SUM(H375:K375)</f>
        <v>0</v>
      </c>
      <c r="H375" s="14"/>
      <c r="I375" s="14"/>
      <c r="J375" s="14"/>
      <c r="K375" s="14"/>
    </row>
    <row r="376" spans="1:11" ht="15" customHeight="1" x14ac:dyDescent="0.25">
      <c r="A376" s="188"/>
      <c r="B376" s="151"/>
      <c r="C376" s="153"/>
      <c r="D376" s="170" t="s">
        <v>102</v>
      </c>
      <c r="E376" s="171"/>
      <c r="F376" s="172"/>
      <c r="G376" s="113">
        <f>SUM(G375)</f>
        <v>0</v>
      </c>
      <c r="H376" s="113">
        <f>SUM(H375)</f>
        <v>0</v>
      </c>
      <c r="I376" s="113">
        <f>SUM(I375)</f>
        <v>0</v>
      </c>
      <c r="J376" s="113">
        <f>SUM(J375)</f>
        <v>0</v>
      </c>
      <c r="K376" s="113">
        <f>SUM(K375)</f>
        <v>0</v>
      </c>
    </row>
    <row r="377" spans="1:11" ht="23.25" customHeight="1" x14ac:dyDescent="0.25">
      <c r="A377" s="188"/>
      <c r="B377" s="150" t="s">
        <v>108</v>
      </c>
      <c r="C377" s="152" t="s">
        <v>121</v>
      </c>
      <c r="D377" s="160">
        <v>142</v>
      </c>
      <c r="E377" s="21" t="s">
        <v>182</v>
      </c>
      <c r="F377" s="6" t="s">
        <v>188</v>
      </c>
      <c r="G377" s="15">
        <f t="shared" si="49"/>
        <v>171</v>
      </c>
      <c r="H377" s="14">
        <v>45</v>
      </c>
      <c r="I377" s="14">
        <v>45</v>
      </c>
      <c r="J377" s="14">
        <v>45</v>
      </c>
      <c r="K377" s="14">
        <v>36</v>
      </c>
    </row>
    <row r="378" spans="1:11" ht="23.25" customHeight="1" x14ac:dyDescent="0.25">
      <c r="A378" s="188"/>
      <c r="B378" s="157"/>
      <c r="C378" s="158"/>
      <c r="D378" s="159"/>
      <c r="E378" s="21" t="s">
        <v>178</v>
      </c>
      <c r="F378" s="6" t="s">
        <v>179</v>
      </c>
      <c r="G378" s="15">
        <f t="shared" si="49"/>
        <v>1723</v>
      </c>
      <c r="H378" s="14"/>
      <c r="I378" s="14">
        <v>800</v>
      </c>
      <c r="J378" s="14">
        <v>923</v>
      </c>
      <c r="K378" s="14"/>
    </row>
    <row r="379" spans="1:11" ht="25.5" customHeight="1" x14ac:dyDescent="0.25">
      <c r="A379" s="188"/>
      <c r="B379" s="157"/>
      <c r="C379" s="158"/>
      <c r="D379" s="159"/>
      <c r="E379" s="21" t="s">
        <v>168</v>
      </c>
      <c r="F379" s="6" t="s">
        <v>173</v>
      </c>
      <c r="G379" s="15">
        <f t="shared" si="49"/>
        <v>2009</v>
      </c>
      <c r="H379" s="14">
        <v>1192</v>
      </c>
      <c r="I379" s="14">
        <v>799</v>
      </c>
      <c r="J379" s="14">
        <v>12</v>
      </c>
      <c r="K379" s="14">
        <v>6</v>
      </c>
    </row>
    <row r="380" spans="1:11" ht="15" customHeight="1" x14ac:dyDescent="0.25">
      <c r="A380" s="188"/>
      <c r="B380" s="157"/>
      <c r="C380" s="158"/>
      <c r="D380" s="161"/>
      <c r="E380" s="21" t="s">
        <v>169</v>
      </c>
      <c r="F380" s="6" t="s">
        <v>174</v>
      </c>
      <c r="G380" s="15">
        <f t="shared" si="49"/>
        <v>40</v>
      </c>
      <c r="H380" s="14">
        <v>10</v>
      </c>
      <c r="I380" s="14">
        <v>10</v>
      </c>
      <c r="J380" s="14">
        <v>10</v>
      </c>
      <c r="K380" s="14">
        <v>10</v>
      </c>
    </row>
    <row r="381" spans="1:11" ht="15" customHeight="1" x14ac:dyDescent="0.25">
      <c r="A381" s="188"/>
      <c r="B381" s="151"/>
      <c r="C381" s="153"/>
      <c r="D381" s="170" t="s">
        <v>120</v>
      </c>
      <c r="E381" s="171"/>
      <c r="F381" s="172"/>
      <c r="G381" s="113">
        <f>SUM(H381:K381)</f>
        <v>3943</v>
      </c>
      <c r="H381" s="113">
        <f>SUM(H377:H380)</f>
        <v>1247</v>
      </c>
      <c r="I381" s="113">
        <f>SUM(I377:I380)</f>
        <v>1654</v>
      </c>
      <c r="J381" s="113">
        <f>SUM(J377:J380)</f>
        <v>990</v>
      </c>
      <c r="K381" s="113">
        <f>SUM(K377:K380)</f>
        <v>52</v>
      </c>
    </row>
    <row r="382" spans="1:11" ht="34.700000000000003" customHeight="1" x14ac:dyDescent="0.25">
      <c r="A382" s="188"/>
      <c r="B382" s="150" t="s">
        <v>127</v>
      </c>
      <c r="C382" s="152" t="s">
        <v>126</v>
      </c>
      <c r="D382" s="21">
        <v>151</v>
      </c>
      <c r="E382" s="21" t="s">
        <v>46</v>
      </c>
      <c r="F382" s="37" t="s">
        <v>57</v>
      </c>
      <c r="G382" s="23">
        <f>SUM(H382:K382)</f>
        <v>1000</v>
      </c>
      <c r="H382" s="22">
        <v>600</v>
      </c>
      <c r="I382" s="22">
        <v>400</v>
      </c>
      <c r="J382" s="22"/>
      <c r="K382" s="22"/>
    </row>
    <row r="383" spans="1:11" ht="15" customHeight="1" x14ac:dyDescent="0.25">
      <c r="A383" s="188"/>
      <c r="B383" s="151"/>
      <c r="C383" s="153"/>
      <c r="D383" s="170" t="s">
        <v>124</v>
      </c>
      <c r="E383" s="171"/>
      <c r="F383" s="172"/>
      <c r="G383" s="113">
        <f>SUM(H383:K383)</f>
        <v>1000</v>
      </c>
      <c r="H383" s="113">
        <f t="shared" ref="H383:K383" si="50">SUM(H382)</f>
        <v>600</v>
      </c>
      <c r="I383" s="113">
        <f t="shared" si="50"/>
        <v>400</v>
      </c>
      <c r="J383" s="113">
        <f t="shared" si="50"/>
        <v>0</v>
      </c>
      <c r="K383" s="113">
        <f t="shared" si="50"/>
        <v>0</v>
      </c>
    </row>
    <row r="384" spans="1:11" ht="15" customHeight="1" x14ac:dyDescent="0.25">
      <c r="A384" s="188"/>
      <c r="B384" s="150" t="s">
        <v>134</v>
      </c>
      <c r="C384" s="152" t="s">
        <v>135</v>
      </c>
      <c r="D384" s="160">
        <v>151</v>
      </c>
      <c r="E384" s="21" t="s">
        <v>39</v>
      </c>
      <c r="F384" s="6" t="s">
        <v>50</v>
      </c>
      <c r="G384" s="15">
        <f t="shared" si="49"/>
        <v>1499</v>
      </c>
      <c r="H384" s="22">
        <v>1149</v>
      </c>
      <c r="I384" s="22">
        <v>350</v>
      </c>
      <c r="J384" s="22"/>
      <c r="K384" s="22"/>
    </row>
    <row r="385" spans="1:11" ht="15" customHeight="1" x14ac:dyDescent="0.25">
      <c r="A385" s="188"/>
      <c r="B385" s="157"/>
      <c r="C385" s="158"/>
      <c r="D385" s="159"/>
      <c r="E385" s="21" t="s">
        <v>40</v>
      </c>
      <c r="F385" s="26" t="s">
        <v>51</v>
      </c>
      <c r="G385" s="15">
        <f t="shared" si="49"/>
        <v>1700</v>
      </c>
      <c r="H385" s="22">
        <v>500</v>
      </c>
      <c r="I385" s="22">
        <v>800</v>
      </c>
      <c r="J385" s="22">
        <v>300</v>
      </c>
      <c r="K385" s="22">
        <v>100</v>
      </c>
    </row>
    <row r="386" spans="1:11" ht="15" customHeight="1" x14ac:dyDescent="0.25">
      <c r="A386" s="188"/>
      <c r="B386" s="157"/>
      <c r="C386" s="158"/>
      <c r="D386" s="161"/>
      <c r="E386" s="21" t="s">
        <v>41</v>
      </c>
      <c r="F386" s="6" t="s">
        <v>52</v>
      </c>
      <c r="G386" s="15">
        <f t="shared" si="49"/>
        <v>600</v>
      </c>
      <c r="H386" s="14">
        <v>200</v>
      </c>
      <c r="I386" s="14">
        <v>200</v>
      </c>
      <c r="J386" s="14">
        <v>200</v>
      </c>
      <c r="K386" s="14"/>
    </row>
    <row r="387" spans="1:11" ht="15" customHeight="1" thickBot="1" x14ac:dyDescent="0.3">
      <c r="A387" s="188"/>
      <c r="B387" s="168"/>
      <c r="C387" s="187"/>
      <c r="D387" s="174" t="s">
        <v>132</v>
      </c>
      <c r="E387" s="175"/>
      <c r="F387" s="176"/>
      <c r="G387" s="115">
        <f>SUM(H387:K387)</f>
        <v>3799</v>
      </c>
      <c r="H387" s="115">
        <f t="shared" ref="H387:K387" si="51">SUM(H384:H386)</f>
        <v>1849</v>
      </c>
      <c r="I387" s="115">
        <f t="shared" si="51"/>
        <v>1350</v>
      </c>
      <c r="J387" s="115">
        <f t="shared" si="51"/>
        <v>500</v>
      </c>
      <c r="K387" s="115">
        <f t="shared" si="51"/>
        <v>100</v>
      </c>
    </row>
    <row r="388" spans="1:11" ht="15" customHeight="1" thickBot="1" x14ac:dyDescent="0.3">
      <c r="A388" s="120" t="s">
        <v>200</v>
      </c>
      <c r="B388" s="191" t="s">
        <v>198</v>
      </c>
      <c r="C388" s="192"/>
      <c r="D388" s="192"/>
      <c r="E388" s="192"/>
      <c r="F388" s="193"/>
      <c r="G388" s="121">
        <f>SUM(H388:K388)</f>
        <v>311803</v>
      </c>
      <c r="H388" s="121">
        <f>SUM(H390,H393,H395,H402,H405+H411)</f>
        <v>123110</v>
      </c>
      <c r="I388" s="121">
        <f>SUM(I390,I393,I395,I402,I405+I411)</f>
        <v>83534</v>
      </c>
      <c r="J388" s="121">
        <f>SUM(J390,J393,J395,J402,J405+J411)</f>
        <v>57074</v>
      </c>
      <c r="K388" s="122">
        <f>SUM(K390,K393,K395,K402,K405+K411)</f>
        <v>48085</v>
      </c>
    </row>
    <row r="389" spans="1:11" ht="20.45" customHeight="1" x14ac:dyDescent="0.25">
      <c r="A389" s="188"/>
      <c r="B389" s="157" t="s">
        <v>59</v>
      </c>
      <c r="C389" s="158" t="s">
        <v>15</v>
      </c>
      <c r="D389" s="30">
        <v>151</v>
      </c>
      <c r="E389" s="25" t="s">
        <v>21</v>
      </c>
      <c r="F389" s="19" t="s">
        <v>22</v>
      </c>
      <c r="G389" s="28">
        <f t="shared" si="49"/>
        <v>96104</v>
      </c>
      <c r="H389" s="29">
        <v>31994</v>
      </c>
      <c r="I389" s="29">
        <v>25520</v>
      </c>
      <c r="J389" s="29">
        <v>22650</v>
      </c>
      <c r="K389" s="29">
        <v>15940</v>
      </c>
    </row>
    <row r="390" spans="1:11" ht="20.45" customHeight="1" x14ac:dyDescent="0.25">
      <c r="A390" s="188"/>
      <c r="B390" s="151"/>
      <c r="C390" s="153"/>
      <c r="D390" s="170" t="s">
        <v>35</v>
      </c>
      <c r="E390" s="171"/>
      <c r="F390" s="172"/>
      <c r="G390" s="113">
        <f>SUM(H390:K390)</f>
        <v>96104</v>
      </c>
      <c r="H390" s="113">
        <f>SUM(H389:H389)</f>
        <v>31994</v>
      </c>
      <c r="I390" s="113">
        <f>SUM(I389:I389)</f>
        <v>25520</v>
      </c>
      <c r="J390" s="113">
        <f>SUM(J389:J389)</f>
        <v>22650</v>
      </c>
      <c r="K390" s="113">
        <f>SUM(K389:K389)</f>
        <v>15940</v>
      </c>
    </row>
    <row r="391" spans="1:11" ht="23.25" customHeight="1" x14ac:dyDescent="0.25">
      <c r="A391" s="188"/>
      <c r="B391" s="150" t="s">
        <v>85</v>
      </c>
      <c r="C391" s="152" t="s">
        <v>86</v>
      </c>
      <c r="D391" s="160">
        <v>151</v>
      </c>
      <c r="E391" s="21" t="s">
        <v>42</v>
      </c>
      <c r="F391" s="6" t="s">
        <v>53</v>
      </c>
      <c r="G391" s="15">
        <f t="shared" si="49"/>
        <v>7320</v>
      </c>
      <c r="H391" s="14">
        <v>1000</v>
      </c>
      <c r="I391" s="14">
        <v>2000</v>
      </c>
      <c r="J391" s="14">
        <v>1000</v>
      </c>
      <c r="K391" s="14">
        <v>3320</v>
      </c>
    </row>
    <row r="392" spans="1:11" ht="15" customHeight="1" x14ac:dyDescent="0.25">
      <c r="A392" s="188"/>
      <c r="B392" s="157"/>
      <c r="C392" s="158"/>
      <c r="D392" s="161"/>
      <c r="E392" s="21" t="s">
        <v>43</v>
      </c>
      <c r="F392" s="5" t="s">
        <v>54</v>
      </c>
      <c r="G392" s="15">
        <f t="shared" si="49"/>
        <v>36839</v>
      </c>
      <c r="H392" s="14">
        <v>10200</v>
      </c>
      <c r="I392" s="14">
        <v>15305</v>
      </c>
      <c r="J392" s="14">
        <v>5780</v>
      </c>
      <c r="K392" s="14">
        <v>5554</v>
      </c>
    </row>
    <row r="393" spans="1:11" ht="15" customHeight="1" x14ac:dyDescent="0.25">
      <c r="A393" s="188"/>
      <c r="B393" s="151"/>
      <c r="C393" s="153"/>
      <c r="D393" s="170" t="s">
        <v>89</v>
      </c>
      <c r="E393" s="171"/>
      <c r="F393" s="172"/>
      <c r="G393" s="113">
        <f>SUM(H393:K393)</f>
        <v>44159</v>
      </c>
      <c r="H393" s="113">
        <f>SUM(H391:H392)</f>
        <v>11200</v>
      </c>
      <c r="I393" s="113">
        <f>SUM(I391:I392)</f>
        <v>17305</v>
      </c>
      <c r="J393" s="113">
        <f>SUM(J391:J392)</f>
        <v>6780</v>
      </c>
      <c r="K393" s="113">
        <f>SUM(K391:K392)</f>
        <v>8874</v>
      </c>
    </row>
    <row r="394" spans="1:11" ht="17.649999999999999" customHeight="1" x14ac:dyDescent="0.25">
      <c r="A394" s="188"/>
      <c r="B394" s="150" t="s">
        <v>100</v>
      </c>
      <c r="C394" s="152" t="s">
        <v>101</v>
      </c>
      <c r="D394" s="4">
        <v>151</v>
      </c>
      <c r="E394" s="21" t="s">
        <v>203</v>
      </c>
      <c r="F394" s="5" t="s">
        <v>204</v>
      </c>
      <c r="G394" s="15">
        <f t="shared" si="49"/>
        <v>0</v>
      </c>
      <c r="H394" s="14"/>
      <c r="I394" s="14"/>
      <c r="J394" s="14"/>
      <c r="K394" s="14"/>
    </row>
    <row r="395" spans="1:11" ht="19.7" customHeight="1" x14ac:dyDescent="0.25">
      <c r="A395" s="188"/>
      <c r="B395" s="151"/>
      <c r="C395" s="153"/>
      <c r="D395" s="170" t="s">
        <v>102</v>
      </c>
      <c r="E395" s="171"/>
      <c r="F395" s="172"/>
      <c r="G395" s="113">
        <f>SUM(H395:K395)</f>
        <v>0</v>
      </c>
      <c r="H395" s="113">
        <f t="shared" ref="H395:K395" si="52">SUM(H394)</f>
        <v>0</v>
      </c>
      <c r="I395" s="113">
        <f t="shared" si="52"/>
        <v>0</v>
      </c>
      <c r="J395" s="113">
        <f t="shared" si="52"/>
        <v>0</v>
      </c>
      <c r="K395" s="113">
        <f t="shared" si="52"/>
        <v>0</v>
      </c>
    </row>
    <row r="396" spans="1:11" ht="27" customHeight="1" x14ac:dyDescent="0.25">
      <c r="A396" s="188"/>
      <c r="B396" s="150" t="s">
        <v>108</v>
      </c>
      <c r="C396" s="152" t="s">
        <v>121</v>
      </c>
      <c r="D396" s="27">
        <v>142</v>
      </c>
      <c r="E396" s="21" t="s">
        <v>182</v>
      </c>
      <c r="F396" s="6" t="s">
        <v>188</v>
      </c>
      <c r="G396" s="15">
        <f t="shared" si="49"/>
        <v>171</v>
      </c>
      <c r="H396" s="14">
        <v>43</v>
      </c>
      <c r="I396" s="14">
        <v>43</v>
      </c>
      <c r="J396" s="14">
        <v>43</v>
      </c>
      <c r="K396" s="14">
        <v>42</v>
      </c>
    </row>
    <row r="397" spans="1:11" ht="27" customHeight="1" x14ac:dyDescent="0.25">
      <c r="A397" s="188"/>
      <c r="B397" s="157"/>
      <c r="C397" s="158"/>
      <c r="D397" s="30"/>
      <c r="E397" s="21" t="s">
        <v>178</v>
      </c>
      <c r="F397" s="6" t="s">
        <v>179</v>
      </c>
      <c r="G397" s="15">
        <f t="shared" si="49"/>
        <v>8615</v>
      </c>
      <c r="H397" s="14">
        <v>2800</v>
      </c>
      <c r="I397" s="14">
        <v>1582</v>
      </c>
      <c r="J397" s="14">
        <v>2060</v>
      </c>
      <c r="K397" s="14">
        <v>2173</v>
      </c>
    </row>
    <row r="398" spans="1:11" ht="15" customHeight="1" x14ac:dyDescent="0.25">
      <c r="A398" s="188"/>
      <c r="B398" s="157"/>
      <c r="C398" s="158"/>
      <c r="D398" s="30"/>
      <c r="E398" s="21" t="s">
        <v>37</v>
      </c>
      <c r="F398" s="6" t="s">
        <v>48</v>
      </c>
      <c r="G398" s="15">
        <f t="shared" si="49"/>
        <v>18214</v>
      </c>
      <c r="H398" s="14">
        <v>6072</v>
      </c>
      <c r="I398" s="14">
        <v>4695</v>
      </c>
      <c r="J398" s="14">
        <v>4554</v>
      </c>
      <c r="K398" s="14">
        <v>2893</v>
      </c>
    </row>
    <row r="399" spans="1:11" ht="23.1" customHeight="1" x14ac:dyDescent="0.25">
      <c r="A399" s="188"/>
      <c r="B399" s="157"/>
      <c r="C399" s="158"/>
      <c r="D399" s="30"/>
      <c r="E399" s="21" t="s">
        <v>168</v>
      </c>
      <c r="F399" s="6" t="s">
        <v>173</v>
      </c>
      <c r="G399" s="15">
        <f t="shared" si="49"/>
        <v>16072</v>
      </c>
      <c r="H399" s="14">
        <v>5324</v>
      </c>
      <c r="I399" s="14">
        <v>4018</v>
      </c>
      <c r="J399" s="14">
        <v>4018</v>
      </c>
      <c r="K399" s="14">
        <v>2712</v>
      </c>
    </row>
    <row r="400" spans="1:11" ht="15" customHeight="1" x14ac:dyDescent="0.25">
      <c r="A400" s="188"/>
      <c r="B400" s="157"/>
      <c r="C400" s="158"/>
      <c r="D400" s="25"/>
      <c r="E400" s="21" t="s">
        <v>169</v>
      </c>
      <c r="F400" s="6" t="s">
        <v>174</v>
      </c>
      <c r="G400" s="15">
        <f t="shared" si="49"/>
        <v>344</v>
      </c>
      <c r="H400" s="14">
        <v>86</v>
      </c>
      <c r="I400" s="14">
        <v>86</v>
      </c>
      <c r="J400" s="14">
        <v>86</v>
      </c>
      <c r="K400" s="14">
        <v>86</v>
      </c>
    </row>
    <row r="401" spans="1:11" ht="15" customHeight="1" x14ac:dyDescent="0.25">
      <c r="A401" s="188"/>
      <c r="B401" s="157"/>
      <c r="C401" s="158"/>
      <c r="D401" s="21">
        <v>151</v>
      </c>
      <c r="E401" s="21" t="s">
        <v>37</v>
      </c>
      <c r="F401" s="6" t="s">
        <v>48</v>
      </c>
      <c r="G401" s="15">
        <f t="shared" si="49"/>
        <v>300</v>
      </c>
      <c r="H401" s="14"/>
      <c r="I401" s="14"/>
      <c r="J401" s="14"/>
      <c r="K401" s="14">
        <v>300</v>
      </c>
    </row>
    <row r="402" spans="1:11" ht="15" customHeight="1" x14ac:dyDescent="0.25">
      <c r="A402" s="188"/>
      <c r="B402" s="151"/>
      <c r="C402" s="153"/>
      <c r="D402" s="170" t="s">
        <v>120</v>
      </c>
      <c r="E402" s="171"/>
      <c r="F402" s="172"/>
      <c r="G402" s="113">
        <f>SUM(H402:K402)</f>
        <v>43716</v>
      </c>
      <c r="H402" s="113">
        <f>SUM(H396:H400)</f>
        <v>14325</v>
      </c>
      <c r="I402" s="113">
        <f>SUM(I396:I400)</f>
        <v>10424</v>
      </c>
      <c r="J402" s="113">
        <f>SUM(J396:J400)</f>
        <v>10761</v>
      </c>
      <c r="K402" s="113">
        <f>SUM(K396:K401)</f>
        <v>8206</v>
      </c>
    </row>
    <row r="403" spans="1:11" ht="28.15" customHeight="1" x14ac:dyDescent="0.25">
      <c r="A403" s="188"/>
      <c r="B403" s="157" t="s">
        <v>127</v>
      </c>
      <c r="C403" s="158" t="s">
        <v>126</v>
      </c>
      <c r="D403" s="160">
        <v>151</v>
      </c>
      <c r="E403" s="21" t="s">
        <v>46</v>
      </c>
      <c r="F403" s="37" t="s">
        <v>57</v>
      </c>
      <c r="G403" s="15">
        <f t="shared" si="49"/>
        <v>4000</v>
      </c>
      <c r="H403" s="22">
        <v>1300</v>
      </c>
      <c r="I403" s="22">
        <v>1500</v>
      </c>
      <c r="J403" s="22">
        <v>1200</v>
      </c>
      <c r="K403" s="22"/>
    </row>
    <row r="404" spans="1:11" ht="17.45" customHeight="1" x14ac:dyDescent="0.25">
      <c r="A404" s="188"/>
      <c r="B404" s="157"/>
      <c r="C404" s="158"/>
      <c r="D404" s="161"/>
      <c r="E404" s="21" t="s">
        <v>47</v>
      </c>
      <c r="F404" s="6" t="s">
        <v>22</v>
      </c>
      <c r="G404" s="15">
        <f t="shared" si="49"/>
        <v>21294</v>
      </c>
      <c r="H404" s="14">
        <v>7347</v>
      </c>
      <c r="I404" s="14">
        <v>5442</v>
      </c>
      <c r="J404" s="14">
        <v>5434</v>
      </c>
      <c r="K404" s="14">
        <v>3071</v>
      </c>
    </row>
    <row r="405" spans="1:11" ht="14.25" customHeight="1" x14ac:dyDescent="0.25">
      <c r="A405" s="188"/>
      <c r="B405" s="151"/>
      <c r="C405" s="153"/>
      <c r="D405" s="170" t="s">
        <v>124</v>
      </c>
      <c r="E405" s="171"/>
      <c r="F405" s="172"/>
      <c r="G405" s="113">
        <f>SUM(G403:G404)</f>
        <v>25294</v>
      </c>
      <c r="H405" s="113">
        <f>SUM(H403:H404)</f>
        <v>8647</v>
      </c>
      <c r="I405" s="113">
        <f>SUM(I403:I404)</f>
        <v>6942</v>
      </c>
      <c r="J405" s="113">
        <f>SUM(J403:J404)</f>
        <v>6634</v>
      </c>
      <c r="K405" s="113">
        <f>SUM(K403:K404)</f>
        <v>3071</v>
      </c>
    </row>
    <row r="406" spans="1:11" ht="15" customHeight="1" x14ac:dyDescent="0.25">
      <c r="A406" s="188"/>
      <c r="B406" s="157" t="s">
        <v>134</v>
      </c>
      <c r="C406" s="158" t="s">
        <v>135</v>
      </c>
      <c r="D406" s="160">
        <v>151</v>
      </c>
      <c r="E406" s="21" t="s">
        <v>39</v>
      </c>
      <c r="F406" s="6" t="s">
        <v>50</v>
      </c>
      <c r="G406" s="15">
        <f t="shared" si="49"/>
        <v>18773</v>
      </c>
      <c r="H406" s="14">
        <v>2983</v>
      </c>
      <c r="I406" s="14">
        <v>12827</v>
      </c>
      <c r="J406" s="14">
        <v>2083</v>
      </c>
      <c r="K406" s="14">
        <v>880</v>
      </c>
    </row>
    <row r="407" spans="1:11" ht="15" customHeight="1" x14ac:dyDescent="0.25">
      <c r="A407" s="188"/>
      <c r="B407" s="157"/>
      <c r="C407" s="158"/>
      <c r="D407" s="159"/>
      <c r="E407" s="21" t="s">
        <v>40</v>
      </c>
      <c r="F407" s="6" t="s">
        <v>51</v>
      </c>
      <c r="G407" s="15">
        <f t="shared" si="49"/>
        <v>61544</v>
      </c>
      <c r="H407" s="14">
        <v>46745</v>
      </c>
      <c r="I407" s="14">
        <v>6950</v>
      </c>
      <c r="J407" s="14">
        <v>2450</v>
      </c>
      <c r="K407" s="14">
        <v>5399</v>
      </c>
    </row>
    <row r="408" spans="1:11" ht="15" customHeight="1" x14ac:dyDescent="0.25">
      <c r="A408" s="188"/>
      <c r="B408" s="157"/>
      <c r="C408" s="158"/>
      <c r="D408" s="161"/>
      <c r="E408" s="21" t="s">
        <v>41</v>
      </c>
      <c r="F408" s="6" t="s">
        <v>52</v>
      </c>
      <c r="G408" s="15">
        <f t="shared" si="49"/>
        <v>15350</v>
      </c>
      <c r="H408" s="14">
        <v>5500</v>
      </c>
      <c r="I408" s="14">
        <v>1850</v>
      </c>
      <c r="J408" s="14">
        <v>4000</v>
      </c>
      <c r="K408" s="14">
        <v>4000</v>
      </c>
    </row>
    <row r="409" spans="1:11" ht="15" customHeight="1" x14ac:dyDescent="0.25">
      <c r="A409" s="188"/>
      <c r="B409" s="157"/>
      <c r="C409" s="158"/>
      <c r="D409" s="21" t="s">
        <v>98</v>
      </c>
      <c r="E409" s="21" t="s">
        <v>40</v>
      </c>
      <c r="F409" s="5" t="s">
        <v>51</v>
      </c>
      <c r="G409" s="15">
        <f t="shared" si="49"/>
        <v>360</v>
      </c>
      <c r="H409" s="14">
        <v>90</v>
      </c>
      <c r="I409" s="14">
        <v>90</v>
      </c>
      <c r="J409" s="14">
        <v>90</v>
      </c>
      <c r="K409" s="14">
        <v>90</v>
      </c>
    </row>
    <row r="410" spans="1:11" ht="15" customHeight="1" x14ac:dyDescent="0.25">
      <c r="A410" s="188"/>
      <c r="B410" s="157"/>
      <c r="C410" s="158"/>
      <c r="D410" s="21" t="s">
        <v>99</v>
      </c>
      <c r="E410" s="21" t="s">
        <v>40</v>
      </c>
      <c r="F410" s="5" t="s">
        <v>51</v>
      </c>
      <c r="G410" s="15">
        <f t="shared" si="49"/>
        <v>6503</v>
      </c>
      <c r="H410" s="14">
        <v>1626</v>
      </c>
      <c r="I410" s="14">
        <v>1626</v>
      </c>
      <c r="J410" s="14">
        <v>1626</v>
      </c>
      <c r="K410" s="14">
        <v>1625</v>
      </c>
    </row>
    <row r="411" spans="1:11" ht="15" customHeight="1" thickBot="1" x14ac:dyDescent="0.3">
      <c r="A411" s="188"/>
      <c r="B411" s="168"/>
      <c r="C411" s="187"/>
      <c r="D411" s="174" t="s">
        <v>132</v>
      </c>
      <c r="E411" s="175"/>
      <c r="F411" s="176"/>
      <c r="G411" s="115">
        <f>SUM(H411:K411)</f>
        <v>102530</v>
      </c>
      <c r="H411" s="115">
        <f>SUM(H406:H410)</f>
        <v>56944</v>
      </c>
      <c r="I411" s="115">
        <f>SUM(I406:I410)</f>
        <v>23343</v>
      </c>
      <c r="J411" s="115">
        <f>SUM(J406:J410)</f>
        <v>10249</v>
      </c>
      <c r="K411" s="115">
        <f>SUM(K406:K410)</f>
        <v>11994</v>
      </c>
    </row>
    <row r="412" spans="1:11" ht="15" customHeight="1" thickBot="1" x14ac:dyDescent="0.3">
      <c r="A412" s="120" t="s">
        <v>199</v>
      </c>
      <c r="B412" s="191" t="s">
        <v>202</v>
      </c>
      <c r="C412" s="192"/>
      <c r="D412" s="192"/>
      <c r="E412" s="192"/>
      <c r="F412" s="193"/>
      <c r="G412" s="129">
        <f>SUM(H412:K412)</f>
        <v>623367</v>
      </c>
      <c r="H412" s="129">
        <f>SUM(H414,H416,H418,H422,H426)</f>
        <v>196114</v>
      </c>
      <c r="I412" s="129">
        <f>SUM(I414,I416,I418,I422,I426)</f>
        <v>154521</v>
      </c>
      <c r="J412" s="129">
        <f>SUM(J414,J416,J418,J422,J426)</f>
        <v>137842</v>
      </c>
      <c r="K412" s="130">
        <f>SUM(K414,K416,K418,K422,K426)</f>
        <v>134890</v>
      </c>
    </row>
    <row r="413" spans="1:11" ht="18" customHeight="1" x14ac:dyDescent="0.25">
      <c r="A413" s="173"/>
      <c r="B413" s="157" t="s">
        <v>59</v>
      </c>
      <c r="C413" s="158" t="s">
        <v>15</v>
      </c>
      <c r="D413" s="25">
        <v>151</v>
      </c>
      <c r="E413" s="55" t="s">
        <v>21</v>
      </c>
      <c r="F413" s="20" t="s">
        <v>22</v>
      </c>
      <c r="G413" s="28">
        <f t="shared" si="49"/>
        <v>64549</v>
      </c>
      <c r="H413" s="29">
        <v>17002</v>
      </c>
      <c r="I413" s="29">
        <v>17562</v>
      </c>
      <c r="J413" s="29">
        <v>16362</v>
      </c>
      <c r="K413" s="29">
        <v>13623</v>
      </c>
    </row>
    <row r="414" spans="1:11" ht="18.75" customHeight="1" x14ac:dyDescent="0.25">
      <c r="A414" s="173"/>
      <c r="B414" s="151"/>
      <c r="C414" s="153"/>
      <c r="D414" s="170" t="s">
        <v>35</v>
      </c>
      <c r="E414" s="171"/>
      <c r="F414" s="172"/>
      <c r="G414" s="113">
        <f>SUM(H414:K414)</f>
        <v>64549</v>
      </c>
      <c r="H414" s="113">
        <f>SUM(H413:H413)</f>
        <v>17002</v>
      </c>
      <c r="I414" s="113">
        <f>SUM(I413:I413)</f>
        <v>17562</v>
      </c>
      <c r="J414" s="113">
        <f>SUM(J413:J413)</f>
        <v>16362</v>
      </c>
      <c r="K414" s="113">
        <f>SUM(K413:K413)</f>
        <v>13623</v>
      </c>
    </row>
    <row r="415" spans="1:11" ht="24.6" customHeight="1" x14ac:dyDescent="0.25">
      <c r="A415" s="173"/>
      <c r="B415" s="150" t="s">
        <v>85</v>
      </c>
      <c r="C415" s="152" t="s">
        <v>86</v>
      </c>
      <c r="D415" s="21">
        <v>151</v>
      </c>
      <c r="E415" s="39" t="s">
        <v>42</v>
      </c>
      <c r="F415" s="18" t="s">
        <v>53</v>
      </c>
      <c r="G415" s="15">
        <f t="shared" si="49"/>
        <v>44000</v>
      </c>
      <c r="H415" s="14">
        <v>1000</v>
      </c>
      <c r="I415" s="14">
        <v>2000</v>
      </c>
      <c r="J415" s="14">
        <v>15000</v>
      </c>
      <c r="K415" s="14">
        <v>26000</v>
      </c>
    </row>
    <row r="416" spans="1:11" ht="17.100000000000001" customHeight="1" x14ac:dyDescent="0.25">
      <c r="A416" s="173"/>
      <c r="B416" s="151"/>
      <c r="C416" s="153"/>
      <c r="D416" s="170" t="s">
        <v>89</v>
      </c>
      <c r="E416" s="171"/>
      <c r="F416" s="172"/>
      <c r="G416" s="113">
        <f>SUM(H416:K416)</f>
        <v>44000</v>
      </c>
      <c r="H416" s="113">
        <f>SUM(H415:H415)</f>
        <v>1000</v>
      </c>
      <c r="I416" s="113">
        <f>SUM(I415:I415)</f>
        <v>2000</v>
      </c>
      <c r="J416" s="113">
        <f>SUM(J415:J415)</f>
        <v>15000</v>
      </c>
      <c r="K416" s="113">
        <f>SUM(K415:K415)</f>
        <v>26000</v>
      </c>
    </row>
    <row r="417" spans="1:11" ht="15" customHeight="1" x14ac:dyDescent="0.25">
      <c r="A417" s="173"/>
      <c r="B417" s="157" t="s">
        <v>100</v>
      </c>
      <c r="C417" s="200" t="s">
        <v>101</v>
      </c>
      <c r="D417" s="21">
        <v>151</v>
      </c>
      <c r="E417" s="4" t="s">
        <v>203</v>
      </c>
      <c r="F417" s="5" t="s">
        <v>204</v>
      </c>
      <c r="G417" s="15">
        <f t="shared" si="49"/>
        <v>0</v>
      </c>
      <c r="H417" s="14"/>
      <c r="I417" s="14"/>
      <c r="J417" s="14"/>
      <c r="K417" s="14"/>
    </row>
    <row r="418" spans="1:11" ht="15" customHeight="1" x14ac:dyDescent="0.25">
      <c r="A418" s="173"/>
      <c r="B418" s="151"/>
      <c r="C418" s="201"/>
      <c r="D418" s="170" t="s">
        <v>102</v>
      </c>
      <c r="E418" s="171"/>
      <c r="F418" s="172"/>
      <c r="G418" s="113">
        <f>SUM(H418:K418)</f>
        <v>0</v>
      </c>
      <c r="H418" s="113">
        <f>SUM(H417:H417)</f>
        <v>0</v>
      </c>
      <c r="I418" s="113">
        <f>SUM(I417:I417)</f>
        <v>0</v>
      </c>
      <c r="J418" s="113">
        <f>SUM(J417:J417)</f>
        <v>0</v>
      </c>
      <c r="K418" s="113">
        <f>SUM(K417:K417)</f>
        <v>0</v>
      </c>
    </row>
    <row r="419" spans="1:11" ht="24" customHeight="1" x14ac:dyDescent="0.25">
      <c r="A419" s="173"/>
      <c r="B419" s="150" t="s">
        <v>108</v>
      </c>
      <c r="C419" s="152" t="s">
        <v>121</v>
      </c>
      <c r="D419" s="160">
        <v>142</v>
      </c>
      <c r="E419" s="21" t="s">
        <v>182</v>
      </c>
      <c r="F419" s="6" t="s">
        <v>188</v>
      </c>
      <c r="G419" s="15">
        <f t="shared" si="49"/>
        <v>177</v>
      </c>
      <c r="H419" s="14">
        <v>44</v>
      </c>
      <c r="I419" s="14">
        <v>44</v>
      </c>
      <c r="J419" s="14">
        <v>44</v>
      </c>
      <c r="K419" s="14">
        <v>45</v>
      </c>
    </row>
    <row r="420" spans="1:11" ht="24" customHeight="1" x14ac:dyDescent="0.25">
      <c r="A420" s="173"/>
      <c r="B420" s="157"/>
      <c r="C420" s="158"/>
      <c r="D420" s="159"/>
      <c r="E420" s="21" t="s">
        <v>178</v>
      </c>
      <c r="F420" s="6" t="s">
        <v>179</v>
      </c>
      <c r="G420" s="15">
        <f t="shared" si="49"/>
        <v>19964</v>
      </c>
      <c r="H420" s="14">
        <v>9000</v>
      </c>
      <c r="I420" s="14">
        <v>600</v>
      </c>
      <c r="J420" s="14">
        <v>3000</v>
      </c>
      <c r="K420" s="14">
        <v>7364</v>
      </c>
    </row>
    <row r="421" spans="1:11" ht="16.350000000000001" customHeight="1" x14ac:dyDescent="0.25">
      <c r="A421" s="173"/>
      <c r="B421" s="157"/>
      <c r="C421" s="158"/>
      <c r="D421" s="161"/>
      <c r="E421" s="21" t="s">
        <v>169</v>
      </c>
      <c r="F421" s="6" t="s">
        <v>174</v>
      </c>
      <c r="G421" s="15">
        <f t="shared" si="49"/>
        <v>420</v>
      </c>
      <c r="H421" s="14">
        <v>105</v>
      </c>
      <c r="I421" s="14">
        <v>105</v>
      </c>
      <c r="J421" s="14">
        <v>105</v>
      </c>
      <c r="K421" s="14">
        <v>105</v>
      </c>
    </row>
    <row r="422" spans="1:11" ht="15" customHeight="1" x14ac:dyDescent="0.25">
      <c r="A422" s="173"/>
      <c r="B422" s="151"/>
      <c r="C422" s="153"/>
      <c r="D422" s="170" t="s">
        <v>120</v>
      </c>
      <c r="E422" s="171"/>
      <c r="F422" s="172"/>
      <c r="G422" s="113">
        <f>SUM(H422:K422)</f>
        <v>20561</v>
      </c>
      <c r="H422" s="113">
        <f>SUM(H419:H421)</f>
        <v>9149</v>
      </c>
      <c r="I422" s="113">
        <f>SUM(I419:I421)</f>
        <v>749</v>
      </c>
      <c r="J422" s="113">
        <f>SUM(J419:J421)</f>
        <v>3149</v>
      </c>
      <c r="K422" s="113">
        <f>SUM(K419:K421)</f>
        <v>7514</v>
      </c>
    </row>
    <row r="423" spans="1:11" ht="15" customHeight="1" x14ac:dyDescent="0.25">
      <c r="A423" s="173"/>
      <c r="B423" s="157" t="s">
        <v>134</v>
      </c>
      <c r="C423" s="158" t="s">
        <v>135</v>
      </c>
      <c r="D423" s="160">
        <v>151</v>
      </c>
      <c r="E423" s="21" t="s">
        <v>39</v>
      </c>
      <c r="F423" s="6" t="s">
        <v>50</v>
      </c>
      <c r="G423" s="15">
        <f>SUM(H423:K423)</f>
        <v>342774</v>
      </c>
      <c r="H423" s="14">
        <v>136323</v>
      </c>
      <c r="I423" s="14">
        <v>72233</v>
      </c>
      <c r="J423" s="14">
        <v>67876</v>
      </c>
      <c r="K423" s="14">
        <v>66342</v>
      </c>
    </row>
    <row r="424" spans="1:11" ht="15" customHeight="1" x14ac:dyDescent="0.25">
      <c r="A424" s="173"/>
      <c r="B424" s="157"/>
      <c r="C424" s="158"/>
      <c r="D424" s="159"/>
      <c r="E424" s="21" t="s">
        <v>40</v>
      </c>
      <c r="F424" s="5" t="s">
        <v>51</v>
      </c>
      <c r="G424" s="15">
        <f t="shared" si="49"/>
        <v>63872</v>
      </c>
      <c r="H424" s="14">
        <v>9640</v>
      </c>
      <c r="I424" s="14">
        <v>30777</v>
      </c>
      <c r="J424" s="14">
        <v>18455</v>
      </c>
      <c r="K424" s="14">
        <v>5000</v>
      </c>
    </row>
    <row r="425" spans="1:11" ht="15" customHeight="1" x14ac:dyDescent="0.25">
      <c r="A425" s="173"/>
      <c r="B425" s="157"/>
      <c r="C425" s="158"/>
      <c r="D425" s="161"/>
      <c r="E425" s="21" t="s">
        <v>41</v>
      </c>
      <c r="F425" s="6" t="s">
        <v>52</v>
      </c>
      <c r="G425" s="15">
        <f t="shared" si="49"/>
        <v>87611</v>
      </c>
      <c r="H425" s="14">
        <v>23000</v>
      </c>
      <c r="I425" s="14">
        <v>31200</v>
      </c>
      <c r="J425" s="14">
        <v>17000</v>
      </c>
      <c r="K425" s="14">
        <v>16411</v>
      </c>
    </row>
    <row r="426" spans="1:11" ht="15" customHeight="1" thickBot="1" x14ac:dyDescent="0.3">
      <c r="A426" s="173"/>
      <c r="B426" s="157"/>
      <c r="C426" s="158"/>
      <c r="D426" s="174" t="s">
        <v>132</v>
      </c>
      <c r="E426" s="175"/>
      <c r="F426" s="176"/>
      <c r="G426" s="115">
        <f>SUM(H426:K426)</f>
        <v>494257</v>
      </c>
      <c r="H426" s="115">
        <f>SUM(H423:H425)</f>
        <v>168963</v>
      </c>
      <c r="I426" s="115">
        <f>SUM(I423:I425)</f>
        <v>134210</v>
      </c>
      <c r="J426" s="115">
        <f>SUM(J423:J425)</f>
        <v>103331</v>
      </c>
      <c r="K426" s="115">
        <f>SUM(K423:K425)</f>
        <v>87753</v>
      </c>
    </row>
    <row r="427" spans="1:11" ht="15" customHeight="1" thickBot="1" x14ac:dyDescent="0.3">
      <c r="A427" s="120" t="s">
        <v>201</v>
      </c>
      <c r="B427" s="177" t="s">
        <v>206</v>
      </c>
      <c r="C427" s="178"/>
      <c r="D427" s="178"/>
      <c r="E427" s="178"/>
      <c r="F427" s="179"/>
      <c r="G427" s="123">
        <f>SUM(H427:K427)</f>
        <v>187136</v>
      </c>
      <c r="H427" s="123">
        <f>SUM(H429,H432,H434,H440,H443,H450)</f>
        <v>56235</v>
      </c>
      <c r="I427" s="123">
        <f>SUM(I429,I432,I434,I440,I443,I450)</f>
        <v>52439</v>
      </c>
      <c r="J427" s="123">
        <f>SUM(J429,J432,J434,J440,J443,J450)</f>
        <v>46714</v>
      </c>
      <c r="K427" s="124">
        <f>SUM(K429,K432,K434,K440,K443,K450)</f>
        <v>31748</v>
      </c>
    </row>
    <row r="428" spans="1:11" ht="24.4" customHeight="1" x14ac:dyDescent="0.25">
      <c r="A428" s="183"/>
      <c r="B428" s="157" t="s">
        <v>59</v>
      </c>
      <c r="C428" s="158" t="s">
        <v>15</v>
      </c>
      <c r="D428" s="30">
        <v>151</v>
      </c>
      <c r="E428" s="30" t="s">
        <v>21</v>
      </c>
      <c r="F428" s="19" t="s">
        <v>22</v>
      </c>
      <c r="G428" s="28">
        <f t="shared" si="49"/>
        <v>66996</v>
      </c>
      <c r="H428" s="29">
        <v>21913</v>
      </c>
      <c r="I428" s="29">
        <v>22210</v>
      </c>
      <c r="J428" s="29">
        <v>17741</v>
      </c>
      <c r="K428" s="29">
        <v>5132</v>
      </c>
    </row>
    <row r="429" spans="1:11" ht="19.149999999999999" customHeight="1" x14ac:dyDescent="0.25">
      <c r="A429" s="184"/>
      <c r="B429" s="151"/>
      <c r="C429" s="153"/>
      <c r="D429" s="170" t="s">
        <v>35</v>
      </c>
      <c r="E429" s="171"/>
      <c r="F429" s="172"/>
      <c r="G429" s="113">
        <f>SUM(H429:K429)</f>
        <v>66996</v>
      </c>
      <c r="H429" s="113">
        <f>SUM(H428:H428)</f>
        <v>21913</v>
      </c>
      <c r="I429" s="113">
        <f>SUM(I428:I428)</f>
        <v>22210</v>
      </c>
      <c r="J429" s="113">
        <f>SUM(J428:J428)</f>
        <v>17741</v>
      </c>
      <c r="K429" s="113">
        <f>SUM(K428:K428)</f>
        <v>5132</v>
      </c>
    </row>
    <row r="430" spans="1:11" ht="23.1" customHeight="1" x14ac:dyDescent="0.25">
      <c r="A430" s="184"/>
      <c r="B430" s="150" t="s">
        <v>85</v>
      </c>
      <c r="C430" s="152" t="s">
        <v>86</v>
      </c>
      <c r="D430" s="160">
        <v>151</v>
      </c>
      <c r="E430" s="21" t="s">
        <v>42</v>
      </c>
      <c r="F430" s="6" t="s">
        <v>53</v>
      </c>
      <c r="G430" s="15">
        <f t="shared" si="49"/>
        <v>4500</v>
      </c>
      <c r="H430" s="14">
        <v>800</v>
      </c>
      <c r="I430" s="14">
        <v>1000</v>
      </c>
      <c r="J430" s="14">
        <v>2600</v>
      </c>
      <c r="K430" s="14">
        <v>100</v>
      </c>
    </row>
    <row r="431" spans="1:11" ht="17.45" customHeight="1" x14ac:dyDescent="0.25">
      <c r="A431" s="184"/>
      <c r="B431" s="157"/>
      <c r="C431" s="158"/>
      <c r="D431" s="161"/>
      <c r="E431" s="21" t="s">
        <v>43</v>
      </c>
      <c r="F431" s="5" t="s">
        <v>54</v>
      </c>
      <c r="G431" s="15">
        <f t="shared" si="49"/>
        <v>13433</v>
      </c>
      <c r="H431" s="14">
        <v>3600</v>
      </c>
      <c r="I431" s="14">
        <v>4000</v>
      </c>
      <c r="J431" s="14">
        <v>3938</v>
      </c>
      <c r="K431" s="14">
        <v>1895</v>
      </c>
    </row>
    <row r="432" spans="1:11" ht="15" customHeight="1" x14ac:dyDescent="0.25">
      <c r="A432" s="184"/>
      <c r="B432" s="151"/>
      <c r="C432" s="153"/>
      <c r="D432" s="170" t="s">
        <v>89</v>
      </c>
      <c r="E432" s="171"/>
      <c r="F432" s="172"/>
      <c r="G432" s="113">
        <f>SUM(H432:K432)</f>
        <v>17933</v>
      </c>
      <c r="H432" s="113">
        <f t="shared" ref="H432:K432" si="53">SUM(H430:H431)</f>
        <v>4400</v>
      </c>
      <c r="I432" s="113">
        <f t="shared" si="53"/>
        <v>5000</v>
      </c>
      <c r="J432" s="113">
        <f t="shared" si="53"/>
        <v>6538</v>
      </c>
      <c r="K432" s="113">
        <f t="shared" si="53"/>
        <v>1995</v>
      </c>
    </row>
    <row r="433" spans="1:11" ht="24.75" customHeight="1" x14ac:dyDescent="0.25">
      <c r="A433" s="184"/>
      <c r="B433" s="150" t="s">
        <v>100</v>
      </c>
      <c r="C433" s="152" t="s">
        <v>101</v>
      </c>
      <c r="D433" s="21">
        <v>151</v>
      </c>
      <c r="E433" s="21" t="s">
        <v>203</v>
      </c>
      <c r="F433" s="6" t="s">
        <v>204</v>
      </c>
      <c r="G433" s="15">
        <f>SUM(H433:K433)</f>
        <v>0</v>
      </c>
      <c r="H433" s="14">
        <v>300</v>
      </c>
      <c r="I433" s="14">
        <v>200</v>
      </c>
      <c r="J433" s="14">
        <v>-500</v>
      </c>
      <c r="K433" s="14"/>
    </row>
    <row r="434" spans="1:11" ht="15" customHeight="1" x14ac:dyDescent="0.25">
      <c r="A434" s="184"/>
      <c r="B434" s="151"/>
      <c r="C434" s="153"/>
      <c r="D434" s="170" t="s">
        <v>102</v>
      </c>
      <c r="E434" s="171"/>
      <c r="F434" s="172"/>
      <c r="G434" s="113">
        <f>SUM(H434:K434)</f>
        <v>0</v>
      </c>
      <c r="H434" s="113">
        <f t="shared" ref="H434:K434" si="54">SUM(H433)</f>
        <v>300</v>
      </c>
      <c r="I434" s="113">
        <f t="shared" si="54"/>
        <v>200</v>
      </c>
      <c r="J434" s="113">
        <f t="shared" si="54"/>
        <v>-500</v>
      </c>
      <c r="K434" s="113">
        <f t="shared" si="54"/>
        <v>0</v>
      </c>
    </row>
    <row r="435" spans="1:11" ht="26.45" customHeight="1" x14ac:dyDescent="0.25">
      <c r="A435" s="184"/>
      <c r="B435" s="150" t="s">
        <v>108</v>
      </c>
      <c r="C435" s="152" t="s">
        <v>121</v>
      </c>
      <c r="D435" s="160">
        <v>142</v>
      </c>
      <c r="E435" s="21" t="s">
        <v>182</v>
      </c>
      <c r="F435" s="6" t="s">
        <v>188</v>
      </c>
      <c r="G435" s="15">
        <f t="shared" si="49"/>
        <v>171</v>
      </c>
      <c r="H435" s="14">
        <v>50</v>
      </c>
      <c r="I435" s="14">
        <v>50</v>
      </c>
      <c r="J435" s="14">
        <v>46</v>
      </c>
      <c r="K435" s="14">
        <v>25</v>
      </c>
    </row>
    <row r="436" spans="1:11" ht="26.45" customHeight="1" x14ac:dyDescent="0.25">
      <c r="A436" s="184"/>
      <c r="B436" s="157"/>
      <c r="C436" s="158"/>
      <c r="D436" s="159"/>
      <c r="E436" s="21" t="s">
        <v>178</v>
      </c>
      <c r="F436" s="6" t="s">
        <v>179</v>
      </c>
      <c r="G436" s="15">
        <f t="shared" si="49"/>
        <v>5169</v>
      </c>
      <c r="H436" s="14"/>
      <c r="I436" s="14">
        <v>2500</v>
      </c>
      <c r="J436" s="14">
        <v>1334</v>
      </c>
      <c r="K436" s="14">
        <v>1335</v>
      </c>
    </row>
    <row r="437" spans="1:11" ht="15" customHeight="1" x14ac:dyDescent="0.25">
      <c r="A437" s="184"/>
      <c r="B437" s="157"/>
      <c r="C437" s="158"/>
      <c r="D437" s="159"/>
      <c r="E437" s="21" t="s">
        <v>37</v>
      </c>
      <c r="F437" s="6" t="s">
        <v>48</v>
      </c>
      <c r="G437" s="15">
        <f t="shared" si="49"/>
        <v>18214</v>
      </c>
      <c r="H437" s="14">
        <v>5065</v>
      </c>
      <c r="I437" s="14">
        <v>5065</v>
      </c>
      <c r="J437" s="14">
        <v>5065</v>
      </c>
      <c r="K437" s="14">
        <v>3019</v>
      </c>
    </row>
    <row r="438" spans="1:11" ht="24.75" customHeight="1" x14ac:dyDescent="0.25">
      <c r="A438" s="184"/>
      <c r="B438" s="157"/>
      <c r="C438" s="158"/>
      <c r="D438" s="159"/>
      <c r="E438" s="21" t="s">
        <v>168</v>
      </c>
      <c r="F438" s="6" t="s">
        <v>173</v>
      </c>
      <c r="G438" s="15">
        <f t="shared" si="49"/>
        <v>10045</v>
      </c>
      <c r="H438" s="14">
        <v>2804</v>
      </c>
      <c r="I438" s="14">
        <v>2804</v>
      </c>
      <c r="J438" s="14">
        <v>2417</v>
      </c>
      <c r="K438" s="14">
        <v>2020</v>
      </c>
    </row>
    <row r="439" spans="1:11" ht="15" customHeight="1" x14ac:dyDescent="0.25">
      <c r="A439" s="184"/>
      <c r="B439" s="157"/>
      <c r="C439" s="158"/>
      <c r="D439" s="161"/>
      <c r="E439" s="21" t="s">
        <v>169</v>
      </c>
      <c r="F439" s="6" t="s">
        <v>174</v>
      </c>
      <c r="G439" s="15">
        <f t="shared" si="49"/>
        <v>338</v>
      </c>
      <c r="H439" s="14">
        <v>100</v>
      </c>
      <c r="I439" s="14">
        <v>100</v>
      </c>
      <c r="J439" s="14">
        <v>100</v>
      </c>
      <c r="K439" s="14">
        <v>38</v>
      </c>
    </row>
    <row r="440" spans="1:11" ht="15" customHeight="1" x14ac:dyDescent="0.25">
      <c r="A440" s="184"/>
      <c r="B440" s="151"/>
      <c r="C440" s="153"/>
      <c r="D440" s="170" t="s">
        <v>120</v>
      </c>
      <c r="E440" s="171"/>
      <c r="F440" s="172"/>
      <c r="G440" s="113">
        <f>SUM(H440:K440)</f>
        <v>33937</v>
      </c>
      <c r="H440" s="113">
        <f>SUM(H435:H439)</f>
        <v>8019</v>
      </c>
      <c r="I440" s="113">
        <f>SUM(I435:I439)</f>
        <v>10519</v>
      </c>
      <c r="J440" s="113">
        <f>SUM(J435:J439)</f>
        <v>8962</v>
      </c>
      <c r="K440" s="113">
        <f>SUM(K435:K439)</f>
        <v>6437</v>
      </c>
    </row>
    <row r="441" spans="1:11" ht="28.15" customHeight="1" x14ac:dyDescent="0.25">
      <c r="A441" s="184"/>
      <c r="B441" s="157" t="s">
        <v>127</v>
      </c>
      <c r="C441" s="158" t="s">
        <v>126</v>
      </c>
      <c r="D441" s="160">
        <v>151</v>
      </c>
      <c r="E441" s="21" t="s">
        <v>46</v>
      </c>
      <c r="F441" s="37" t="s">
        <v>57</v>
      </c>
      <c r="G441" s="15">
        <f t="shared" si="49"/>
        <v>3500</v>
      </c>
      <c r="H441" s="22">
        <v>1700</v>
      </c>
      <c r="I441" s="22">
        <v>1000</v>
      </c>
      <c r="J441" s="22">
        <v>800</v>
      </c>
      <c r="K441" s="22"/>
    </row>
    <row r="442" spans="1:11" ht="17.649999999999999" customHeight="1" x14ac:dyDescent="0.25">
      <c r="A442" s="184"/>
      <c r="B442" s="157"/>
      <c r="C442" s="158"/>
      <c r="D442" s="161"/>
      <c r="E442" s="21" t="s">
        <v>47</v>
      </c>
      <c r="F442" s="6" t="s">
        <v>22</v>
      </c>
      <c r="G442" s="15">
        <f t="shared" si="49"/>
        <v>22318</v>
      </c>
      <c r="H442" s="14">
        <v>5736</v>
      </c>
      <c r="I442" s="14">
        <v>5905</v>
      </c>
      <c r="J442" s="14">
        <v>5796</v>
      </c>
      <c r="K442" s="14">
        <v>4881</v>
      </c>
    </row>
    <row r="443" spans="1:11" ht="15" customHeight="1" x14ac:dyDescent="0.25">
      <c r="A443" s="184"/>
      <c r="B443" s="151"/>
      <c r="C443" s="153"/>
      <c r="D443" s="170" t="s">
        <v>124</v>
      </c>
      <c r="E443" s="171"/>
      <c r="F443" s="172"/>
      <c r="G443" s="113">
        <f>SUM(G441:G442)</f>
        <v>25818</v>
      </c>
      <c r="H443" s="113">
        <f>SUM(H441:H442)</f>
        <v>7436</v>
      </c>
      <c r="I443" s="113">
        <f>SUM(I441:I442)</f>
        <v>6905</v>
      </c>
      <c r="J443" s="113">
        <f>SUM(J441:J442)</f>
        <v>6596</v>
      </c>
      <c r="K443" s="113">
        <f>SUM(K441:K442)</f>
        <v>4881</v>
      </c>
    </row>
    <row r="444" spans="1:11" ht="15" customHeight="1" x14ac:dyDescent="0.25">
      <c r="A444" s="184"/>
      <c r="B444" s="150" t="s">
        <v>134</v>
      </c>
      <c r="C444" s="152" t="s">
        <v>135</v>
      </c>
      <c r="D444" s="160">
        <v>151</v>
      </c>
      <c r="E444" s="21" t="s">
        <v>39</v>
      </c>
      <c r="F444" s="6" t="s">
        <v>50</v>
      </c>
      <c r="G444" s="15">
        <f t="shared" si="49"/>
        <v>28316</v>
      </c>
      <c r="H444" s="14">
        <v>9385</v>
      </c>
      <c r="I444" s="14">
        <v>6605</v>
      </c>
      <c r="J444" s="14">
        <v>6575</v>
      </c>
      <c r="K444" s="14">
        <v>5751</v>
      </c>
    </row>
    <row r="445" spans="1:11" ht="15" customHeight="1" x14ac:dyDescent="0.25">
      <c r="A445" s="184"/>
      <c r="B445" s="157"/>
      <c r="C445" s="158"/>
      <c r="D445" s="159"/>
      <c r="E445" s="21" t="s">
        <v>40</v>
      </c>
      <c r="F445" s="5" t="s">
        <v>51</v>
      </c>
      <c r="G445" s="15">
        <f t="shared" si="49"/>
        <v>3402</v>
      </c>
      <c r="H445" s="14">
        <v>2000</v>
      </c>
      <c r="I445" s="14">
        <v>1000</v>
      </c>
      <c r="J445" s="14">
        <v>402</v>
      </c>
      <c r="K445" s="14"/>
    </row>
    <row r="446" spans="1:11" ht="15" customHeight="1" x14ac:dyDescent="0.25">
      <c r="A446" s="184"/>
      <c r="B446" s="157"/>
      <c r="C446" s="158"/>
      <c r="D446" s="159"/>
      <c r="E446" s="21" t="s">
        <v>41</v>
      </c>
      <c r="F446" s="6" t="s">
        <v>52</v>
      </c>
      <c r="G446" s="15">
        <f t="shared" si="49"/>
        <v>3552</v>
      </c>
      <c r="H446" s="14">
        <v>2600</v>
      </c>
      <c r="I446" s="14"/>
      <c r="J446" s="14">
        <v>400</v>
      </c>
      <c r="K446" s="14">
        <v>552</v>
      </c>
    </row>
    <row r="447" spans="1:11" ht="15" customHeight="1" x14ac:dyDescent="0.25">
      <c r="A447" s="184"/>
      <c r="B447" s="157"/>
      <c r="C447" s="158"/>
      <c r="D447" s="161"/>
      <c r="E447" s="21" t="s">
        <v>30</v>
      </c>
      <c r="F447" s="6" t="s">
        <v>31</v>
      </c>
      <c r="G447" s="15">
        <f t="shared" si="49"/>
        <v>7000</v>
      </c>
      <c r="H447" s="14"/>
      <c r="I447" s="14"/>
      <c r="J447" s="14"/>
      <c r="K447" s="14">
        <v>7000</v>
      </c>
    </row>
    <row r="448" spans="1:11" ht="15" customHeight="1" x14ac:dyDescent="0.25">
      <c r="A448" s="184"/>
      <c r="B448" s="157"/>
      <c r="C448" s="158"/>
      <c r="D448" s="21" t="s">
        <v>98</v>
      </c>
      <c r="E448" s="21" t="s">
        <v>40</v>
      </c>
      <c r="F448" s="5" t="s">
        <v>51</v>
      </c>
      <c r="G448" s="15">
        <f t="shared" si="49"/>
        <v>100</v>
      </c>
      <c r="H448" s="14">
        <v>100</v>
      </c>
      <c r="I448" s="14"/>
      <c r="J448" s="14"/>
      <c r="K448" s="14"/>
    </row>
    <row r="449" spans="1:11" ht="15" customHeight="1" x14ac:dyDescent="0.25">
      <c r="A449" s="184"/>
      <c r="B449" s="157"/>
      <c r="C449" s="158"/>
      <c r="D449" s="103" t="s">
        <v>99</v>
      </c>
      <c r="E449" s="21" t="s">
        <v>40</v>
      </c>
      <c r="F449" s="5" t="s">
        <v>51</v>
      </c>
      <c r="G449" s="15">
        <f t="shared" si="49"/>
        <v>82</v>
      </c>
      <c r="H449" s="44">
        <v>82</v>
      </c>
      <c r="I449" s="44"/>
      <c r="J449" s="44"/>
      <c r="K449" s="44"/>
    </row>
    <row r="450" spans="1:11" ht="15" customHeight="1" thickBot="1" x14ac:dyDescent="0.3">
      <c r="A450" s="185"/>
      <c r="B450" s="157"/>
      <c r="C450" s="158"/>
      <c r="D450" s="174" t="s">
        <v>132</v>
      </c>
      <c r="E450" s="175"/>
      <c r="F450" s="176"/>
      <c r="G450" s="115">
        <f>SUM(H450:K450)</f>
        <v>42452</v>
      </c>
      <c r="H450" s="115">
        <f>SUM(H444:H449)</f>
        <v>14167</v>
      </c>
      <c r="I450" s="115">
        <f>SUM(I444:I448)</f>
        <v>7605</v>
      </c>
      <c r="J450" s="115">
        <f>SUM(J444:J448)</f>
        <v>7377</v>
      </c>
      <c r="K450" s="115">
        <f>SUM(K444:K448)</f>
        <v>13303</v>
      </c>
    </row>
    <row r="451" spans="1:11" ht="15" customHeight="1" thickBot="1" x14ac:dyDescent="0.3">
      <c r="A451" s="120" t="s">
        <v>205</v>
      </c>
      <c r="B451" s="177" t="s">
        <v>208</v>
      </c>
      <c r="C451" s="178"/>
      <c r="D451" s="178"/>
      <c r="E451" s="178"/>
      <c r="F451" s="179"/>
      <c r="G451" s="123">
        <f>SUM(H451:K451)</f>
        <v>92731</v>
      </c>
      <c r="H451" s="123">
        <f>SUM(H455,H457,H459,H464,H466,H469)</f>
        <v>33945</v>
      </c>
      <c r="I451" s="123">
        <f>SUM(I455,I457,I459,I464,I466,I469)</f>
        <v>19827</v>
      </c>
      <c r="J451" s="123">
        <f>SUM(J455,J457,J459,J464,J466,J469)</f>
        <v>22016</v>
      </c>
      <c r="K451" s="124">
        <f>SUM(K455,K457,K459,K464,K466,K469)</f>
        <v>16943</v>
      </c>
    </row>
    <row r="452" spans="1:11" ht="15" customHeight="1" x14ac:dyDescent="0.25">
      <c r="A452" s="188"/>
      <c r="B452" s="157" t="s">
        <v>59</v>
      </c>
      <c r="C452" s="158" t="s">
        <v>15</v>
      </c>
      <c r="D452" s="25">
        <v>151</v>
      </c>
      <c r="E452" s="30" t="s">
        <v>21</v>
      </c>
      <c r="F452" s="20" t="s">
        <v>22</v>
      </c>
      <c r="G452" s="28">
        <f t="shared" si="49"/>
        <v>48253</v>
      </c>
      <c r="H452" s="29">
        <v>18600</v>
      </c>
      <c r="I452" s="29">
        <v>10066</v>
      </c>
      <c r="J452" s="29">
        <v>9160</v>
      </c>
      <c r="K452" s="29">
        <v>10427</v>
      </c>
    </row>
    <row r="453" spans="1:11" ht="15" customHeight="1" x14ac:dyDescent="0.25">
      <c r="A453" s="188"/>
      <c r="B453" s="157"/>
      <c r="C453" s="158"/>
      <c r="D453" s="21" t="s">
        <v>98</v>
      </c>
      <c r="E453" s="4" t="s">
        <v>40</v>
      </c>
      <c r="F453" s="5" t="s">
        <v>51</v>
      </c>
      <c r="G453" s="15">
        <f t="shared" si="49"/>
        <v>564</v>
      </c>
      <c r="H453" s="14">
        <v>141</v>
      </c>
      <c r="I453" s="14">
        <v>141</v>
      </c>
      <c r="J453" s="14">
        <v>141</v>
      </c>
      <c r="K453" s="14">
        <v>141</v>
      </c>
    </row>
    <row r="454" spans="1:11" ht="15" customHeight="1" x14ac:dyDescent="0.25">
      <c r="A454" s="188"/>
      <c r="B454" s="157"/>
      <c r="C454" s="158"/>
      <c r="D454" s="21" t="s">
        <v>99</v>
      </c>
      <c r="E454" s="4" t="s">
        <v>40</v>
      </c>
      <c r="F454" s="5" t="s">
        <v>51</v>
      </c>
      <c r="G454" s="15">
        <f t="shared" si="49"/>
        <v>524</v>
      </c>
      <c r="H454" s="14">
        <v>524</v>
      </c>
      <c r="I454" s="14"/>
      <c r="J454" s="14"/>
      <c r="K454" s="14"/>
    </row>
    <row r="455" spans="1:11" ht="15" customHeight="1" x14ac:dyDescent="0.25">
      <c r="A455" s="188"/>
      <c r="B455" s="151"/>
      <c r="C455" s="153"/>
      <c r="D455" s="170" t="s">
        <v>35</v>
      </c>
      <c r="E455" s="171"/>
      <c r="F455" s="172"/>
      <c r="G455" s="113">
        <f>SUM(H455:K455)</f>
        <v>49341</v>
      </c>
      <c r="H455" s="113">
        <f>SUM(H452:H454)</f>
        <v>19265</v>
      </c>
      <c r="I455" s="113">
        <f>SUM(I452:I453)</f>
        <v>10207</v>
      </c>
      <c r="J455" s="113">
        <f>SUM(J452:J453)</f>
        <v>9301</v>
      </c>
      <c r="K455" s="113">
        <f>SUM(K452:K453)</f>
        <v>10568</v>
      </c>
    </row>
    <row r="456" spans="1:11" ht="22.7" customHeight="1" x14ac:dyDescent="0.25">
      <c r="A456" s="188"/>
      <c r="B456" s="150" t="s">
        <v>85</v>
      </c>
      <c r="C456" s="152" t="s">
        <v>86</v>
      </c>
      <c r="D456" s="21">
        <v>151</v>
      </c>
      <c r="E456" s="21" t="s">
        <v>42</v>
      </c>
      <c r="F456" s="6" t="s">
        <v>53</v>
      </c>
      <c r="G456" s="15">
        <f t="shared" si="49"/>
        <v>2000</v>
      </c>
      <c r="H456" s="14"/>
      <c r="I456" s="14">
        <v>100</v>
      </c>
      <c r="J456" s="14">
        <v>1900</v>
      </c>
      <c r="K456" s="14"/>
    </row>
    <row r="457" spans="1:11" ht="15" customHeight="1" x14ac:dyDescent="0.25">
      <c r="A457" s="188"/>
      <c r="B457" s="151"/>
      <c r="C457" s="153"/>
      <c r="D457" s="170" t="s">
        <v>89</v>
      </c>
      <c r="E457" s="171"/>
      <c r="F457" s="172"/>
      <c r="G457" s="113">
        <f>SUM(H457:K457)</f>
        <v>2000</v>
      </c>
      <c r="H457" s="113">
        <f t="shared" ref="H457:K457" si="55">SUM(H456)</f>
        <v>0</v>
      </c>
      <c r="I457" s="113">
        <f t="shared" si="55"/>
        <v>100</v>
      </c>
      <c r="J457" s="113">
        <f t="shared" si="55"/>
        <v>1900</v>
      </c>
      <c r="K457" s="113">
        <f t="shared" si="55"/>
        <v>0</v>
      </c>
    </row>
    <row r="458" spans="1:11" ht="15" customHeight="1" x14ac:dyDescent="0.25">
      <c r="A458" s="188"/>
      <c r="B458" s="150" t="s">
        <v>100</v>
      </c>
      <c r="C458" s="152" t="s">
        <v>101</v>
      </c>
      <c r="D458" s="21">
        <v>151</v>
      </c>
      <c r="E458" s="21" t="s">
        <v>203</v>
      </c>
      <c r="F458" s="26" t="s">
        <v>204</v>
      </c>
      <c r="G458" s="23">
        <f>SUM(H458:K458)</f>
        <v>300</v>
      </c>
      <c r="H458" s="22"/>
      <c r="I458" s="22">
        <v>300</v>
      </c>
      <c r="J458" s="22"/>
      <c r="K458" s="22"/>
    </row>
    <row r="459" spans="1:11" ht="15" customHeight="1" x14ac:dyDescent="0.25">
      <c r="A459" s="188"/>
      <c r="B459" s="151"/>
      <c r="C459" s="153"/>
      <c r="D459" s="170" t="s">
        <v>102</v>
      </c>
      <c r="E459" s="171"/>
      <c r="F459" s="172"/>
      <c r="G459" s="113">
        <f>SUM(H459:K459)</f>
        <v>300</v>
      </c>
      <c r="H459" s="113">
        <f t="shared" ref="H459:K459" si="56">SUM(H458)</f>
        <v>0</v>
      </c>
      <c r="I459" s="113">
        <f t="shared" si="56"/>
        <v>300</v>
      </c>
      <c r="J459" s="113">
        <f t="shared" si="56"/>
        <v>0</v>
      </c>
      <c r="K459" s="113">
        <f t="shared" si="56"/>
        <v>0</v>
      </c>
    </row>
    <row r="460" spans="1:11" ht="26.45" customHeight="1" x14ac:dyDescent="0.25">
      <c r="A460" s="188"/>
      <c r="B460" s="150" t="s">
        <v>108</v>
      </c>
      <c r="C460" s="152" t="s">
        <v>121</v>
      </c>
      <c r="D460" s="160">
        <v>142</v>
      </c>
      <c r="E460" s="21" t="s">
        <v>182</v>
      </c>
      <c r="F460" s="6" t="s">
        <v>188</v>
      </c>
      <c r="G460" s="15">
        <f t="shared" si="49"/>
        <v>171</v>
      </c>
      <c r="H460" s="14">
        <v>43</v>
      </c>
      <c r="I460" s="14">
        <v>43</v>
      </c>
      <c r="J460" s="14">
        <v>43</v>
      </c>
      <c r="K460" s="14">
        <v>42</v>
      </c>
    </row>
    <row r="461" spans="1:11" ht="26.45" customHeight="1" x14ac:dyDescent="0.25">
      <c r="A461" s="188"/>
      <c r="B461" s="157"/>
      <c r="C461" s="158"/>
      <c r="D461" s="159"/>
      <c r="E461" s="21" t="s">
        <v>178</v>
      </c>
      <c r="F461" s="6" t="s">
        <v>179</v>
      </c>
      <c r="G461" s="15">
        <f t="shared" si="49"/>
        <v>1720</v>
      </c>
      <c r="H461" s="14"/>
      <c r="I461" s="14"/>
      <c r="J461" s="14">
        <v>1720</v>
      </c>
      <c r="K461" s="14"/>
    </row>
    <row r="462" spans="1:11" ht="26.45" customHeight="1" x14ac:dyDescent="0.25">
      <c r="A462" s="188"/>
      <c r="B462" s="157"/>
      <c r="C462" s="158"/>
      <c r="D462" s="159"/>
      <c r="E462" s="21" t="s">
        <v>168</v>
      </c>
      <c r="F462" s="6" t="s">
        <v>173</v>
      </c>
      <c r="G462" s="15">
        <f t="shared" si="49"/>
        <v>4018</v>
      </c>
      <c r="H462" s="14">
        <v>1005</v>
      </c>
      <c r="I462" s="14">
        <v>1004</v>
      </c>
      <c r="J462" s="14">
        <v>1005</v>
      </c>
      <c r="K462" s="14">
        <v>1004</v>
      </c>
    </row>
    <row r="463" spans="1:11" ht="15" customHeight="1" x14ac:dyDescent="0.25">
      <c r="A463" s="188"/>
      <c r="B463" s="157"/>
      <c r="C463" s="158"/>
      <c r="D463" s="161"/>
      <c r="E463" s="21" t="s">
        <v>169</v>
      </c>
      <c r="F463" s="6" t="s">
        <v>174</v>
      </c>
      <c r="G463" s="15">
        <f t="shared" si="49"/>
        <v>102</v>
      </c>
      <c r="H463" s="14">
        <v>26</v>
      </c>
      <c r="I463" s="14">
        <v>26</v>
      </c>
      <c r="J463" s="14">
        <v>25</v>
      </c>
      <c r="K463" s="14">
        <v>25</v>
      </c>
    </row>
    <row r="464" spans="1:11" ht="15" customHeight="1" x14ac:dyDescent="0.25">
      <c r="A464" s="188"/>
      <c r="B464" s="151"/>
      <c r="C464" s="153"/>
      <c r="D464" s="170" t="s">
        <v>120</v>
      </c>
      <c r="E464" s="171"/>
      <c r="F464" s="172"/>
      <c r="G464" s="113">
        <f>SUM(H464:K464)</f>
        <v>6011</v>
      </c>
      <c r="H464" s="113">
        <f>SUM(H460:H463)</f>
        <v>1074</v>
      </c>
      <c r="I464" s="113">
        <f>SUM(I460:I463)</f>
        <v>1073</v>
      </c>
      <c r="J464" s="113">
        <f>SUM(J460:J463)</f>
        <v>2793</v>
      </c>
      <c r="K464" s="113">
        <f>SUM(K460:K463)</f>
        <v>1071</v>
      </c>
    </row>
    <row r="465" spans="1:11" ht="23.85" customHeight="1" x14ac:dyDescent="0.25">
      <c r="A465" s="188"/>
      <c r="B465" s="150" t="s">
        <v>127</v>
      </c>
      <c r="C465" s="152" t="s">
        <v>126</v>
      </c>
      <c r="D465" s="21">
        <v>151</v>
      </c>
      <c r="E465" s="21" t="s">
        <v>271</v>
      </c>
      <c r="F465" s="37" t="s">
        <v>57</v>
      </c>
      <c r="G465" s="23">
        <f>SUM(H465:K465)</f>
        <v>844</v>
      </c>
      <c r="H465" s="22">
        <v>500</v>
      </c>
      <c r="I465" s="22"/>
      <c r="J465" s="22"/>
      <c r="K465" s="22">
        <v>344</v>
      </c>
    </row>
    <row r="466" spans="1:11" ht="15" customHeight="1" x14ac:dyDescent="0.25">
      <c r="A466" s="188"/>
      <c r="B466" s="151"/>
      <c r="C466" s="153"/>
      <c r="D466" s="170" t="s">
        <v>124</v>
      </c>
      <c r="E466" s="171"/>
      <c r="F466" s="172"/>
      <c r="G466" s="113">
        <f>SUM(H466:K466)</f>
        <v>844</v>
      </c>
      <c r="H466" s="113">
        <f t="shared" ref="H466:K466" si="57">SUM(H465)</f>
        <v>500</v>
      </c>
      <c r="I466" s="113">
        <f t="shared" si="57"/>
        <v>0</v>
      </c>
      <c r="J466" s="113">
        <f t="shared" si="57"/>
        <v>0</v>
      </c>
      <c r="K466" s="113">
        <f t="shared" si="57"/>
        <v>344</v>
      </c>
    </row>
    <row r="467" spans="1:11" ht="15" customHeight="1" x14ac:dyDescent="0.25">
      <c r="A467" s="188"/>
      <c r="B467" s="157" t="s">
        <v>134</v>
      </c>
      <c r="C467" s="158" t="s">
        <v>135</v>
      </c>
      <c r="D467" s="160">
        <v>151</v>
      </c>
      <c r="E467" s="21" t="s">
        <v>39</v>
      </c>
      <c r="F467" s="6" t="s">
        <v>50</v>
      </c>
      <c r="G467" s="15">
        <f t="shared" si="49"/>
        <v>16066</v>
      </c>
      <c r="H467" s="14">
        <v>5339</v>
      </c>
      <c r="I467" s="14">
        <v>4137</v>
      </c>
      <c r="J467" s="14">
        <v>4372</v>
      </c>
      <c r="K467" s="14">
        <v>2218</v>
      </c>
    </row>
    <row r="468" spans="1:11" ht="15" customHeight="1" x14ac:dyDescent="0.25">
      <c r="A468" s="188"/>
      <c r="B468" s="157"/>
      <c r="C468" s="158"/>
      <c r="D468" s="161"/>
      <c r="E468" s="21" t="s">
        <v>41</v>
      </c>
      <c r="F468" s="6" t="s">
        <v>52</v>
      </c>
      <c r="G468" s="15">
        <f t="shared" si="49"/>
        <v>18169</v>
      </c>
      <c r="H468" s="14">
        <v>7767</v>
      </c>
      <c r="I468" s="14">
        <v>4010</v>
      </c>
      <c r="J468" s="14">
        <v>3650</v>
      </c>
      <c r="K468" s="14">
        <v>2742</v>
      </c>
    </row>
    <row r="469" spans="1:11" ht="15" customHeight="1" thickBot="1" x14ac:dyDescent="0.3">
      <c r="A469" s="188"/>
      <c r="B469" s="157"/>
      <c r="C469" s="158"/>
      <c r="D469" s="174" t="s">
        <v>132</v>
      </c>
      <c r="E469" s="175"/>
      <c r="F469" s="176"/>
      <c r="G469" s="115">
        <f>SUM(H469:K469)</f>
        <v>34235</v>
      </c>
      <c r="H469" s="115">
        <f>SUM(H467:H468)</f>
        <v>13106</v>
      </c>
      <c r="I469" s="115">
        <f>SUM(I467:I468)</f>
        <v>8147</v>
      </c>
      <c r="J469" s="115">
        <f>SUM(J467:J468)</f>
        <v>8022</v>
      </c>
      <c r="K469" s="115">
        <f>SUM(K467:K468)</f>
        <v>4960</v>
      </c>
    </row>
    <row r="470" spans="1:11" ht="15" customHeight="1" thickBot="1" x14ac:dyDescent="0.3">
      <c r="A470" s="120" t="s">
        <v>207</v>
      </c>
      <c r="B470" s="177" t="s">
        <v>210</v>
      </c>
      <c r="C470" s="178"/>
      <c r="D470" s="178"/>
      <c r="E470" s="178"/>
      <c r="F470" s="179"/>
      <c r="G470" s="123">
        <f>SUM(H470:K470)</f>
        <v>211736</v>
      </c>
      <c r="H470" s="123">
        <f>SUM(H474,H477,H479,H486,H489,H494)</f>
        <v>93629</v>
      </c>
      <c r="I470" s="123">
        <f>SUM(I474,I477,I479,I486,I489,I494)</f>
        <v>67145</v>
      </c>
      <c r="J470" s="123">
        <f>SUM(J474,J477,J479,J486,J489,J494)</f>
        <v>24886</v>
      </c>
      <c r="K470" s="124">
        <f>SUM(K474,K477,K479,K486,K489,K494)</f>
        <v>26076</v>
      </c>
    </row>
    <row r="471" spans="1:11" ht="15" customHeight="1" x14ac:dyDescent="0.25">
      <c r="A471" s="188"/>
      <c r="B471" s="157" t="s">
        <v>59</v>
      </c>
      <c r="C471" s="158" t="s">
        <v>15</v>
      </c>
      <c r="D471" s="25">
        <v>151</v>
      </c>
      <c r="E471" s="25" t="s">
        <v>21</v>
      </c>
      <c r="F471" s="19" t="s">
        <v>22</v>
      </c>
      <c r="G471" s="28">
        <f t="shared" si="49"/>
        <v>73705</v>
      </c>
      <c r="H471" s="29">
        <v>32300</v>
      </c>
      <c r="I471" s="29">
        <v>28212</v>
      </c>
      <c r="J471" s="29">
        <v>6345</v>
      </c>
      <c r="K471" s="29">
        <v>6848</v>
      </c>
    </row>
    <row r="472" spans="1:11" ht="15" customHeight="1" x14ac:dyDescent="0.25">
      <c r="A472" s="188"/>
      <c r="B472" s="157"/>
      <c r="C472" s="158"/>
      <c r="D472" s="27" t="s">
        <v>98</v>
      </c>
      <c r="E472" s="21" t="s">
        <v>21</v>
      </c>
      <c r="F472" s="5" t="s">
        <v>22</v>
      </c>
      <c r="G472" s="15">
        <f t="shared" si="49"/>
        <v>500</v>
      </c>
      <c r="H472" s="14">
        <v>500</v>
      </c>
      <c r="I472" s="14"/>
      <c r="J472" s="14"/>
      <c r="K472" s="14"/>
    </row>
    <row r="473" spans="1:11" ht="15" customHeight="1" x14ac:dyDescent="0.25">
      <c r="A473" s="188"/>
      <c r="B473" s="157"/>
      <c r="C473" s="158"/>
      <c r="D473" s="21" t="s">
        <v>99</v>
      </c>
      <c r="E473" s="21" t="s">
        <v>21</v>
      </c>
      <c r="F473" s="5" t="s">
        <v>22</v>
      </c>
      <c r="G473" s="15">
        <f t="shared" si="49"/>
        <v>2639</v>
      </c>
      <c r="H473" s="14">
        <v>2639</v>
      </c>
      <c r="I473" s="14"/>
      <c r="J473" s="14"/>
      <c r="K473" s="14"/>
    </row>
    <row r="474" spans="1:11" ht="15" customHeight="1" x14ac:dyDescent="0.25">
      <c r="A474" s="188"/>
      <c r="B474" s="151"/>
      <c r="C474" s="153"/>
      <c r="D474" s="170" t="s">
        <v>35</v>
      </c>
      <c r="E474" s="171"/>
      <c r="F474" s="172"/>
      <c r="G474" s="113">
        <f>SUM(H474:K474)</f>
        <v>76844</v>
      </c>
      <c r="H474" s="113">
        <f>SUM(H471:H473)</f>
        <v>35439</v>
      </c>
      <c r="I474" s="113">
        <f>SUM(I471:I473)</f>
        <v>28212</v>
      </c>
      <c r="J474" s="113">
        <f>SUM(J471:J473)</f>
        <v>6345</v>
      </c>
      <c r="K474" s="113">
        <f>SUM(K471:K473)</f>
        <v>6848</v>
      </c>
    </row>
    <row r="475" spans="1:11" ht="23.25" customHeight="1" x14ac:dyDescent="0.25">
      <c r="A475" s="188"/>
      <c r="B475" s="150" t="s">
        <v>85</v>
      </c>
      <c r="C475" s="152" t="s">
        <v>86</v>
      </c>
      <c r="D475" s="160">
        <v>151</v>
      </c>
      <c r="E475" s="21" t="s">
        <v>42</v>
      </c>
      <c r="F475" s="6" t="s">
        <v>53</v>
      </c>
      <c r="G475" s="15">
        <f t="shared" si="49"/>
        <v>4000</v>
      </c>
      <c r="H475" s="14">
        <v>2000</v>
      </c>
      <c r="I475" s="14">
        <v>1000</v>
      </c>
      <c r="J475" s="14">
        <v>500</v>
      </c>
      <c r="K475" s="14">
        <v>500</v>
      </c>
    </row>
    <row r="476" spans="1:11" ht="15" customHeight="1" x14ac:dyDescent="0.25">
      <c r="A476" s="188"/>
      <c r="B476" s="157"/>
      <c r="C476" s="158"/>
      <c r="D476" s="161"/>
      <c r="E476" s="21" t="s">
        <v>43</v>
      </c>
      <c r="F476" s="5" t="s">
        <v>54</v>
      </c>
      <c r="G476" s="15">
        <f t="shared" si="49"/>
        <v>8505</v>
      </c>
      <c r="H476" s="14">
        <v>4015</v>
      </c>
      <c r="I476" s="14">
        <v>3190</v>
      </c>
      <c r="J476" s="14">
        <v>1300</v>
      </c>
      <c r="K476" s="14"/>
    </row>
    <row r="477" spans="1:11" ht="15" customHeight="1" x14ac:dyDescent="0.25">
      <c r="A477" s="188"/>
      <c r="B477" s="151"/>
      <c r="C477" s="153"/>
      <c r="D477" s="170" t="s">
        <v>89</v>
      </c>
      <c r="E477" s="171"/>
      <c r="F477" s="172"/>
      <c r="G477" s="113">
        <f>SUM(G475:G476)</f>
        <v>12505</v>
      </c>
      <c r="H477" s="113">
        <f t="shared" ref="H477:K477" si="58">SUM(H475:H476)</f>
        <v>6015</v>
      </c>
      <c r="I477" s="113">
        <f t="shared" si="58"/>
        <v>4190</v>
      </c>
      <c r="J477" s="113">
        <f t="shared" si="58"/>
        <v>1800</v>
      </c>
      <c r="K477" s="113">
        <f t="shared" si="58"/>
        <v>500</v>
      </c>
    </row>
    <row r="478" spans="1:11" ht="21.75" customHeight="1" x14ac:dyDescent="0.25">
      <c r="A478" s="188"/>
      <c r="B478" s="150" t="s">
        <v>100</v>
      </c>
      <c r="C478" s="152" t="s">
        <v>101</v>
      </c>
      <c r="D478" s="21">
        <v>151</v>
      </c>
      <c r="E478" s="21" t="s">
        <v>203</v>
      </c>
      <c r="F478" s="6" t="s">
        <v>53</v>
      </c>
      <c r="G478" s="23">
        <f>SUM(H478:K478)</f>
        <v>500</v>
      </c>
      <c r="H478" s="22"/>
      <c r="I478" s="22">
        <v>250</v>
      </c>
      <c r="J478" s="22">
        <v>250</v>
      </c>
      <c r="K478" s="22"/>
    </row>
    <row r="479" spans="1:11" ht="15" customHeight="1" x14ac:dyDescent="0.25">
      <c r="A479" s="188"/>
      <c r="B479" s="151"/>
      <c r="C479" s="153"/>
      <c r="D479" s="170" t="s">
        <v>102</v>
      </c>
      <c r="E479" s="171"/>
      <c r="F479" s="172"/>
      <c r="G479" s="113">
        <f>SUM(H479:K479)</f>
        <v>500</v>
      </c>
      <c r="H479" s="113">
        <f t="shared" ref="H479:J479" si="59">SUM(H478)</f>
        <v>0</v>
      </c>
      <c r="I479" s="113">
        <f t="shared" si="59"/>
        <v>250</v>
      </c>
      <c r="J479" s="113">
        <f t="shared" si="59"/>
        <v>250</v>
      </c>
      <c r="K479" s="113">
        <f>SUM(K478)</f>
        <v>0</v>
      </c>
    </row>
    <row r="480" spans="1:11" ht="24" customHeight="1" x14ac:dyDescent="0.25">
      <c r="A480" s="188"/>
      <c r="B480" s="150" t="s">
        <v>108</v>
      </c>
      <c r="C480" s="152" t="s">
        <v>121</v>
      </c>
      <c r="D480" s="160">
        <v>142</v>
      </c>
      <c r="E480" s="21" t="s">
        <v>182</v>
      </c>
      <c r="F480" s="6" t="s">
        <v>188</v>
      </c>
      <c r="G480" s="15">
        <f t="shared" si="49"/>
        <v>171</v>
      </c>
      <c r="H480" s="14">
        <v>45</v>
      </c>
      <c r="I480" s="14">
        <v>45</v>
      </c>
      <c r="J480" s="14">
        <v>45</v>
      </c>
      <c r="K480" s="14">
        <v>36</v>
      </c>
    </row>
    <row r="481" spans="1:11" ht="24" customHeight="1" x14ac:dyDescent="0.25">
      <c r="A481" s="188"/>
      <c r="B481" s="157"/>
      <c r="C481" s="158"/>
      <c r="D481" s="159"/>
      <c r="E481" s="21" t="s">
        <v>178</v>
      </c>
      <c r="F481" s="6" t="s">
        <v>179</v>
      </c>
      <c r="G481" s="15">
        <f t="shared" si="49"/>
        <v>3446</v>
      </c>
      <c r="H481" s="14"/>
      <c r="I481" s="14">
        <v>800</v>
      </c>
      <c r="J481" s="14">
        <v>1323</v>
      </c>
      <c r="K481" s="14">
        <v>1323</v>
      </c>
    </row>
    <row r="482" spans="1:11" ht="15" customHeight="1" x14ac:dyDescent="0.25">
      <c r="A482" s="188"/>
      <c r="B482" s="157"/>
      <c r="C482" s="158"/>
      <c r="D482" s="159"/>
      <c r="E482" s="21" t="s">
        <v>37</v>
      </c>
      <c r="F482" s="6" t="s">
        <v>48</v>
      </c>
      <c r="G482" s="15">
        <f t="shared" si="49"/>
        <v>18475</v>
      </c>
      <c r="H482" s="14">
        <v>4770</v>
      </c>
      <c r="I482" s="14">
        <v>4770</v>
      </c>
      <c r="J482" s="14">
        <v>4770</v>
      </c>
      <c r="K482" s="14">
        <v>4165</v>
      </c>
    </row>
    <row r="483" spans="1:11" ht="27" customHeight="1" x14ac:dyDescent="0.25">
      <c r="A483" s="188"/>
      <c r="B483" s="157"/>
      <c r="C483" s="158"/>
      <c r="D483" s="159"/>
      <c r="E483" s="21" t="s">
        <v>168</v>
      </c>
      <c r="F483" s="6" t="s">
        <v>173</v>
      </c>
      <c r="G483" s="15">
        <f t="shared" si="49"/>
        <v>14063</v>
      </c>
      <c r="H483" s="14">
        <v>3518</v>
      </c>
      <c r="I483" s="14">
        <v>3518</v>
      </c>
      <c r="J483" s="14">
        <v>3518</v>
      </c>
      <c r="K483" s="14">
        <v>3509</v>
      </c>
    </row>
    <row r="484" spans="1:11" ht="15" customHeight="1" x14ac:dyDescent="0.25">
      <c r="A484" s="188"/>
      <c r="B484" s="157"/>
      <c r="C484" s="158"/>
      <c r="D484" s="161"/>
      <c r="E484" s="21" t="s">
        <v>169</v>
      </c>
      <c r="F484" s="6" t="s">
        <v>174</v>
      </c>
      <c r="G484" s="15">
        <f t="shared" si="49"/>
        <v>175</v>
      </c>
      <c r="H484" s="14">
        <v>45</v>
      </c>
      <c r="I484" s="14">
        <v>45</v>
      </c>
      <c r="J484" s="14">
        <v>45</v>
      </c>
      <c r="K484" s="14">
        <v>40</v>
      </c>
    </row>
    <row r="485" spans="1:11" ht="15" customHeight="1" x14ac:dyDescent="0.25">
      <c r="A485" s="188"/>
      <c r="B485" s="157"/>
      <c r="C485" s="158"/>
      <c r="D485" s="21">
        <v>151</v>
      </c>
      <c r="E485" s="21" t="s">
        <v>37</v>
      </c>
      <c r="F485" s="6" t="s">
        <v>48</v>
      </c>
      <c r="G485" s="15">
        <f t="shared" si="49"/>
        <v>250</v>
      </c>
      <c r="H485" s="14"/>
      <c r="I485" s="14"/>
      <c r="J485" s="14"/>
      <c r="K485" s="14">
        <v>250</v>
      </c>
    </row>
    <row r="486" spans="1:11" ht="15" customHeight="1" x14ac:dyDescent="0.25">
      <c r="A486" s="188"/>
      <c r="B486" s="151"/>
      <c r="C486" s="153"/>
      <c r="D486" s="170" t="s">
        <v>120</v>
      </c>
      <c r="E486" s="171"/>
      <c r="F486" s="172"/>
      <c r="G486" s="113">
        <f>SUM(H486:K486)</f>
        <v>36580</v>
      </c>
      <c r="H486" s="113">
        <f>SUM(H480:H484)</f>
        <v>8378</v>
      </c>
      <c r="I486" s="113">
        <f>SUM(I480:I484)</f>
        <v>9178</v>
      </c>
      <c r="J486" s="113">
        <f>SUM(J480:J484)</f>
        <v>9701</v>
      </c>
      <c r="K486" s="113">
        <f>SUM(K480:K485)</f>
        <v>9323</v>
      </c>
    </row>
    <row r="487" spans="1:11" ht="24.4" customHeight="1" x14ac:dyDescent="0.25">
      <c r="A487" s="188"/>
      <c r="B487" s="157" t="s">
        <v>127</v>
      </c>
      <c r="C487" s="158" t="s">
        <v>126</v>
      </c>
      <c r="D487" s="181">
        <v>151</v>
      </c>
      <c r="E487" s="21" t="s">
        <v>46</v>
      </c>
      <c r="F487" s="37" t="s">
        <v>57</v>
      </c>
      <c r="G487" s="15">
        <f t="shared" si="49"/>
        <v>3000</v>
      </c>
      <c r="H487" s="22">
        <v>1000</v>
      </c>
      <c r="I487" s="22">
        <v>1000</v>
      </c>
      <c r="J487" s="22">
        <v>1000</v>
      </c>
      <c r="K487" s="22"/>
    </row>
    <row r="488" spans="1:11" ht="18.75" customHeight="1" x14ac:dyDescent="0.25">
      <c r="A488" s="188"/>
      <c r="B488" s="157"/>
      <c r="C488" s="158"/>
      <c r="D488" s="202"/>
      <c r="E488" s="21" t="s">
        <v>47</v>
      </c>
      <c r="F488" s="6" t="s">
        <v>22</v>
      </c>
      <c r="G488" s="15">
        <f t="shared" si="49"/>
        <v>24529</v>
      </c>
      <c r="H488" s="14">
        <v>9776</v>
      </c>
      <c r="I488" s="14">
        <v>9278</v>
      </c>
      <c r="J488" s="14">
        <v>1900</v>
      </c>
      <c r="K488" s="14">
        <v>3575</v>
      </c>
    </row>
    <row r="489" spans="1:11" ht="17.45" customHeight="1" x14ac:dyDescent="0.25">
      <c r="A489" s="188"/>
      <c r="B489" s="151"/>
      <c r="C489" s="153"/>
      <c r="D489" s="170" t="s">
        <v>124</v>
      </c>
      <c r="E489" s="171"/>
      <c r="F489" s="172"/>
      <c r="G489" s="113">
        <f>SUM(G487:G488)</f>
        <v>27529</v>
      </c>
      <c r="H489" s="113">
        <f>SUM(H487:H488)</f>
        <v>10776</v>
      </c>
      <c r="I489" s="113">
        <f>SUM(I487:I488)</f>
        <v>10278</v>
      </c>
      <c r="J489" s="113">
        <f>SUM(J487:J488)</f>
        <v>2900</v>
      </c>
      <c r="K489" s="113">
        <f>SUM(K487:K488)</f>
        <v>3575</v>
      </c>
    </row>
    <row r="490" spans="1:11" ht="15" customHeight="1" x14ac:dyDescent="0.25">
      <c r="A490" s="188"/>
      <c r="B490" s="157" t="s">
        <v>134</v>
      </c>
      <c r="C490" s="158" t="s">
        <v>135</v>
      </c>
      <c r="D490" s="160">
        <v>151</v>
      </c>
      <c r="E490" s="21" t="s">
        <v>39</v>
      </c>
      <c r="F490" s="6" t="s">
        <v>50</v>
      </c>
      <c r="G490" s="15">
        <f t="shared" si="49"/>
        <v>8000</v>
      </c>
      <c r="H490" s="14">
        <v>3850</v>
      </c>
      <c r="I490" s="14">
        <v>2850</v>
      </c>
      <c r="J490" s="14">
        <v>1300</v>
      </c>
      <c r="K490" s="14"/>
    </row>
    <row r="491" spans="1:11" ht="15" customHeight="1" x14ac:dyDescent="0.25">
      <c r="A491" s="188"/>
      <c r="B491" s="157"/>
      <c r="C491" s="158"/>
      <c r="D491" s="159"/>
      <c r="E491" s="21" t="s">
        <v>40</v>
      </c>
      <c r="F491" s="5" t="s">
        <v>51</v>
      </c>
      <c r="G491" s="15">
        <f t="shared" si="49"/>
        <v>36660</v>
      </c>
      <c r="H491" s="14">
        <v>24210</v>
      </c>
      <c r="I491" s="14">
        <v>7623</v>
      </c>
      <c r="J491" s="14">
        <v>1967</v>
      </c>
      <c r="K491" s="14">
        <v>2860</v>
      </c>
    </row>
    <row r="492" spans="1:11" ht="15" customHeight="1" x14ac:dyDescent="0.25">
      <c r="A492" s="188"/>
      <c r="B492" s="157"/>
      <c r="C492" s="158"/>
      <c r="D492" s="161"/>
      <c r="E492" s="21" t="s">
        <v>41</v>
      </c>
      <c r="F492" s="6" t="s">
        <v>52</v>
      </c>
      <c r="G492" s="15">
        <f t="shared" si="49"/>
        <v>10868</v>
      </c>
      <c r="H492" s="14">
        <v>4961</v>
      </c>
      <c r="I492" s="14">
        <v>4564</v>
      </c>
      <c r="J492" s="14">
        <v>623</v>
      </c>
      <c r="K492" s="14">
        <v>720</v>
      </c>
    </row>
    <row r="493" spans="1:11" ht="15" customHeight="1" x14ac:dyDescent="0.25">
      <c r="A493" s="188"/>
      <c r="B493" s="157"/>
      <c r="C493" s="158"/>
      <c r="D493" s="101"/>
      <c r="E493" s="21" t="s">
        <v>30</v>
      </c>
      <c r="F493" s="6" t="s">
        <v>31</v>
      </c>
      <c r="G493" s="15">
        <f t="shared" si="49"/>
        <v>2250</v>
      </c>
      <c r="H493" s="44"/>
      <c r="I493" s="44"/>
      <c r="J493" s="44"/>
      <c r="K493" s="44">
        <v>2250</v>
      </c>
    </row>
    <row r="494" spans="1:11" ht="15" customHeight="1" thickBot="1" x14ac:dyDescent="0.3">
      <c r="A494" s="188"/>
      <c r="B494" s="157"/>
      <c r="C494" s="158"/>
      <c r="D494" s="174" t="s">
        <v>132</v>
      </c>
      <c r="E494" s="175"/>
      <c r="F494" s="176"/>
      <c r="G494" s="115">
        <f>SUM(H494:K494)</f>
        <v>57778</v>
      </c>
      <c r="H494" s="115">
        <f>SUM(H490:H492)</f>
        <v>33021</v>
      </c>
      <c r="I494" s="115">
        <f>SUM(I490:I492)</f>
        <v>15037</v>
      </c>
      <c r="J494" s="115">
        <f>SUM(J490:J492)</f>
        <v>3890</v>
      </c>
      <c r="K494" s="115">
        <f>SUM(K490:K493)</f>
        <v>5830</v>
      </c>
    </row>
    <row r="495" spans="1:11" ht="15" customHeight="1" thickBot="1" x14ac:dyDescent="0.3">
      <c r="A495" s="120" t="s">
        <v>209</v>
      </c>
      <c r="B495" s="177" t="s">
        <v>212</v>
      </c>
      <c r="C495" s="178"/>
      <c r="D495" s="178"/>
      <c r="E495" s="178"/>
      <c r="F495" s="179"/>
      <c r="G495" s="123">
        <f>SUM(G499,G501,G503,G508,G510,G514)</f>
        <v>122350</v>
      </c>
      <c r="H495" s="123">
        <f>SUM(H499,H501,H503,H508,H510,H514)</f>
        <v>44604</v>
      </c>
      <c r="I495" s="123">
        <f>SUM(I499,I501,I503,I508,I510,I514)</f>
        <v>32234</v>
      </c>
      <c r="J495" s="123">
        <f>SUM(J499,J501,J503,J508,J510,J514)</f>
        <v>25148</v>
      </c>
      <c r="K495" s="124">
        <f>SUM(K499,K501,K503,K508,K510,K514)</f>
        <v>20364</v>
      </c>
    </row>
    <row r="496" spans="1:11" ht="15" customHeight="1" x14ac:dyDescent="0.25">
      <c r="A496" s="173"/>
      <c r="B496" s="157" t="s">
        <v>59</v>
      </c>
      <c r="C496" s="158" t="s">
        <v>15</v>
      </c>
      <c r="D496" s="25">
        <v>151</v>
      </c>
      <c r="E496" s="204" t="s">
        <v>21</v>
      </c>
      <c r="F496" s="198" t="s">
        <v>58</v>
      </c>
      <c r="G496" s="28">
        <f t="shared" si="49"/>
        <v>85069</v>
      </c>
      <c r="H496" s="29">
        <v>36419</v>
      </c>
      <c r="I496" s="29">
        <v>21620</v>
      </c>
      <c r="J496" s="29">
        <v>15286</v>
      </c>
      <c r="K496" s="29">
        <v>11744</v>
      </c>
    </row>
    <row r="497" spans="1:11" ht="15" customHeight="1" x14ac:dyDescent="0.25">
      <c r="A497" s="173"/>
      <c r="B497" s="157"/>
      <c r="C497" s="158"/>
      <c r="D497" s="21" t="s">
        <v>98</v>
      </c>
      <c r="E497" s="204"/>
      <c r="F497" s="198"/>
      <c r="G497" s="28">
        <f t="shared" si="49"/>
        <v>550</v>
      </c>
      <c r="H497" s="29">
        <v>140</v>
      </c>
      <c r="I497" s="29">
        <v>140</v>
      </c>
      <c r="J497" s="29">
        <v>140</v>
      </c>
      <c r="K497" s="29">
        <v>130</v>
      </c>
    </row>
    <row r="498" spans="1:11" ht="15" customHeight="1" x14ac:dyDescent="0.25">
      <c r="A498" s="173"/>
      <c r="B498" s="157"/>
      <c r="C498" s="158"/>
      <c r="D498" s="21" t="s">
        <v>99</v>
      </c>
      <c r="E498" s="207"/>
      <c r="F498" s="199"/>
      <c r="G498" s="15">
        <f t="shared" si="49"/>
        <v>770</v>
      </c>
      <c r="H498" s="14">
        <v>770</v>
      </c>
      <c r="I498" s="14"/>
      <c r="J498" s="14"/>
      <c r="K498" s="14"/>
    </row>
    <row r="499" spans="1:11" ht="15" customHeight="1" x14ac:dyDescent="0.25">
      <c r="A499" s="173"/>
      <c r="B499" s="151"/>
      <c r="C499" s="153"/>
      <c r="D499" s="170" t="s">
        <v>35</v>
      </c>
      <c r="E499" s="171"/>
      <c r="F499" s="172"/>
      <c r="G499" s="113">
        <f>SUM(H499:K499)</f>
        <v>86389</v>
      </c>
      <c r="H499" s="113">
        <f>SUM(H496:H498)</f>
        <v>37329</v>
      </c>
      <c r="I499" s="113">
        <f>SUM(I496:I498)</f>
        <v>21760</v>
      </c>
      <c r="J499" s="113">
        <f>SUM(J496:J498)</f>
        <v>15426</v>
      </c>
      <c r="K499" s="113">
        <f>SUM(K496:K498)</f>
        <v>11874</v>
      </c>
    </row>
    <row r="500" spans="1:11" ht="25.5" customHeight="1" x14ac:dyDescent="0.25">
      <c r="A500" s="173"/>
      <c r="B500" s="150" t="s">
        <v>85</v>
      </c>
      <c r="C500" s="152" t="s">
        <v>86</v>
      </c>
      <c r="D500" s="27">
        <v>151</v>
      </c>
      <c r="E500" s="21" t="s">
        <v>42</v>
      </c>
      <c r="F500" s="6" t="s">
        <v>53</v>
      </c>
      <c r="G500" s="15">
        <f t="shared" si="49"/>
        <v>3700</v>
      </c>
      <c r="H500" s="14">
        <v>1000</v>
      </c>
      <c r="I500" s="14">
        <v>1000</v>
      </c>
      <c r="J500" s="14"/>
      <c r="K500" s="14">
        <v>1700</v>
      </c>
    </row>
    <row r="501" spans="1:11" ht="15" customHeight="1" x14ac:dyDescent="0.25">
      <c r="A501" s="173"/>
      <c r="B501" s="151"/>
      <c r="C501" s="153"/>
      <c r="D501" s="170" t="s">
        <v>89</v>
      </c>
      <c r="E501" s="171"/>
      <c r="F501" s="172"/>
      <c r="G501" s="113">
        <f>SUM(H501:K501)</f>
        <v>3700</v>
      </c>
      <c r="H501" s="113">
        <f>SUM(H500:H500)</f>
        <v>1000</v>
      </c>
      <c r="I501" s="113">
        <f>SUM(I500:I500)</f>
        <v>1000</v>
      </c>
      <c r="J501" s="113">
        <f>SUM(J500:J500)</f>
        <v>0</v>
      </c>
      <c r="K501" s="113">
        <f>SUM(K500:K500)</f>
        <v>1700</v>
      </c>
    </row>
    <row r="502" spans="1:11" ht="23.85" customHeight="1" x14ac:dyDescent="0.25">
      <c r="A502" s="173"/>
      <c r="B502" s="150" t="s">
        <v>100</v>
      </c>
      <c r="C502" s="152" t="s">
        <v>101</v>
      </c>
      <c r="D502" s="21">
        <v>151</v>
      </c>
      <c r="E502" s="21" t="s">
        <v>203</v>
      </c>
      <c r="F502" s="6" t="s">
        <v>53</v>
      </c>
      <c r="G502" s="23">
        <f>SUM(H502:K502)</f>
        <v>300</v>
      </c>
      <c r="H502" s="22">
        <v>100</v>
      </c>
      <c r="I502" s="22">
        <v>200</v>
      </c>
      <c r="J502" s="23"/>
      <c r="K502" s="23"/>
    </row>
    <row r="503" spans="1:11" ht="15" customHeight="1" x14ac:dyDescent="0.25">
      <c r="A503" s="173"/>
      <c r="B503" s="151"/>
      <c r="C503" s="153"/>
      <c r="D503" s="170" t="s">
        <v>102</v>
      </c>
      <c r="E503" s="171"/>
      <c r="F503" s="172"/>
      <c r="G503" s="113">
        <f>SUM(H503:K503)</f>
        <v>300</v>
      </c>
      <c r="H503" s="113">
        <f t="shared" ref="H503:K503" si="60">SUM(H502)</f>
        <v>100</v>
      </c>
      <c r="I503" s="113">
        <f t="shared" si="60"/>
        <v>200</v>
      </c>
      <c r="J503" s="113">
        <f t="shared" si="60"/>
        <v>0</v>
      </c>
      <c r="K503" s="113">
        <f t="shared" si="60"/>
        <v>0</v>
      </c>
    </row>
    <row r="504" spans="1:11" ht="25.5" customHeight="1" x14ac:dyDescent="0.25">
      <c r="A504" s="173"/>
      <c r="B504" s="150" t="s">
        <v>108</v>
      </c>
      <c r="C504" s="152" t="s">
        <v>121</v>
      </c>
      <c r="D504" s="160">
        <v>142</v>
      </c>
      <c r="E504" s="21" t="s">
        <v>182</v>
      </c>
      <c r="F504" s="6" t="s">
        <v>188</v>
      </c>
      <c r="G504" s="15">
        <f t="shared" si="49"/>
        <v>171</v>
      </c>
      <c r="H504" s="14">
        <v>43</v>
      </c>
      <c r="I504" s="14">
        <v>43</v>
      </c>
      <c r="J504" s="14">
        <v>43</v>
      </c>
      <c r="K504" s="14">
        <v>42</v>
      </c>
    </row>
    <row r="505" spans="1:11" ht="25.5" customHeight="1" x14ac:dyDescent="0.25">
      <c r="A505" s="173"/>
      <c r="B505" s="157"/>
      <c r="C505" s="158"/>
      <c r="D505" s="159"/>
      <c r="E505" s="21" t="s">
        <v>178</v>
      </c>
      <c r="F505" s="6" t="s">
        <v>179</v>
      </c>
      <c r="G505" s="15">
        <f t="shared" si="49"/>
        <v>1723</v>
      </c>
      <c r="H505" s="14"/>
      <c r="I505" s="14"/>
      <c r="J505" s="14">
        <v>861</v>
      </c>
      <c r="K505" s="14">
        <v>862</v>
      </c>
    </row>
    <row r="506" spans="1:11" ht="25.5" customHeight="1" x14ac:dyDescent="0.25">
      <c r="A506" s="173"/>
      <c r="B506" s="157"/>
      <c r="C506" s="158"/>
      <c r="D506" s="159"/>
      <c r="E506" s="21" t="s">
        <v>168</v>
      </c>
      <c r="F506" s="6" t="s">
        <v>173</v>
      </c>
      <c r="G506" s="15">
        <f t="shared" si="49"/>
        <v>4018</v>
      </c>
      <c r="H506" s="14">
        <v>1005</v>
      </c>
      <c r="I506" s="14">
        <v>1004</v>
      </c>
      <c r="J506" s="14">
        <v>1569</v>
      </c>
      <c r="K506" s="14">
        <v>440</v>
      </c>
    </row>
    <row r="507" spans="1:11" ht="15" customHeight="1" x14ac:dyDescent="0.25">
      <c r="A507" s="173"/>
      <c r="B507" s="157"/>
      <c r="C507" s="158"/>
      <c r="D507" s="161"/>
      <c r="E507" s="21" t="s">
        <v>169</v>
      </c>
      <c r="F507" s="6" t="s">
        <v>174</v>
      </c>
      <c r="G507" s="15">
        <f t="shared" si="49"/>
        <v>106</v>
      </c>
      <c r="H507" s="14">
        <v>27</v>
      </c>
      <c r="I507" s="14">
        <v>27</v>
      </c>
      <c r="J507" s="14">
        <v>26</v>
      </c>
      <c r="K507" s="14">
        <v>26</v>
      </c>
    </row>
    <row r="508" spans="1:11" ht="15" customHeight="1" x14ac:dyDescent="0.25">
      <c r="A508" s="173"/>
      <c r="B508" s="151"/>
      <c r="C508" s="153"/>
      <c r="D508" s="170" t="s">
        <v>120</v>
      </c>
      <c r="E508" s="171"/>
      <c r="F508" s="172"/>
      <c r="G508" s="113">
        <f>SUM(H508:K508)</f>
        <v>6018</v>
      </c>
      <c r="H508" s="113">
        <f>SUM(H504:H507)</f>
        <v>1075</v>
      </c>
      <c r="I508" s="113">
        <f>SUM(I504:I507)</f>
        <v>1074</v>
      </c>
      <c r="J508" s="113">
        <f>SUM(J504:J507)</f>
        <v>2499</v>
      </c>
      <c r="K508" s="113">
        <f>SUM(K504:K507)</f>
        <v>1370</v>
      </c>
    </row>
    <row r="509" spans="1:11" ht="24.4" customHeight="1" x14ac:dyDescent="0.25">
      <c r="A509" s="173"/>
      <c r="B509" s="270" t="s">
        <v>127</v>
      </c>
      <c r="C509" s="205" t="s">
        <v>126</v>
      </c>
      <c r="D509" s="25">
        <v>151</v>
      </c>
      <c r="E509" s="21" t="s">
        <v>46</v>
      </c>
      <c r="F509" s="37" t="s">
        <v>57</v>
      </c>
      <c r="G509" s="23">
        <f>SUM(H509:K509)</f>
        <v>2000</v>
      </c>
      <c r="H509" s="22">
        <v>2000</v>
      </c>
      <c r="I509" s="22"/>
      <c r="J509" s="22"/>
      <c r="K509" s="22"/>
    </row>
    <row r="510" spans="1:11" ht="15" customHeight="1" x14ac:dyDescent="0.25">
      <c r="A510" s="173"/>
      <c r="B510" s="270"/>
      <c r="C510" s="205"/>
      <c r="D510" s="170" t="s">
        <v>124</v>
      </c>
      <c r="E510" s="171"/>
      <c r="F510" s="172"/>
      <c r="G510" s="113">
        <f>SUM(H510:K510)</f>
        <v>2000</v>
      </c>
      <c r="H510" s="113">
        <f t="shared" ref="H510:K510" si="61">SUM(H509)</f>
        <v>2000</v>
      </c>
      <c r="I510" s="113">
        <f t="shared" si="61"/>
        <v>0</v>
      </c>
      <c r="J510" s="113">
        <f t="shared" si="61"/>
        <v>0</v>
      </c>
      <c r="K510" s="113">
        <f t="shared" si="61"/>
        <v>0</v>
      </c>
    </row>
    <row r="511" spans="1:11" ht="15" customHeight="1" x14ac:dyDescent="0.25">
      <c r="A511" s="173"/>
      <c r="B511" s="157" t="s">
        <v>134</v>
      </c>
      <c r="C511" s="158" t="s">
        <v>135</v>
      </c>
      <c r="D511" s="160">
        <v>151</v>
      </c>
      <c r="E511" s="21" t="s">
        <v>39</v>
      </c>
      <c r="F511" s="6" t="s">
        <v>50</v>
      </c>
      <c r="G511" s="15">
        <f t="shared" si="49"/>
        <v>12320</v>
      </c>
      <c r="H511" s="14">
        <v>700</v>
      </c>
      <c r="I511" s="14">
        <v>6600</v>
      </c>
      <c r="J511" s="14">
        <v>900</v>
      </c>
      <c r="K511" s="14">
        <v>4120</v>
      </c>
    </row>
    <row r="512" spans="1:11" ht="15" customHeight="1" x14ac:dyDescent="0.25">
      <c r="A512" s="173"/>
      <c r="B512" s="157"/>
      <c r="C512" s="158"/>
      <c r="D512" s="159"/>
      <c r="E512" s="21" t="s">
        <v>40</v>
      </c>
      <c r="F512" s="5" t="s">
        <v>51</v>
      </c>
      <c r="G512" s="15">
        <f t="shared" si="49"/>
        <v>8323</v>
      </c>
      <c r="H512" s="14">
        <v>400</v>
      </c>
      <c r="I512" s="14">
        <v>1000</v>
      </c>
      <c r="J512" s="14">
        <v>6323</v>
      </c>
      <c r="K512" s="14">
        <v>600</v>
      </c>
    </row>
    <row r="513" spans="1:14" ht="15" customHeight="1" x14ac:dyDescent="0.25">
      <c r="A513" s="173"/>
      <c r="B513" s="157"/>
      <c r="C513" s="158"/>
      <c r="D513" s="161"/>
      <c r="E513" s="21" t="s">
        <v>41</v>
      </c>
      <c r="F513" s="6" t="s">
        <v>52</v>
      </c>
      <c r="G513" s="15">
        <f t="shared" si="49"/>
        <v>3300</v>
      </c>
      <c r="H513" s="14">
        <v>2000</v>
      </c>
      <c r="I513" s="14">
        <v>600</v>
      </c>
      <c r="J513" s="14"/>
      <c r="K513" s="14">
        <v>700</v>
      </c>
    </row>
    <row r="514" spans="1:14" ht="15" customHeight="1" x14ac:dyDescent="0.25">
      <c r="A514" s="173"/>
      <c r="B514" s="157"/>
      <c r="C514" s="158"/>
      <c r="D514" s="174" t="s">
        <v>132</v>
      </c>
      <c r="E514" s="175"/>
      <c r="F514" s="176"/>
      <c r="G514" s="115">
        <f>SUM(H514:K514)</f>
        <v>23943</v>
      </c>
      <c r="H514" s="115">
        <f>SUM(H511:H513)</f>
        <v>3100</v>
      </c>
      <c r="I514" s="115">
        <f>SUM(I511:I513)</f>
        <v>8200</v>
      </c>
      <c r="J514" s="115">
        <f>SUM(J511:J513)</f>
        <v>7223</v>
      </c>
      <c r="K514" s="115">
        <f>SUM(K511:K513)</f>
        <v>5420</v>
      </c>
    </row>
    <row r="515" spans="1:14" ht="15" customHeight="1" x14ac:dyDescent="0.25">
      <c r="A515" s="131" t="s">
        <v>211</v>
      </c>
      <c r="B515" s="230" t="s">
        <v>214</v>
      </c>
      <c r="C515" s="230"/>
      <c r="D515" s="230"/>
      <c r="E515" s="230"/>
      <c r="F515" s="230"/>
      <c r="G515" s="132">
        <f>SUM(G523)</f>
        <v>1296481</v>
      </c>
      <c r="H515" s="132">
        <f t="shared" ref="H515:K515" si="62">SUM(H523)</f>
        <v>394837</v>
      </c>
      <c r="I515" s="132">
        <f t="shared" si="62"/>
        <v>448965</v>
      </c>
      <c r="J515" s="132">
        <f t="shared" si="62"/>
        <v>258572</v>
      </c>
      <c r="K515" s="132">
        <f t="shared" si="62"/>
        <v>194107</v>
      </c>
    </row>
    <row r="516" spans="1:14" ht="15" customHeight="1" x14ac:dyDescent="0.25">
      <c r="A516" s="266"/>
      <c r="B516" s="157" t="s">
        <v>85</v>
      </c>
      <c r="C516" s="158" t="s">
        <v>86</v>
      </c>
      <c r="D516" s="25">
        <v>152</v>
      </c>
      <c r="E516" s="54" t="s">
        <v>43</v>
      </c>
      <c r="F516" s="5" t="s">
        <v>54</v>
      </c>
      <c r="G516" s="28">
        <f t="shared" si="49"/>
        <v>41497</v>
      </c>
      <c r="H516" s="29">
        <v>12000</v>
      </c>
      <c r="I516" s="29">
        <v>13000</v>
      </c>
      <c r="J516" s="29">
        <v>12000</v>
      </c>
      <c r="K516" s="29">
        <v>4497</v>
      </c>
      <c r="L516" s="40"/>
      <c r="M516" s="40"/>
      <c r="N516" s="40"/>
    </row>
    <row r="517" spans="1:14" ht="15" customHeight="1" x14ac:dyDescent="0.25">
      <c r="A517" s="184"/>
      <c r="B517" s="157"/>
      <c r="C517" s="158"/>
      <c r="D517" s="30">
        <v>144</v>
      </c>
      <c r="E517" s="54" t="s">
        <v>43</v>
      </c>
      <c r="F517" s="5" t="s">
        <v>54</v>
      </c>
      <c r="G517" s="28">
        <f t="shared" si="49"/>
        <v>381</v>
      </c>
      <c r="H517" s="29"/>
      <c r="I517" s="29"/>
      <c r="J517" s="29"/>
      <c r="K517" s="29">
        <v>381</v>
      </c>
      <c r="L517" s="40"/>
      <c r="M517" s="40"/>
      <c r="N517" s="40"/>
    </row>
    <row r="518" spans="1:14" ht="21.2" customHeight="1" x14ac:dyDescent="0.25">
      <c r="A518" s="184"/>
      <c r="B518" s="157"/>
      <c r="C518" s="158"/>
      <c r="D518" s="160">
        <v>151</v>
      </c>
      <c r="E518" s="4" t="s">
        <v>42</v>
      </c>
      <c r="F518" s="18" t="s">
        <v>53</v>
      </c>
      <c r="G518" s="15">
        <f t="shared" si="49"/>
        <v>123718</v>
      </c>
      <c r="H518" s="14">
        <v>37000</v>
      </c>
      <c r="I518" s="14">
        <v>38628</v>
      </c>
      <c r="J518" s="14">
        <v>16090</v>
      </c>
      <c r="K518" s="14">
        <v>32000</v>
      </c>
      <c r="L518" s="40"/>
      <c r="M518" s="40"/>
      <c r="N518" s="40"/>
    </row>
    <row r="519" spans="1:14" ht="15" customHeight="1" x14ac:dyDescent="0.25">
      <c r="A519" s="184"/>
      <c r="B519" s="157"/>
      <c r="C519" s="158"/>
      <c r="D519" s="161"/>
      <c r="E519" s="4" t="s">
        <v>43</v>
      </c>
      <c r="F519" s="36" t="s">
        <v>54</v>
      </c>
      <c r="G519" s="15">
        <f t="shared" si="49"/>
        <v>1105148</v>
      </c>
      <c r="H519" s="14">
        <v>334100</v>
      </c>
      <c r="I519" s="14">
        <v>391337</v>
      </c>
      <c r="J519" s="14">
        <v>224482</v>
      </c>
      <c r="K519" s="14">
        <v>155229</v>
      </c>
      <c r="L519" s="40"/>
      <c r="M519" s="40"/>
      <c r="N519" s="40"/>
    </row>
    <row r="520" spans="1:14" ht="15" customHeight="1" x14ac:dyDescent="0.25">
      <c r="A520" s="184"/>
      <c r="B520" s="157"/>
      <c r="C520" s="158"/>
      <c r="D520" s="21" t="s">
        <v>98</v>
      </c>
      <c r="E520" s="4" t="s">
        <v>43</v>
      </c>
      <c r="F520" s="36" t="s">
        <v>54</v>
      </c>
      <c r="G520" s="15">
        <f t="shared" si="49"/>
        <v>12000</v>
      </c>
      <c r="H520" s="14">
        <v>5000</v>
      </c>
      <c r="I520" s="14">
        <v>3000</v>
      </c>
      <c r="J520" s="14">
        <v>3000</v>
      </c>
      <c r="K520" s="14">
        <v>1000</v>
      </c>
    </row>
    <row r="521" spans="1:14" ht="15" customHeight="1" x14ac:dyDescent="0.25">
      <c r="A521" s="184"/>
      <c r="B521" s="157"/>
      <c r="C521" s="158"/>
      <c r="D521" s="25" t="s">
        <v>187</v>
      </c>
      <c r="E521" s="4" t="s">
        <v>43</v>
      </c>
      <c r="F521" s="5" t="s">
        <v>54</v>
      </c>
      <c r="G521" s="15">
        <f t="shared" si="49"/>
        <v>12000</v>
      </c>
      <c r="H521" s="14">
        <v>5000</v>
      </c>
      <c r="I521" s="14">
        <v>3000</v>
      </c>
      <c r="J521" s="14">
        <v>3000</v>
      </c>
      <c r="K521" s="14">
        <v>1000</v>
      </c>
    </row>
    <row r="522" spans="1:14" ht="15" customHeight="1" x14ac:dyDescent="0.25">
      <c r="A522" s="184"/>
      <c r="B522" s="157"/>
      <c r="C522" s="158"/>
      <c r="D522" s="21" t="s">
        <v>99</v>
      </c>
      <c r="E522" s="4" t="s">
        <v>43</v>
      </c>
      <c r="F522" s="5" t="s">
        <v>54</v>
      </c>
      <c r="G522" s="15">
        <f t="shared" si="49"/>
        <v>1737</v>
      </c>
      <c r="H522" s="44">
        <v>1737</v>
      </c>
      <c r="I522" s="44"/>
      <c r="J522" s="44"/>
      <c r="K522" s="44"/>
    </row>
    <row r="523" spans="1:14" ht="15" customHeight="1" thickBot="1" x14ac:dyDescent="0.3">
      <c r="A523" s="185"/>
      <c r="B523" s="168"/>
      <c r="C523" s="187"/>
      <c r="D523" s="174" t="s">
        <v>89</v>
      </c>
      <c r="E523" s="175"/>
      <c r="F523" s="176"/>
      <c r="G523" s="115">
        <f>SUM(H523:K523)</f>
        <v>1296481</v>
      </c>
      <c r="H523" s="115">
        <f>SUM(H516:H522)</f>
        <v>394837</v>
      </c>
      <c r="I523" s="115">
        <f>SUM(I516:I521)</f>
        <v>448965</v>
      </c>
      <c r="J523" s="115">
        <f>SUM(J516:J521)</f>
        <v>258572</v>
      </c>
      <c r="K523" s="115">
        <f>SUM(K516:K521)</f>
        <v>194107</v>
      </c>
    </row>
    <row r="524" spans="1:14" ht="15" customHeight="1" thickBot="1" x14ac:dyDescent="0.3">
      <c r="A524" s="120" t="s">
        <v>213</v>
      </c>
      <c r="B524" s="191" t="s">
        <v>216</v>
      </c>
      <c r="C524" s="192"/>
      <c r="D524" s="192"/>
      <c r="E524" s="192"/>
      <c r="F524" s="193"/>
      <c r="G524" s="121">
        <f>SUM(H524:K524)</f>
        <v>952248</v>
      </c>
      <c r="H524" s="121">
        <f t="shared" ref="H524:K524" si="63">SUM(H530)</f>
        <v>245692</v>
      </c>
      <c r="I524" s="121">
        <f t="shared" si="63"/>
        <v>266012</v>
      </c>
      <c r="J524" s="121">
        <f t="shared" si="63"/>
        <v>220988</v>
      </c>
      <c r="K524" s="122">
        <f t="shared" si="63"/>
        <v>219556</v>
      </c>
    </row>
    <row r="525" spans="1:14" ht="15" customHeight="1" x14ac:dyDescent="0.25">
      <c r="A525" s="173"/>
      <c r="B525" s="157" t="s">
        <v>85</v>
      </c>
      <c r="C525" s="158" t="s">
        <v>86</v>
      </c>
      <c r="D525" s="25">
        <v>1427</v>
      </c>
      <c r="E525" s="203" t="s">
        <v>87</v>
      </c>
      <c r="F525" s="198" t="s">
        <v>93</v>
      </c>
      <c r="G525" s="28">
        <f t="shared" si="49"/>
        <v>25688</v>
      </c>
      <c r="H525" s="29">
        <v>6422</v>
      </c>
      <c r="I525" s="29">
        <v>6422</v>
      </c>
      <c r="J525" s="29">
        <v>6422</v>
      </c>
      <c r="K525" s="29">
        <v>6422</v>
      </c>
    </row>
    <row r="526" spans="1:14" ht="15" customHeight="1" x14ac:dyDescent="0.25">
      <c r="A526" s="173"/>
      <c r="B526" s="157"/>
      <c r="C526" s="158"/>
      <c r="D526" s="21">
        <v>152</v>
      </c>
      <c r="E526" s="204"/>
      <c r="F526" s="198"/>
      <c r="G526" s="15">
        <f t="shared" si="49"/>
        <v>35890</v>
      </c>
      <c r="H526" s="14">
        <v>10000</v>
      </c>
      <c r="I526" s="14">
        <v>11000</v>
      </c>
      <c r="J526" s="14">
        <v>10000</v>
      </c>
      <c r="K526" s="14">
        <v>4890</v>
      </c>
    </row>
    <row r="527" spans="1:14" ht="15" customHeight="1" x14ac:dyDescent="0.25">
      <c r="A527" s="173"/>
      <c r="B527" s="157"/>
      <c r="C527" s="158"/>
      <c r="D527" s="21">
        <v>151</v>
      </c>
      <c r="E527" s="204"/>
      <c r="F527" s="198"/>
      <c r="G527" s="15">
        <f t="shared" si="49"/>
        <v>885670</v>
      </c>
      <c r="H527" s="14">
        <v>228020</v>
      </c>
      <c r="I527" s="14">
        <v>247340</v>
      </c>
      <c r="J527" s="14">
        <v>203316</v>
      </c>
      <c r="K527" s="14">
        <v>206994</v>
      </c>
    </row>
    <row r="528" spans="1:14" ht="15" customHeight="1" x14ac:dyDescent="0.25">
      <c r="A528" s="173"/>
      <c r="B528" s="157"/>
      <c r="C528" s="158"/>
      <c r="D528" s="21" t="s">
        <v>98</v>
      </c>
      <c r="E528" s="204"/>
      <c r="F528" s="198"/>
      <c r="G528" s="15">
        <f t="shared" si="49"/>
        <v>2500</v>
      </c>
      <c r="H528" s="14">
        <v>625</v>
      </c>
      <c r="I528" s="14">
        <v>625</v>
      </c>
      <c r="J528" s="14">
        <v>625</v>
      </c>
      <c r="K528" s="14">
        <v>625</v>
      </c>
    </row>
    <row r="529" spans="1:11" ht="15" customHeight="1" x14ac:dyDescent="0.25">
      <c r="A529" s="173"/>
      <c r="B529" s="157"/>
      <c r="C529" s="158"/>
      <c r="D529" s="21" t="s">
        <v>187</v>
      </c>
      <c r="E529" s="207"/>
      <c r="F529" s="199"/>
      <c r="G529" s="15">
        <f t="shared" si="49"/>
        <v>2500</v>
      </c>
      <c r="H529" s="14">
        <v>625</v>
      </c>
      <c r="I529" s="14">
        <v>625</v>
      </c>
      <c r="J529" s="14">
        <v>625</v>
      </c>
      <c r="K529" s="14">
        <v>625</v>
      </c>
    </row>
    <row r="530" spans="1:11" ht="15" customHeight="1" thickBot="1" x14ac:dyDescent="0.3">
      <c r="A530" s="173"/>
      <c r="B530" s="157"/>
      <c r="C530" s="158"/>
      <c r="D530" s="174" t="s">
        <v>89</v>
      </c>
      <c r="E530" s="175"/>
      <c r="F530" s="176"/>
      <c r="G530" s="115">
        <f>SUM(H530:K530)</f>
        <v>952248</v>
      </c>
      <c r="H530" s="115">
        <f>SUM(H525:H529)</f>
        <v>245692</v>
      </c>
      <c r="I530" s="115">
        <f>SUM(I525:I529)</f>
        <v>266012</v>
      </c>
      <c r="J530" s="115">
        <f>SUM(J525:J529)</f>
        <v>220988</v>
      </c>
      <c r="K530" s="115">
        <f>SUM(K525:K529)</f>
        <v>219556</v>
      </c>
    </row>
    <row r="531" spans="1:11" ht="15" customHeight="1" thickBot="1" x14ac:dyDescent="0.3">
      <c r="A531" s="120" t="s">
        <v>215</v>
      </c>
      <c r="B531" s="259" t="s">
        <v>218</v>
      </c>
      <c r="C531" s="259"/>
      <c r="D531" s="259"/>
      <c r="E531" s="259"/>
      <c r="F531" s="259"/>
      <c r="G531" s="121">
        <f>SUM(H531:K531)</f>
        <v>818310</v>
      </c>
      <c r="H531" s="121">
        <f t="shared" ref="H531:K531" si="64">SUM(H534)</f>
        <v>198658</v>
      </c>
      <c r="I531" s="121">
        <f t="shared" si="64"/>
        <v>226687</v>
      </c>
      <c r="J531" s="121">
        <f t="shared" si="64"/>
        <v>188802</v>
      </c>
      <c r="K531" s="122">
        <f t="shared" si="64"/>
        <v>204163</v>
      </c>
    </row>
    <row r="532" spans="1:11" ht="15" customHeight="1" x14ac:dyDescent="0.25">
      <c r="A532" s="265"/>
      <c r="B532" s="157" t="s">
        <v>108</v>
      </c>
      <c r="C532" s="158" t="s">
        <v>121</v>
      </c>
      <c r="D532" s="25">
        <v>142</v>
      </c>
      <c r="E532" s="203" t="s">
        <v>66</v>
      </c>
      <c r="F532" s="258" t="s">
        <v>79</v>
      </c>
      <c r="G532" s="28">
        <f t="shared" si="49"/>
        <v>754100</v>
      </c>
      <c r="H532" s="29">
        <v>188658</v>
      </c>
      <c r="I532" s="29">
        <v>197373</v>
      </c>
      <c r="J532" s="29">
        <v>188568</v>
      </c>
      <c r="K532" s="29">
        <v>179501</v>
      </c>
    </row>
    <row r="533" spans="1:11" ht="15" customHeight="1" x14ac:dyDescent="0.25">
      <c r="A533" s="265"/>
      <c r="B533" s="157"/>
      <c r="C533" s="158"/>
      <c r="D533" s="21">
        <v>151</v>
      </c>
      <c r="E533" s="204"/>
      <c r="F533" s="198"/>
      <c r="G533" s="15">
        <f t="shared" si="49"/>
        <v>64210</v>
      </c>
      <c r="H533" s="14">
        <v>10000</v>
      </c>
      <c r="I533" s="14">
        <v>29314</v>
      </c>
      <c r="J533" s="14">
        <v>234</v>
      </c>
      <c r="K533" s="14">
        <v>24662</v>
      </c>
    </row>
    <row r="534" spans="1:11" ht="15" customHeight="1" thickBot="1" x14ac:dyDescent="0.3">
      <c r="A534" s="265"/>
      <c r="B534" s="157"/>
      <c r="C534" s="158"/>
      <c r="D534" s="174" t="s">
        <v>120</v>
      </c>
      <c r="E534" s="175"/>
      <c r="F534" s="176"/>
      <c r="G534" s="115">
        <f>SUM(H534:K534)</f>
        <v>818310</v>
      </c>
      <c r="H534" s="115">
        <f>SUM(H532:H533)</f>
        <v>198658</v>
      </c>
      <c r="I534" s="115">
        <f>SUM(I532:I533)</f>
        <v>226687</v>
      </c>
      <c r="J534" s="115">
        <f>SUM(J532:J533)</f>
        <v>188802</v>
      </c>
      <c r="K534" s="115">
        <f>SUM(K532:K533)</f>
        <v>204163</v>
      </c>
    </row>
    <row r="535" spans="1:11" ht="15" customHeight="1" thickBot="1" x14ac:dyDescent="0.3">
      <c r="A535" s="120" t="s">
        <v>217</v>
      </c>
      <c r="B535" s="191" t="s">
        <v>220</v>
      </c>
      <c r="C535" s="192"/>
      <c r="D535" s="192"/>
      <c r="E535" s="192"/>
      <c r="F535" s="193"/>
      <c r="G535" s="122">
        <f>SUM(H535:K535)</f>
        <v>1786680</v>
      </c>
      <c r="H535" s="122">
        <f>SUM(H544,H547)</f>
        <v>490358</v>
      </c>
      <c r="I535" s="122">
        <f>SUM(I544,I547)</f>
        <v>662297</v>
      </c>
      <c r="J535" s="122">
        <f>SUM(J544,J547)</f>
        <v>184850</v>
      </c>
      <c r="K535" s="122">
        <f>SUM(K544,K547)</f>
        <v>449175</v>
      </c>
    </row>
    <row r="536" spans="1:11" ht="27.75" customHeight="1" x14ac:dyDescent="0.25">
      <c r="A536" s="173"/>
      <c r="B536" s="157" t="s">
        <v>107</v>
      </c>
      <c r="C536" s="158" t="s">
        <v>104</v>
      </c>
      <c r="D536" s="59" t="s">
        <v>284</v>
      </c>
      <c r="E536" s="54" t="s">
        <v>176</v>
      </c>
      <c r="F536" s="43" t="s">
        <v>177</v>
      </c>
      <c r="G536" s="28">
        <f t="shared" si="49"/>
        <v>882221</v>
      </c>
      <c r="H536" s="29">
        <v>216218</v>
      </c>
      <c r="I536" s="29">
        <v>360389</v>
      </c>
      <c r="J536" s="29">
        <v>73629</v>
      </c>
      <c r="K536" s="29">
        <v>231985</v>
      </c>
    </row>
    <row r="537" spans="1:11" ht="26.1" customHeight="1" x14ac:dyDescent="0.25">
      <c r="A537" s="173"/>
      <c r="B537" s="157"/>
      <c r="C537" s="158"/>
      <c r="D537" s="59" t="s">
        <v>270</v>
      </c>
      <c r="E537" s="4" t="s">
        <v>176</v>
      </c>
      <c r="F537" s="6" t="s">
        <v>177</v>
      </c>
      <c r="G537" s="15">
        <f t="shared" si="49"/>
        <v>184039</v>
      </c>
      <c r="H537" s="14">
        <v>48043</v>
      </c>
      <c r="I537" s="14">
        <v>80084</v>
      </c>
      <c r="J537" s="14">
        <v>16002</v>
      </c>
      <c r="K537" s="14">
        <v>39910</v>
      </c>
    </row>
    <row r="538" spans="1:11" ht="24.4" customHeight="1" x14ac:dyDescent="0.25">
      <c r="A538" s="173"/>
      <c r="B538" s="157"/>
      <c r="C538" s="158"/>
      <c r="D538" s="71">
        <v>132</v>
      </c>
      <c r="E538" s="4" t="s">
        <v>176</v>
      </c>
      <c r="F538" s="6" t="s">
        <v>177</v>
      </c>
      <c r="G538" s="15">
        <f t="shared" si="49"/>
        <v>21985</v>
      </c>
      <c r="H538" s="14">
        <v>21985</v>
      </c>
      <c r="I538" s="14"/>
      <c r="J538" s="14"/>
      <c r="K538" s="14"/>
    </row>
    <row r="539" spans="1:11" ht="24.4" customHeight="1" x14ac:dyDescent="0.25">
      <c r="A539" s="173"/>
      <c r="B539" s="157"/>
      <c r="C539" s="158"/>
      <c r="D539" s="59">
        <v>133</v>
      </c>
      <c r="E539" s="4" t="s">
        <v>176</v>
      </c>
      <c r="F539" s="6" t="s">
        <v>177</v>
      </c>
      <c r="G539" s="15">
        <f t="shared" si="49"/>
        <v>9084</v>
      </c>
      <c r="H539" s="14">
        <v>2500</v>
      </c>
      <c r="I539" s="14">
        <v>1203</v>
      </c>
      <c r="J539" s="14">
        <v>2659</v>
      </c>
      <c r="K539" s="14">
        <v>2722</v>
      </c>
    </row>
    <row r="540" spans="1:11" ht="24.4" customHeight="1" x14ac:dyDescent="0.25">
      <c r="A540" s="173"/>
      <c r="B540" s="157"/>
      <c r="C540" s="158"/>
      <c r="D540" s="59">
        <v>144</v>
      </c>
      <c r="E540" s="4" t="s">
        <v>176</v>
      </c>
      <c r="F540" s="6" t="s">
        <v>177</v>
      </c>
      <c r="G540" s="15">
        <f t="shared" si="49"/>
        <v>40910</v>
      </c>
      <c r="H540" s="14">
        <v>7920</v>
      </c>
      <c r="I540" s="14">
        <v>14078</v>
      </c>
      <c r="J540" s="14">
        <v>1240</v>
      </c>
      <c r="K540" s="14">
        <v>17672</v>
      </c>
    </row>
    <row r="541" spans="1:11" ht="22.7" customHeight="1" x14ac:dyDescent="0.25">
      <c r="A541" s="173"/>
      <c r="B541" s="157"/>
      <c r="C541" s="158"/>
      <c r="D541" s="59">
        <v>151</v>
      </c>
      <c r="E541" s="4" t="s">
        <v>176</v>
      </c>
      <c r="F541" s="6" t="s">
        <v>177</v>
      </c>
      <c r="G541" s="23">
        <f t="shared" si="49"/>
        <v>544441</v>
      </c>
      <c r="H541" s="14">
        <v>167372</v>
      </c>
      <c r="I541" s="14">
        <v>169843</v>
      </c>
      <c r="J541" s="14">
        <v>82200</v>
      </c>
      <c r="K541" s="14">
        <v>125026</v>
      </c>
    </row>
    <row r="542" spans="1:11" ht="22.7" customHeight="1" x14ac:dyDescent="0.25">
      <c r="A542" s="173"/>
      <c r="B542" s="157"/>
      <c r="C542" s="158"/>
      <c r="D542" s="21" t="s">
        <v>98</v>
      </c>
      <c r="E542" s="4" t="s">
        <v>176</v>
      </c>
      <c r="F542" s="6" t="s">
        <v>177</v>
      </c>
      <c r="G542" s="23">
        <f t="shared" si="49"/>
        <v>4500</v>
      </c>
      <c r="H542" s="14">
        <v>500</v>
      </c>
      <c r="I542" s="14">
        <v>1700</v>
      </c>
      <c r="J542" s="14"/>
      <c r="K542" s="14">
        <v>2300</v>
      </c>
    </row>
    <row r="543" spans="1:11" ht="23.85" customHeight="1" x14ac:dyDescent="0.25">
      <c r="A543" s="173"/>
      <c r="B543" s="157"/>
      <c r="C543" s="158"/>
      <c r="D543" s="21" t="s">
        <v>187</v>
      </c>
      <c r="E543" s="4" t="s">
        <v>176</v>
      </c>
      <c r="F543" s="6" t="s">
        <v>177</v>
      </c>
      <c r="G543" s="23">
        <f t="shared" si="49"/>
        <v>71800</v>
      </c>
      <c r="H543" s="14">
        <v>17500</v>
      </c>
      <c r="I543" s="14">
        <v>25500</v>
      </c>
      <c r="J543" s="14">
        <v>6000</v>
      </c>
      <c r="K543" s="14">
        <v>22800</v>
      </c>
    </row>
    <row r="544" spans="1:11" ht="15" customHeight="1" x14ac:dyDescent="0.25">
      <c r="A544" s="173"/>
      <c r="B544" s="151"/>
      <c r="C544" s="153"/>
      <c r="D544" s="170" t="s">
        <v>105</v>
      </c>
      <c r="E544" s="171"/>
      <c r="F544" s="172"/>
      <c r="G544" s="113">
        <f>SUM(H544:K544)</f>
        <v>1758980</v>
      </c>
      <c r="H544" s="113">
        <f>SUM(H536:H543)</f>
        <v>482038</v>
      </c>
      <c r="I544" s="113">
        <f>SUM(I536:I543)</f>
        <v>652797</v>
      </c>
      <c r="J544" s="113">
        <f>SUM(J536:J543)</f>
        <v>181730</v>
      </c>
      <c r="K544" s="113">
        <f>SUM(K536:K543)</f>
        <v>442415</v>
      </c>
    </row>
    <row r="545" spans="1:11" ht="18" customHeight="1" x14ac:dyDescent="0.25">
      <c r="A545" s="173"/>
      <c r="B545" s="150" t="s">
        <v>108</v>
      </c>
      <c r="C545" s="152" t="s">
        <v>121</v>
      </c>
      <c r="D545" s="21">
        <v>142</v>
      </c>
      <c r="E545" s="4" t="s">
        <v>169</v>
      </c>
      <c r="F545" s="6" t="s">
        <v>174</v>
      </c>
      <c r="G545" s="15">
        <f t="shared" si="49"/>
        <v>26000</v>
      </c>
      <c r="H545" s="14">
        <v>8320</v>
      </c>
      <c r="I545" s="14">
        <v>7800</v>
      </c>
      <c r="J545" s="14">
        <v>3120</v>
      </c>
      <c r="K545" s="14">
        <v>6760</v>
      </c>
    </row>
    <row r="546" spans="1:11" ht="18" customHeight="1" x14ac:dyDescent="0.25">
      <c r="A546" s="173"/>
      <c r="B546" s="157"/>
      <c r="C546" s="158"/>
      <c r="D546" s="21">
        <v>144</v>
      </c>
      <c r="E546" s="4" t="s">
        <v>169</v>
      </c>
      <c r="F546" s="6" t="s">
        <v>174</v>
      </c>
      <c r="G546" s="15">
        <f t="shared" si="49"/>
        <v>1700</v>
      </c>
      <c r="H546" s="44"/>
      <c r="I546" s="44">
        <v>1700</v>
      </c>
      <c r="J546" s="44"/>
      <c r="K546" s="44"/>
    </row>
    <row r="547" spans="1:11" ht="21.75" customHeight="1" thickBot="1" x14ac:dyDescent="0.3">
      <c r="A547" s="173"/>
      <c r="B547" s="157"/>
      <c r="C547" s="158"/>
      <c r="D547" s="174" t="s">
        <v>120</v>
      </c>
      <c r="E547" s="175"/>
      <c r="F547" s="176"/>
      <c r="G547" s="115">
        <f>SUM(G545:G546)</f>
        <v>27700</v>
      </c>
      <c r="H547" s="115">
        <f t="shared" ref="H547:K547" si="65">SUM(H545:H546)</f>
        <v>8320</v>
      </c>
      <c r="I547" s="115">
        <f t="shared" si="65"/>
        <v>9500</v>
      </c>
      <c r="J547" s="115">
        <f t="shared" si="65"/>
        <v>3120</v>
      </c>
      <c r="K547" s="115">
        <f t="shared" si="65"/>
        <v>6760</v>
      </c>
    </row>
    <row r="548" spans="1:11" ht="20.45" customHeight="1" thickBot="1" x14ac:dyDescent="0.3">
      <c r="A548" s="133" t="s">
        <v>273</v>
      </c>
      <c r="B548" s="257" t="s">
        <v>222</v>
      </c>
      <c r="C548" s="192"/>
      <c r="D548" s="192"/>
      <c r="E548" s="192"/>
      <c r="F548" s="193"/>
      <c r="G548" s="134">
        <f>SUM(H548:K548)</f>
        <v>1671630</v>
      </c>
      <c r="H548" s="134">
        <f>SUM(H561,H563)</f>
        <v>481775</v>
      </c>
      <c r="I548" s="134">
        <f t="shared" ref="I548:K548" si="66">SUM(I561,I563)</f>
        <v>641276</v>
      </c>
      <c r="J548" s="134">
        <f t="shared" si="66"/>
        <v>139247</v>
      </c>
      <c r="K548" s="134">
        <f t="shared" si="66"/>
        <v>409332</v>
      </c>
    </row>
    <row r="549" spans="1:11" ht="37.5" customHeight="1" x14ac:dyDescent="0.25">
      <c r="A549" s="251"/>
      <c r="B549" s="157" t="s">
        <v>107</v>
      </c>
      <c r="C549" s="158" t="s">
        <v>104</v>
      </c>
      <c r="D549" s="166" t="s">
        <v>258</v>
      </c>
      <c r="E549" s="25" t="s">
        <v>140</v>
      </c>
      <c r="F549" s="43" t="s">
        <v>163</v>
      </c>
      <c r="G549" s="28">
        <f t="shared" si="49"/>
        <v>62388</v>
      </c>
      <c r="H549" s="29">
        <v>32588</v>
      </c>
      <c r="I549" s="29">
        <v>28340</v>
      </c>
      <c r="J549" s="29">
        <v>495</v>
      </c>
      <c r="K549" s="29">
        <v>965</v>
      </c>
    </row>
    <row r="550" spans="1:11" ht="27" customHeight="1" x14ac:dyDescent="0.25">
      <c r="A550" s="251"/>
      <c r="B550" s="157"/>
      <c r="C550" s="158"/>
      <c r="D550" s="169"/>
      <c r="E550" s="21" t="s">
        <v>176</v>
      </c>
      <c r="F550" s="6" t="s">
        <v>177</v>
      </c>
      <c r="G550" s="15">
        <f t="shared" si="49"/>
        <v>699288</v>
      </c>
      <c r="H550" s="14">
        <v>179165</v>
      </c>
      <c r="I550" s="14">
        <v>287322</v>
      </c>
      <c r="J550" s="14">
        <v>57558</v>
      </c>
      <c r="K550" s="14">
        <v>175243</v>
      </c>
    </row>
    <row r="551" spans="1:11" ht="27" customHeight="1" x14ac:dyDescent="0.25">
      <c r="A551" s="251"/>
      <c r="B551" s="157"/>
      <c r="C551" s="158"/>
      <c r="D551" s="165" t="s">
        <v>259</v>
      </c>
      <c r="E551" s="4" t="s">
        <v>140</v>
      </c>
      <c r="F551" s="6" t="s">
        <v>163</v>
      </c>
      <c r="G551" s="15">
        <f t="shared" si="49"/>
        <v>22944</v>
      </c>
      <c r="H551" s="14">
        <v>4665</v>
      </c>
      <c r="I551" s="14">
        <v>7305</v>
      </c>
      <c r="J551" s="14">
        <v>2382</v>
      </c>
      <c r="K551" s="14">
        <v>8592</v>
      </c>
    </row>
    <row r="552" spans="1:11" ht="27" customHeight="1" x14ac:dyDescent="0.25">
      <c r="A552" s="251"/>
      <c r="B552" s="157"/>
      <c r="C552" s="158"/>
      <c r="D552" s="169"/>
      <c r="E552" s="21" t="s">
        <v>176</v>
      </c>
      <c r="F552" s="6" t="s">
        <v>177</v>
      </c>
      <c r="G552" s="15">
        <f t="shared" si="49"/>
        <v>205218</v>
      </c>
      <c r="H552" s="14">
        <v>52300</v>
      </c>
      <c r="I552" s="14">
        <v>76950</v>
      </c>
      <c r="J552" s="14">
        <v>17900</v>
      </c>
      <c r="K552" s="14">
        <v>58068</v>
      </c>
    </row>
    <row r="553" spans="1:11" ht="27" customHeight="1" x14ac:dyDescent="0.25">
      <c r="A553" s="251"/>
      <c r="B553" s="157"/>
      <c r="C553" s="158"/>
      <c r="D553" s="92">
        <v>144</v>
      </c>
      <c r="E553" s="21" t="s">
        <v>176</v>
      </c>
      <c r="F553" s="6" t="s">
        <v>177</v>
      </c>
      <c r="G553" s="15">
        <f t="shared" si="49"/>
        <v>14605</v>
      </c>
      <c r="H553" s="14">
        <v>2770</v>
      </c>
      <c r="I553" s="14">
        <v>1385</v>
      </c>
      <c r="J553" s="14">
        <v>430</v>
      </c>
      <c r="K553" s="14">
        <v>10020</v>
      </c>
    </row>
    <row r="554" spans="1:11" ht="37.35" customHeight="1" x14ac:dyDescent="0.25">
      <c r="A554" s="251"/>
      <c r="B554" s="157"/>
      <c r="C554" s="158"/>
      <c r="D554" s="160">
        <v>151</v>
      </c>
      <c r="E554" s="4" t="s">
        <v>140</v>
      </c>
      <c r="F554" s="43" t="s">
        <v>163</v>
      </c>
      <c r="G554" s="15">
        <f t="shared" si="49"/>
        <v>92499</v>
      </c>
      <c r="H554" s="14">
        <v>22950</v>
      </c>
      <c r="I554" s="14">
        <v>38050</v>
      </c>
      <c r="J554" s="14">
        <v>6952</v>
      </c>
      <c r="K554" s="14">
        <v>24547</v>
      </c>
    </row>
    <row r="555" spans="1:11" ht="26.1" customHeight="1" x14ac:dyDescent="0.25">
      <c r="A555" s="251"/>
      <c r="B555" s="157"/>
      <c r="C555" s="158"/>
      <c r="D555" s="161"/>
      <c r="E555" s="21" t="s">
        <v>176</v>
      </c>
      <c r="F555" s="6" t="s">
        <v>177</v>
      </c>
      <c r="G555" s="15">
        <f t="shared" si="49"/>
        <v>454461</v>
      </c>
      <c r="H555" s="14">
        <v>146750</v>
      </c>
      <c r="I555" s="14">
        <v>175424</v>
      </c>
      <c r="J555" s="14">
        <v>40590</v>
      </c>
      <c r="K555" s="14">
        <v>91697</v>
      </c>
    </row>
    <row r="556" spans="1:11" ht="26.1" customHeight="1" x14ac:dyDescent="0.25">
      <c r="A556" s="251"/>
      <c r="B556" s="157"/>
      <c r="C556" s="158"/>
      <c r="D556" s="25">
        <v>155</v>
      </c>
      <c r="E556" s="21" t="s">
        <v>176</v>
      </c>
      <c r="F556" s="6" t="s">
        <v>177</v>
      </c>
      <c r="G556" s="15">
        <f t="shared" si="49"/>
        <v>5000</v>
      </c>
      <c r="H556" s="14"/>
      <c r="I556" s="14"/>
      <c r="J556" s="14"/>
      <c r="K556" s="14">
        <v>5000</v>
      </c>
    </row>
    <row r="557" spans="1:11" ht="22.7" customHeight="1" x14ac:dyDescent="0.25">
      <c r="A557" s="251"/>
      <c r="B557" s="157"/>
      <c r="C557" s="158"/>
      <c r="D557" s="21" t="s">
        <v>98</v>
      </c>
      <c r="E557" s="21" t="s">
        <v>176</v>
      </c>
      <c r="F557" s="6" t="s">
        <v>177</v>
      </c>
      <c r="G557" s="15">
        <f t="shared" si="49"/>
        <v>400</v>
      </c>
      <c r="H557" s="14">
        <v>200</v>
      </c>
      <c r="I557" s="14">
        <v>200</v>
      </c>
      <c r="J557" s="14"/>
      <c r="K557" s="14"/>
    </row>
    <row r="558" spans="1:11" ht="21.75" customHeight="1" x14ac:dyDescent="0.25">
      <c r="A558" s="251"/>
      <c r="B558" s="157"/>
      <c r="C558" s="158"/>
      <c r="D558" s="21" t="s">
        <v>187</v>
      </c>
      <c r="E558" s="21" t="s">
        <v>176</v>
      </c>
      <c r="F558" s="6" t="s">
        <v>177</v>
      </c>
      <c r="G558" s="15">
        <f t="shared" si="49"/>
        <v>28000</v>
      </c>
      <c r="H558" s="14">
        <v>7000</v>
      </c>
      <c r="I558" s="14">
        <v>4200</v>
      </c>
      <c r="J558" s="14">
        <v>2700</v>
      </c>
      <c r="K558" s="14">
        <v>14100</v>
      </c>
    </row>
    <row r="559" spans="1:11" ht="29.85" customHeight="1" x14ac:dyDescent="0.25">
      <c r="A559" s="251"/>
      <c r="B559" s="157"/>
      <c r="C559" s="158"/>
      <c r="D559" s="21" t="s">
        <v>223</v>
      </c>
      <c r="E559" s="4" t="s">
        <v>140</v>
      </c>
      <c r="F559" s="6" t="s">
        <v>163</v>
      </c>
      <c r="G559" s="15">
        <f t="shared" si="49"/>
        <v>24000</v>
      </c>
      <c r="H559" s="14">
        <v>8000</v>
      </c>
      <c r="I559" s="14">
        <v>6500</v>
      </c>
      <c r="J559" s="14">
        <v>4000</v>
      </c>
      <c r="K559" s="14">
        <v>5500</v>
      </c>
    </row>
    <row r="560" spans="1:11" ht="26.45" customHeight="1" x14ac:dyDescent="0.25">
      <c r="A560" s="251"/>
      <c r="B560" s="157"/>
      <c r="C560" s="158"/>
      <c r="D560" s="91" t="s">
        <v>99</v>
      </c>
      <c r="E560" s="21" t="s">
        <v>176</v>
      </c>
      <c r="F560" s="6" t="s">
        <v>177</v>
      </c>
      <c r="G560" s="15">
        <f t="shared" si="49"/>
        <v>6667</v>
      </c>
      <c r="H560" s="14">
        <v>6667</v>
      </c>
      <c r="I560" s="14"/>
      <c r="J560" s="14"/>
      <c r="K560" s="14"/>
    </row>
    <row r="561" spans="1:11" ht="15" customHeight="1" x14ac:dyDescent="0.25">
      <c r="A561" s="251"/>
      <c r="B561" s="151"/>
      <c r="C561" s="153"/>
      <c r="D561" s="170" t="s">
        <v>105</v>
      </c>
      <c r="E561" s="171"/>
      <c r="F561" s="172"/>
      <c r="G561" s="113">
        <f>SUM(H561:K561)</f>
        <v>1615470</v>
      </c>
      <c r="H561" s="113">
        <f>SUM(H549:H560)</f>
        <v>463055</v>
      </c>
      <c r="I561" s="113">
        <f>SUM(I549:I559)</f>
        <v>625676</v>
      </c>
      <c r="J561" s="113">
        <f>SUM(J549:J559)</f>
        <v>133007</v>
      </c>
      <c r="K561" s="113">
        <f>SUM(K549:K559)</f>
        <v>393732</v>
      </c>
    </row>
    <row r="562" spans="1:11" ht="15" customHeight="1" x14ac:dyDescent="0.25">
      <c r="A562" s="251"/>
      <c r="B562" s="150" t="s">
        <v>108</v>
      </c>
      <c r="C562" s="152" t="s">
        <v>121</v>
      </c>
      <c r="D562" s="21">
        <v>142</v>
      </c>
      <c r="E562" s="4" t="s">
        <v>169</v>
      </c>
      <c r="F562" s="6" t="s">
        <v>174</v>
      </c>
      <c r="G562" s="15">
        <f t="shared" si="49"/>
        <v>56160</v>
      </c>
      <c r="H562" s="14">
        <v>18720</v>
      </c>
      <c r="I562" s="14">
        <v>15600</v>
      </c>
      <c r="J562" s="14">
        <v>6240</v>
      </c>
      <c r="K562" s="14">
        <v>15600</v>
      </c>
    </row>
    <row r="563" spans="1:11" ht="23.25" customHeight="1" thickBot="1" x14ac:dyDescent="0.3">
      <c r="A563" s="252"/>
      <c r="B563" s="157"/>
      <c r="C563" s="158"/>
      <c r="D563" s="174" t="s">
        <v>120</v>
      </c>
      <c r="E563" s="175"/>
      <c r="F563" s="176"/>
      <c r="G563" s="115">
        <f>SUM(H563:K563)</f>
        <v>56160</v>
      </c>
      <c r="H563" s="115">
        <f t="shared" ref="H563:K563" si="67">SUM(H562)</f>
        <v>18720</v>
      </c>
      <c r="I563" s="115">
        <f t="shared" si="67"/>
        <v>15600</v>
      </c>
      <c r="J563" s="115">
        <f t="shared" si="67"/>
        <v>6240</v>
      </c>
      <c r="K563" s="115">
        <f t="shared" si="67"/>
        <v>15600</v>
      </c>
    </row>
    <row r="564" spans="1:11" ht="15" customHeight="1" thickBot="1" x14ac:dyDescent="0.3">
      <c r="A564" s="120" t="s">
        <v>219</v>
      </c>
      <c r="B564" s="191" t="s">
        <v>225</v>
      </c>
      <c r="C564" s="192"/>
      <c r="D564" s="192"/>
      <c r="E564" s="192"/>
      <c r="F564" s="193"/>
      <c r="G564" s="121">
        <f>SUM(H564:K564)</f>
        <v>3388676</v>
      </c>
      <c r="H564" s="121">
        <f>SUM(H575,H578)</f>
        <v>866716</v>
      </c>
      <c r="I564" s="121">
        <f t="shared" ref="I564:K564" si="68">SUM(I575,I578)</f>
        <v>1483952</v>
      </c>
      <c r="J564" s="121">
        <f t="shared" si="68"/>
        <v>265947</v>
      </c>
      <c r="K564" s="121">
        <f t="shared" si="68"/>
        <v>772061</v>
      </c>
    </row>
    <row r="565" spans="1:11" ht="23.1" customHeight="1" x14ac:dyDescent="0.25">
      <c r="A565" s="189"/>
      <c r="B565" s="157" t="s">
        <v>107</v>
      </c>
      <c r="C565" s="158" t="s">
        <v>104</v>
      </c>
      <c r="D565" s="98" t="s">
        <v>291</v>
      </c>
      <c r="E565" s="54" t="s">
        <v>176</v>
      </c>
      <c r="F565" s="43" t="s">
        <v>177</v>
      </c>
      <c r="G565" s="28">
        <f t="shared" si="24"/>
        <v>11119</v>
      </c>
      <c r="H565" s="29">
        <v>1300</v>
      </c>
      <c r="I565" s="29">
        <v>4296</v>
      </c>
      <c r="J565" s="29">
        <v>2717</v>
      </c>
      <c r="K565" s="29">
        <v>2806</v>
      </c>
    </row>
    <row r="566" spans="1:11" ht="31.7" customHeight="1" x14ac:dyDescent="0.25">
      <c r="A566" s="189"/>
      <c r="B566" s="157"/>
      <c r="C566" s="158"/>
      <c r="D566" s="92" t="s">
        <v>258</v>
      </c>
      <c r="E566" s="54" t="s">
        <v>176</v>
      </c>
      <c r="F566" s="43" t="s">
        <v>177</v>
      </c>
      <c r="G566" s="28">
        <f t="shared" si="24"/>
        <v>1663571</v>
      </c>
      <c r="H566" s="29">
        <v>417411</v>
      </c>
      <c r="I566" s="29">
        <v>751337</v>
      </c>
      <c r="J566" s="29">
        <v>83482</v>
      </c>
      <c r="K566" s="29">
        <v>411341</v>
      </c>
    </row>
    <row r="567" spans="1:11" ht="31.7" customHeight="1" x14ac:dyDescent="0.25">
      <c r="A567" s="189"/>
      <c r="B567" s="157"/>
      <c r="C567" s="158"/>
      <c r="D567" s="89" t="s">
        <v>259</v>
      </c>
      <c r="E567" s="4" t="s">
        <v>176</v>
      </c>
      <c r="F567" s="6" t="s">
        <v>177</v>
      </c>
      <c r="G567" s="15">
        <f t="shared" si="24"/>
        <v>492521</v>
      </c>
      <c r="H567" s="14">
        <v>135935</v>
      </c>
      <c r="I567" s="14">
        <v>244684</v>
      </c>
      <c r="J567" s="14">
        <v>27190</v>
      </c>
      <c r="K567" s="14">
        <v>84712</v>
      </c>
    </row>
    <row r="568" spans="1:11" ht="31.7" customHeight="1" x14ac:dyDescent="0.25">
      <c r="A568" s="189"/>
      <c r="B568" s="157"/>
      <c r="C568" s="158"/>
      <c r="D568" s="89">
        <v>144</v>
      </c>
      <c r="E568" s="4" t="s">
        <v>176</v>
      </c>
      <c r="F568" s="6" t="s">
        <v>177</v>
      </c>
      <c r="G568" s="15">
        <f t="shared" si="24"/>
        <v>76062</v>
      </c>
      <c r="H568" s="14">
        <v>5303</v>
      </c>
      <c r="I568" s="14">
        <v>44494</v>
      </c>
      <c r="J568" s="14">
        <v>3535</v>
      </c>
      <c r="K568" s="14">
        <v>22730</v>
      </c>
    </row>
    <row r="569" spans="1:11" ht="21.2" customHeight="1" x14ac:dyDescent="0.25">
      <c r="A569" s="189"/>
      <c r="B569" s="157"/>
      <c r="C569" s="158"/>
      <c r="D569" s="160">
        <v>151</v>
      </c>
      <c r="E569" s="21" t="s">
        <v>176</v>
      </c>
      <c r="F569" s="6" t="s">
        <v>177</v>
      </c>
      <c r="G569" s="15">
        <f t="shared" si="24"/>
        <v>876094</v>
      </c>
      <c r="H569" s="14">
        <v>239878</v>
      </c>
      <c r="I569" s="14">
        <v>320099</v>
      </c>
      <c r="J569" s="14">
        <v>133091</v>
      </c>
      <c r="K569" s="14">
        <v>183026</v>
      </c>
    </row>
    <row r="570" spans="1:11" ht="15.75" customHeight="1" x14ac:dyDescent="0.25">
      <c r="A570" s="189"/>
      <c r="B570" s="157"/>
      <c r="C570" s="158"/>
      <c r="D570" s="161"/>
      <c r="E570" s="21" t="s">
        <v>145</v>
      </c>
      <c r="F570" s="5" t="s">
        <v>165</v>
      </c>
      <c r="G570" s="15">
        <f t="shared" si="24"/>
        <v>400</v>
      </c>
      <c r="H570" s="14">
        <v>200</v>
      </c>
      <c r="I570" s="14">
        <v>320</v>
      </c>
      <c r="J570" s="14">
        <v>80</v>
      </c>
      <c r="K570" s="14">
        <v>-200</v>
      </c>
    </row>
    <row r="571" spans="1:11" ht="19.5" customHeight="1" x14ac:dyDescent="0.25">
      <c r="A571" s="189"/>
      <c r="B571" s="157"/>
      <c r="C571" s="158"/>
      <c r="D571" s="21" t="s">
        <v>98</v>
      </c>
      <c r="E571" s="206" t="s">
        <v>176</v>
      </c>
      <c r="F571" s="196" t="s">
        <v>177</v>
      </c>
      <c r="G571" s="15">
        <f t="shared" si="24"/>
        <v>2000</v>
      </c>
      <c r="H571" s="14">
        <v>500</v>
      </c>
      <c r="I571" s="14">
        <v>500</v>
      </c>
      <c r="J571" s="14">
        <v>500</v>
      </c>
      <c r="K571" s="14">
        <v>500</v>
      </c>
    </row>
    <row r="572" spans="1:11" ht="17.45" customHeight="1" x14ac:dyDescent="0.25">
      <c r="A572" s="189"/>
      <c r="B572" s="157"/>
      <c r="C572" s="158"/>
      <c r="D572" s="21" t="s">
        <v>187</v>
      </c>
      <c r="E572" s="204"/>
      <c r="F572" s="196"/>
      <c r="G572" s="15">
        <f t="shared" si="24"/>
        <v>50000</v>
      </c>
      <c r="H572" s="14">
        <v>12500</v>
      </c>
      <c r="I572" s="14">
        <v>22500</v>
      </c>
      <c r="J572" s="14">
        <v>2500</v>
      </c>
      <c r="K572" s="14">
        <v>12500</v>
      </c>
    </row>
    <row r="573" spans="1:11" ht="19.5" customHeight="1" x14ac:dyDescent="0.25">
      <c r="A573" s="189"/>
      <c r="B573" s="157"/>
      <c r="C573" s="158"/>
      <c r="D573" s="21" t="s">
        <v>223</v>
      </c>
      <c r="E573" s="204"/>
      <c r="F573" s="196"/>
      <c r="G573" s="15">
        <f t="shared" si="24"/>
        <v>28500</v>
      </c>
      <c r="H573" s="14">
        <v>7150</v>
      </c>
      <c r="I573" s="14">
        <v>12150</v>
      </c>
      <c r="J573" s="14">
        <v>2050</v>
      </c>
      <c r="K573" s="14">
        <v>7150</v>
      </c>
    </row>
    <row r="574" spans="1:11" ht="17.45" customHeight="1" x14ac:dyDescent="0.25">
      <c r="A574" s="189"/>
      <c r="B574" s="157"/>
      <c r="C574" s="158"/>
      <c r="D574" s="21" t="s">
        <v>99</v>
      </c>
      <c r="E574" s="207"/>
      <c r="F574" s="197"/>
      <c r="G574" s="15">
        <f t="shared" si="24"/>
        <v>179</v>
      </c>
      <c r="H574" s="14">
        <v>179</v>
      </c>
      <c r="I574" s="14"/>
      <c r="J574" s="14"/>
      <c r="K574" s="14"/>
    </row>
    <row r="575" spans="1:11" ht="15.75" customHeight="1" x14ac:dyDescent="0.25">
      <c r="A575" s="189"/>
      <c r="B575" s="151"/>
      <c r="C575" s="153"/>
      <c r="D575" s="170" t="s">
        <v>105</v>
      </c>
      <c r="E575" s="171"/>
      <c r="F575" s="172"/>
      <c r="G575" s="113">
        <f>SUM(H575:K575)</f>
        <v>3200446</v>
      </c>
      <c r="H575" s="113">
        <f>SUM(H565:H574)</f>
        <v>820356</v>
      </c>
      <c r="I575" s="113">
        <f>SUM(I565:I574)</f>
        <v>1400380</v>
      </c>
      <c r="J575" s="113">
        <f>SUM(J565:J574)</f>
        <v>255145</v>
      </c>
      <c r="K575" s="113">
        <f>SUM(K565:K574)</f>
        <v>724565</v>
      </c>
    </row>
    <row r="576" spans="1:11" ht="18.75" customHeight="1" x14ac:dyDescent="0.25">
      <c r="A576" s="189"/>
      <c r="B576" s="150" t="s">
        <v>108</v>
      </c>
      <c r="C576" s="152" t="s">
        <v>121</v>
      </c>
      <c r="D576" s="21">
        <v>142</v>
      </c>
      <c r="E576" s="206" t="s">
        <v>169</v>
      </c>
      <c r="F576" s="152" t="s">
        <v>174</v>
      </c>
      <c r="G576" s="15">
        <f t="shared" si="24"/>
        <v>185717</v>
      </c>
      <c r="H576" s="14">
        <v>46360</v>
      </c>
      <c r="I576" s="14">
        <v>83572</v>
      </c>
      <c r="J576" s="14">
        <v>9425</v>
      </c>
      <c r="K576" s="14">
        <v>46360</v>
      </c>
    </row>
    <row r="577" spans="1:11" ht="18.75" customHeight="1" x14ac:dyDescent="0.25">
      <c r="A577" s="189"/>
      <c r="B577" s="157"/>
      <c r="C577" s="158"/>
      <c r="D577" s="21">
        <v>144</v>
      </c>
      <c r="E577" s="207"/>
      <c r="F577" s="153"/>
      <c r="G577" s="15">
        <f t="shared" si="24"/>
        <v>2513</v>
      </c>
      <c r="H577" s="44"/>
      <c r="I577" s="44"/>
      <c r="J577" s="44">
        <v>1377</v>
      </c>
      <c r="K577" s="44">
        <v>1136</v>
      </c>
    </row>
    <row r="578" spans="1:11" ht="21.2" customHeight="1" thickBot="1" x14ac:dyDescent="0.3">
      <c r="A578" s="190"/>
      <c r="B578" s="157"/>
      <c r="C578" s="158"/>
      <c r="D578" s="174" t="s">
        <v>120</v>
      </c>
      <c r="E578" s="175"/>
      <c r="F578" s="176"/>
      <c r="G578" s="115">
        <f>SUM(H578:K578)</f>
        <v>188230</v>
      </c>
      <c r="H578" s="115">
        <f>SUM(H576:H577)</f>
        <v>46360</v>
      </c>
      <c r="I578" s="115">
        <f t="shared" ref="I578:K578" si="69">SUM(I576:I577)</f>
        <v>83572</v>
      </c>
      <c r="J578" s="115">
        <f t="shared" si="69"/>
        <v>10802</v>
      </c>
      <c r="K578" s="115">
        <f t="shared" si="69"/>
        <v>47496</v>
      </c>
    </row>
    <row r="579" spans="1:11" ht="15.75" customHeight="1" thickBot="1" x14ac:dyDescent="0.3">
      <c r="A579" s="126" t="s">
        <v>221</v>
      </c>
      <c r="B579" s="257" t="s">
        <v>227</v>
      </c>
      <c r="C579" s="192"/>
      <c r="D579" s="192"/>
      <c r="E579" s="192"/>
      <c r="F579" s="193"/>
      <c r="G579" s="121">
        <f>SUM(H579:K579)</f>
        <v>1306549</v>
      </c>
      <c r="H579" s="121">
        <f>SUM(H589,H591)</f>
        <v>372335</v>
      </c>
      <c r="I579" s="121">
        <f t="shared" ref="I579:K579" si="70">SUM(I589,I591)</f>
        <v>508199</v>
      </c>
      <c r="J579" s="121">
        <f t="shared" si="70"/>
        <v>154075</v>
      </c>
      <c r="K579" s="121">
        <f t="shared" si="70"/>
        <v>271940</v>
      </c>
    </row>
    <row r="580" spans="1:11" ht="31.7" customHeight="1" x14ac:dyDescent="0.25">
      <c r="A580" s="184"/>
      <c r="B580" s="157" t="s">
        <v>107</v>
      </c>
      <c r="C580" s="158" t="s">
        <v>104</v>
      </c>
      <c r="D580" s="166" t="s">
        <v>258</v>
      </c>
      <c r="E580" s="25" t="s">
        <v>140</v>
      </c>
      <c r="F580" s="43" t="s">
        <v>163</v>
      </c>
      <c r="G580" s="64">
        <f t="shared" si="24"/>
        <v>37246</v>
      </c>
      <c r="H580" s="29">
        <v>9180</v>
      </c>
      <c r="I580" s="29">
        <v>14910</v>
      </c>
      <c r="J580" s="29">
        <v>4040</v>
      </c>
      <c r="K580" s="29">
        <v>9116</v>
      </c>
    </row>
    <row r="581" spans="1:11" ht="27" customHeight="1" x14ac:dyDescent="0.25">
      <c r="A581" s="184"/>
      <c r="B581" s="157"/>
      <c r="C581" s="158"/>
      <c r="D581" s="169"/>
      <c r="E581" s="21" t="s">
        <v>176</v>
      </c>
      <c r="F581" s="6" t="s">
        <v>177</v>
      </c>
      <c r="G581" s="23">
        <f t="shared" si="24"/>
        <v>483942</v>
      </c>
      <c r="H581" s="14">
        <v>129600</v>
      </c>
      <c r="I581" s="14">
        <v>211600</v>
      </c>
      <c r="J581" s="14">
        <v>43336</v>
      </c>
      <c r="K581" s="14">
        <v>99406</v>
      </c>
    </row>
    <row r="582" spans="1:11" ht="28.5" customHeight="1" x14ac:dyDescent="0.25">
      <c r="A582" s="184"/>
      <c r="B582" s="157"/>
      <c r="C582" s="158"/>
      <c r="D582" s="59" t="s">
        <v>259</v>
      </c>
      <c r="E582" s="21" t="s">
        <v>176</v>
      </c>
      <c r="F582" s="6" t="s">
        <v>177</v>
      </c>
      <c r="G582" s="23">
        <f t="shared" si="24"/>
        <v>140159</v>
      </c>
      <c r="H582" s="14">
        <v>38900</v>
      </c>
      <c r="I582" s="14">
        <v>63000</v>
      </c>
      <c r="J582" s="14">
        <v>14000</v>
      </c>
      <c r="K582" s="14">
        <v>24259</v>
      </c>
    </row>
    <row r="583" spans="1:11" ht="28.5" customHeight="1" x14ac:dyDescent="0.25">
      <c r="A583" s="184"/>
      <c r="B583" s="157"/>
      <c r="C583" s="158"/>
      <c r="D583" s="92">
        <v>144</v>
      </c>
      <c r="E583" s="21" t="s">
        <v>176</v>
      </c>
      <c r="F583" s="6" t="s">
        <v>177</v>
      </c>
      <c r="G583" s="23">
        <f t="shared" si="24"/>
        <v>12700</v>
      </c>
      <c r="H583" s="14"/>
      <c r="I583" s="14">
        <v>4744</v>
      </c>
      <c r="J583" s="14"/>
      <c r="K583" s="14">
        <v>7956</v>
      </c>
    </row>
    <row r="584" spans="1:11" ht="36" customHeight="1" x14ac:dyDescent="0.25">
      <c r="A584" s="184"/>
      <c r="B584" s="157"/>
      <c r="C584" s="158"/>
      <c r="D584" s="160">
        <v>151</v>
      </c>
      <c r="E584" s="21" t="s">
        <v>140</v>
      </c>
      <c r="F584" s="6" t="s">
        <v>163</v>
      </c>
      <c r="G584" s="23">
        <f t="shared" si="24"/>
        <v>28530</v>
      </c>
      <c r="H584" s="14">
        <v>7190</v>
      </c>
      <c r="I584" s="14">
        <v>9240</v>
      </c>
      <c r="J584" s="14">
        <v>4160</v>
      </c>
      <c r="K584" s="14">
        <v>7940</v>
      </c>
    </row>
    <row r="585" spans="1:11" ht="26.45" customHeight="1" x14ac:dyDescent="0.25">
      <c r="A585" s="184"/>
      <c r="B585" s="157"/>
      <c r="C585" s="158"/>
      <c r="D585" s="161"/>
      <c r="E585" s="21" t="s">
        <v>176</v>
      </c>
      <c r="F585" s="6" t="s">
        <v>177</v>
      </c>
      <c r="G585" s="23">
        <f t="shared" si="24"/>
        <v>509828</v>
      </c>
      <c r="H585" s="14">
        <v>159815</v>
      </c>
      <c r="I585" s="14">
        <v>175605</v>
      </c>
      <c r="J585" s="14">
        <v>80639</v>
      </c>
      <c r="K585" s="14">
        <v>93769</v>
      </c>
    </row>
    <row r="586" spans="1:11" ht="14.25" customHeight="1" x14ac:dyDescent="0.25">
      <c r="A586" s="184"/>
      <c r="B586" s="157"/>
      <c r="C586" s="158"/>
      <c r="D586" s="21" t="s">
        <v>98</v>
      </c>
      <c r="E586" s="160" t="s">
        <v>176</v>
      </c>
      <c r="F586" s="195" t="s">
        <v>177</v>
      </c>
      <c r="G586" s="23">
        <f t="shared" si="24"/>
        <v>300</v>
      </c>
      <c r="H586" s="14">
        <v>50</v>
      </c>
      <c r="I586" s="14">
        <v>200</v>
      </c>
      <c r="J586" s="14"/>
      <c r="K586" s="14">
        <v>50</v>
      </c>
    </row>
    <row r="587" spans="1:11" ht="15.75" customHeight="1" x14ac:dyDescent="0.25">
      <c r="A587" s="184"/>
      <c r="B587" s="157"/>
      <c r="C587" s="158"/>
      <c r="D587" s="21" t="s">
        <v>187</v>
      </c>
      <c r="E587" s="161"/>
      <c r="F587" s="197"/>
      <c r="G587" s="23">
        <f t="shared" si="24"/>
        <v>22500</v>
      </c>
      <c r="H587" s="14">
        <v>6200</v>
      </c>
      <c r="I587" s="14">
        <v>7100</v>
      </c>
      <c r="J587" s="14">
        <v>1100</v>
      </c>
      <c r="K587" s="14">
        <v>8100</v>
      </c>
    </row>
    <row r="588" spans="1:11" ht="36.75" customHeight="1" x14ac:dyDescent="0.25">
      <c r="A588" s="184"/>
      <c r="B588" s="157"/>
      <c r="C588" s="158"/>
      <c r="D588" s="21" t="s">
        <v>223</v>
      </c>
      <c r="E588" s="21" t="s">
        <v>140</v>
      </c>
      <c r="F588" s="6" t="s">
        <v>163</v>
      </c>
      <c r="G588" s="23">
        <f t="shared" si="24"/>
        <v>13104</v>
      </c>
      <c r="H588" s="14">
        <v>3600</v>
      </c>
      <c r="I588" s="14">
        <v>4000</v>
      </c>
      <c r="J588" s="14">
        <v>1100</v>
      </c>
      <c r="K588" s="14">
        <v>4404</v>
      </c>
    </row>
    <row r="589" spans="1:11" ht="15.75" customHeight="1" x14ac:dyDescent="0.25">
      <c r="A589" s="184"/>
      <c r="B589" s="151"/>
      <c r="C589" s="153"/>
      <c r="D589" s="170" t="s">
        <v>105</v>
      </c>
      <c r="E589" s="171"/>
      <c r="F589" s="172"/>
      <c r="G589" s="113">
        <f>SUM(H589:K589)</f>
        <v>1248309</v>
      </c>
      <c r="H589" s="113">
        <f>SUM(H580:H588)</f>
        <v>354535</v>
      </c>
      <c r="I589" s="113">
        <f>SUM(I580:I588)</f>
        <v>490399</v>
      </c>
      <c r="J589" s="113">
        <f>SUM(J580:J588)</f>
        <v>148375</v>
      </c>
      <c r="K589" s="113">
        <f>SUM(K580:K588)</f>
        <v>255000</v>
      </c>
    </row>
    <row r="590" spans="1:11" ht="15.75" customHeight="1" x14ac:dyDescent="0.25">
      <c r="A590" s="184"/>
      <c r="B590" s="150" t="s">
        <v>108</v>
      </c>
      <c r="C590" s="152" t="s">
        <v>121</v>
      </c>
      <c r="D590" s="21">
        <v>142</v>
      </c>
      <c r="E590" s="21" t="s">
        <v>169</v>
      </c>
      <c r="F590" s="6" t="s">
        <v>174</v>
      </c>
      <c r="G590" s="15">
        <f t="shared" si="24"/>
        <v>58240</v>
      </c>
      <c r="H590" s="14">
        <v>17800</v>
      </c>
      <c r="I590" s="14">
        <v>17800</v>
      </c>
      <c r="J590" s="14">
        <v>5700</v>
      </c>
      <c r="K590" s="14">
        <v>16940</v>
      </c>
    </row>
    <row r="591" spans="1:11" ht="26.45" customHeight="1" thickBot="1" x14ac:dyDescent="0.3">
      <c r="A591" s="185"/>
      <c r="B591" s="157"/>
      <c r="C591" s="158"/>
      <c r="D591" s="174" t="s">
        <v>120</v>
      </c>
      <c r="E591" s="175"/>
      <c r="F591" s="176"/>
      <c r="G591" s="115">
        <f>SUM(H591:K591)</f>
        <v>58240</v>
      </c>
      <c r="H591" s="115">
        <f t="shared" ref="H591:K591" si="71">SUM(H590)</f>
        <v>17800</v>
      </c>
      <c r="I591" s="115">
        <f t="shared" si="71"/>
        <v>17800</v>
      </c>
      <c r="J591" s="115">
        <f t="shared" si="71"/>
        <v>5700</v>
      </c>
      <c r="K591" s="115">
        <f t="shared" si="71"/>
        <v>16940</v>
      </c>
    </row>
    <row r="592" spans="1:11" ht="15.75" customHeight="1" thickBot="1" x14ac:dyDescent="0.3">
      <c r="A592" s="120" t="s">
        <v>224</v>
      </c>
      <c r="B592" s="191" t="s">
        <v>229</v>
      </c>
      <c r="C592" s="192"/>
      <c r="D592" s="192"/>
      <c r="E592" s="192"/>
      <c r="F592" s="193"/>
      <c r="G592" s="121">
        <f>SUM(H592:K592)</f>
        <v>1798758</v>
      </c>
      <c r="H592" s="121">
        <f t="shared" ref="H592:K592" si="72">SUM(H603,H605)</f>
        <v>479910</v>
      </c>
      <c r="I592" s="121">
        <f t="shared" si="72"/>
        <v>655457</v>
      </c>
      <c r="J592" s="121">
        <f t="shared" si="72"/>
        <v>269255</v>
      </c>
      <c r="K592" s="122">
        <f t="shared" si="72"/>
        <v>394136</v>
      </c>
    </row>
    <row r="593" spans="1:11" ht="25.15" customHeight="1" x14ac:dyDescent="0.25">
      <c r="A593" s="189"/>
      <c r="B593" s="157" t="s">
        <v>107</v>
      </c>
      <c r="C593" s="158" t="s">
        <v>104</v>
      </c>
      <c r="D593" s="25">
        <v>144</v>
      </c>
      <c r="E593" s="54" t="s">
        <v>176</v>
      </c>
      <c r="F593" s="43" t="s">
        <v>177</v>
      </c>
      <c r="G593" s="64">
        <f t="shared" si="24"/>
        <v>17535</v>
      </c>
      <c r="H593" s="45">
        <v>884</v>
      </c>
      <c r="I593" s="45">
        <v>3256</v>
      </c>
      <c r="J593" s="45">
        <v>3256</v>
      </c>
      <c r="K593" s="45">
        <v>10139</v>
      </c>
    </row>
    <row r="594" spans="1:11" ht="25.15" customHeight="1" x14ac:dyDescent="0.25">
      <c r="A594" s="189"/>
      <c r="B594" s="157"/>
      <c r="C594" s="158"/>
      <c r="D594" s="30">
        <v>133</v>
      </c>
      <c r="E594" s="54" t="s">
        <v>176</v>
      </c>
      <c r="F594" s="43" t="s">
        <v>177</v>
      </c>
      <c r="G594" s="64">
        <f t="shared" si="24"/>
        <v>7250</v>
      </c>
      <c r="H594" s="45">
        <v>873</v>
      </c>
      <c r="I594" s="45">
        <v>2804</v>
      </c>
      <c r="J594" s="45">
        <v>1674</v>
      </c>
      <c r="K594" s="45">
        <v>1899</v>
      </c>
    </row>
    <row r="595" spans="1:11" ht="30.6" customHeight="1" x14ac:dyDescent="0.25">
      <c r="A595" s="189"/>
      <c r="B595" s="157"/>
      <c r="C595" s="158"/>
      <c r="D595" s="165" t="s">
        <v>258</v>
      </c>
      <c r="E595" s="21" t="s">
        <v>140</v>
      </c>
      <c r="F595" s="37" t="s">
        <v>163</v>
      </c>
      <c r="G595" s="64">
        <f t="shared" si="24"/>
        <v>73319</v>
      </c>
      <c r="H595" s="45">
        <v>19576</v>
      </c>
      <c r="I595" s="45">
        <v>32298</v>
      </c>
      <c r="J595" s="45">
        <v>6868</v>
      </c>
      <c r="K595" s="45">
        <v>14577</v>
      </c>
    </row>
    <row r="596" spans="1:11" ht="28.9" customHeight="1" x14ac:dyDescent="0.25">
      <c r="A596" s="189"/>
      <c r="B596" s="157"/>
      <c r="C596" s="158"/>
      <c r="D596" s="169"/>
      <c r="E596" s="21" t="s">
        <v>176</v>
      </c>
      <c r="F596" s="79" t="s">
        <v>177</v>
      </c>
      <c r="G596" s="64">
        <f t="shared" si="24"/>
        <v>822963</v>
      </c>
      <c r="H596" s="45">
        <v>213122</v>
      </c>
      <c r="I596" s="45">
        <v>352050</v>
      </c>
      <c r="J596" s="45">
        <v>75068</v>
      </c>
      <c r="K596" s="45">
        <v>182723</v>
      </c>
    </row>
    <row r="597" spans="1:11" ht="28.9" customHeight="1" x14ac:dyDescent="0.25">
      <c r="A597" s="189"/>
      <c r="B597" s="157"/>
      <c r="C597" s="158"/>
      <c r="D597" s="165" t="s">
        <v>259</v>
      </c>
      <c r="E597" s="21" t="s">
        <v>140</v>
      </c>
      <c r="F597" s="37" t="s">
        <v>163</v>
      </c>
      <c r="G597" s="23">
        <f t="shared" si="24"/>
        <v>13498</v>
      </c>
      <c r="H597" s="22">
        <v>3375</v>
      </c>
      <c r="I597" s="22">
        <v>3376</v>
      </c>
      <c r="J597" s="22">
        <v>3374</v>
      </c>
      <c r="K597" s="22">
        <v>3373</v>
      </c>
    </row>
    <row r="598" spans="1:11" ht="28.9" customHeight="1" x14ac:dyDescent="0.25">
      <c r="A598" s="189"/>
      <c r="B598" s="157"/>
      <c r="C598" s="158"/>
      <c r="D598" s="169"/>
      <c r="E598" s="21" t="s">
        <v>176</v>
      </c>
      <c r="F598" s="79" t="s">
        <v>177</v>
      </c>
      <c r="G598" s="23">
        <f t="shared" si="24"/>
        <v>236761</v>
      </c>
      <c r="H598" s="22">
        <v>59190</v>
      </c>
      <c r="I598" s="22">
        <v>90690</v>
      </c>
      <c r="J598" s="22">
        <v>27691</v>
      </c>
      <c r="K598" s="22">
        <v>59190</v>
      </c>
    </row>
    <row r="599" spans="1:11" ht="37.35" customHeight="1" x14ac:dyDescent="0.25">
      <c r="A599" s="189"/>
      <c r="B599" s="157"/>
      <c r="C599" s="158"/>
      <c r="D599" s="160">
        <v>151</v>
      </c>
      <c r="E599" s="21" t="s">
        <v>140</v>
      </c>
      <c r="F599" s="37" t="s">
        <v>163</v>
      </c>
      <c r="G599" s="23">
        <f t="shared" si="24"/>
        <v>85634</v>
      </c>
      <c r="H599" s="22">
        <v>29499</v>
      </c>
      <c r="I599" s="22">
        <v>24230</v>
      </c>
      <c r="J599" s="22">
        <v>20494</v>
      </c>
      <c r="K599" s="22">
        <v>11411</v>
      </c>
    </row>
    <row r="600" spans="1:11" ht="27.2" customHeight="1" x14ac:dyDescent="0.25">
      <c r="A600" s="189"/>
      <c r="B600" s="157"/>
      <c r="C600" s="158"/>
      <c r="D600" s="161"/>
      <c r="E600" s="21" t="s">
        <v>176</v>
      </c>
      <c r="F600" s="79" t="s">
        <v>177</v>
      </c>
      <c r="G600" s="23">
        <f t="shared" si="24"/>
        <v>454485</v>
      </c>
      <c r="H600" s="22">
        <v>130953</v>
      </c>
      <c r="I600" s="22">
        <v>125128</v>
      </c>
      <c r="J600" s="22">
        <v>109205</v>
      </c>
      <c r="K600" s="22">
        <v>89199</v>
      </c>
    </row>
    <row r="601" spans="1:11" ht="23.1" customHeight="1" x14ac:dyDescent="0.25">
      <c r="A601" s="189"/>
      <c r="B601" s="157"/>
      <c r="C601" s="158"/>
      <c r="D601" s="21" t="s">
        <v>187</v>
      </c>
      <c r="E601" s="21" t="s">
        <v>176</v>
      </c>
      <c r="F601" s="79" t="s">
        <v>177</v>
      </c>
      <c r="G601" s="23">
        <f t="shared" si="24"/>
        <v>18900</v>
      </c>
      <c r="H601" s="22">
        <v>4725</v>
      </c>
      <c r="I601" s="22">
        <v>4725</v>
      </c>
      <c r="J601" s="22">
        <v>4725</v>
      </c>
      <c r="K601" s="22">
        <v>4725</v>
      </c>
    </row>
    <row r="602" spans="1:11" ht="23.1" customHeight="1" x14ac:dyDescent="0.25">
      <c r="A602" s="189"/>
      <c r="B602" s="157"/>
      <c r="C602" s="158"/>
      <c r="D602" s="21" t="s">
        <v>99</v>
      </c>
      <c r="E602" s="21" t="s">
        <v>176</v>
      </c>
      <c r="F602" s="79" t="s">
        <v>177</v>
      </c>
      <c r="G602" s="23">
        <f t="shared" si="24"/>
        <v>813</v>
      </c>
      <c r="H602" s="22">
        <v>813</v>
      </c>
      <c r="I602" s="22"/>
      <c r="J602" s="22"/>
      <c r="K602" s="22"/>
    </row>
    <row r="603" spans="1:11" ht="18.399999999999999" customHeight="1" x14ac:dyDescent="0.25">
      <c r="A603" s="189"/>
      <c r="B603" s="151"/>
      <c r="C603" s="153"/>
      <c r="D603" s="170" t="s">
        <v>105</v>
      </c>
      <c r="E603" s="171"/>
      <c r="F603" s="172"/>
      <c r="G603" s="113">
        <f>SUM(H603:K603)</f>
        <v>1731158</v>
      </c>
      <c r="H603" s="113">
        <f>SUM(H593:H602)</f>
        <v>463010</v>
      </c>
      <c r="I603" s="113">
        <f>SUM(I593:I601)</f>
        <v>638557</v>
      </c>
      <c r="J603" s="113">
        <f>SUM(J593:J601)</f>
        <v>252355</v>
      </c>
      <c r="K603" s="113">
        <f>SUM(K593:K601)</f>
        <v>377236</v>
      </c>
    </row>
    <row r="604" spans="1:11" ht="15.75" customHeight="1" x14ac:dyDescent="0.25">
      <c r="A604" s="189"/>
      <c r="B604" s="150" t="s">
        <v>108</v>
      </c>
      <c r="C604" s="152" t="s">
        <v>121</v>
      </c>
      <c r="D604" s="21">
        <v>142</v>
      </c>
      <c r="E604" s="4" t="s">
        <v>169</v>
      </c>
      <c r="F604" s="6" t="s">
        <v>174</v>
      </c>
      <c r="G604" s="15">
        <f t="shared" si="24"/>
        <v>67600</v>
      </c>
      <c r="H604" s="14">
        <v>16900</v>
      </c>
      <c r="I604" s="14">
        <v>16900</v>
      </c>
      <c r="J604" s="14">
        <v>16900</v>
      </c>
      <c r="K604" s="14">
        <v>16900</v>
      </c>
    </row>
    <row r="605" spans="1:11" ht="24" customHeight="1" thickBot="1" x14ac:dyDescent="0.3">
      <c r="A605" s="190"/>
      <c r="B605" s="157"/>
      <c r="C605" s="158"/>
      <c r="D605" s="174" t="s">
        <v>120</v>
      </c>
      <c r="E605" s="175"/>
      <c r="F605" s="176"/>
      <c r="G605" s="115">
        <f>SUM(H605:K605)</f>
        <v>67600</v>
      </c>
      <c r="H605" s="115">
        <f t="shared" ref="H605:K605" si="73">SUM(H604)</f>
        <v>16900</v>
      </c>
      <c r="I605" s="115">
        <f t="shared" si="73"/>
        <v>16900</v>
      </c>
      <c r="J605" s="115">
        <f t="shared" si="73"/>
        <v>16900</v>
      </c>
      <c r="K605" s="115">
        <f t="shared" si="73"/>
        <v>16900</v>
      </c>
    </row>
    <row r="606" spans="1:11" ht="15.75" customHeight="1" thickBot="1" x14ac:dyDescent="0.3">
      <c r="A606" s="120" t="s">
        <v>226</v>
      </c>
      <c r="B606" s="191" t="s">
        <v>230</v>
      </c>
      <c r="C606" s="192"/>
      <c r="D606" s="192"/>
      <c r="E606" s="192"/>
      <c r="F606" s="193"/>
      <c r="G606" s="121">
        <f>SUM(H606:K606)</f>
        <v>1530298</v>
      </c>
      <c r="H606" s="121">
        <f t="shared" ref="H606:K606" si="74">SUM(H615,H617)</f>
        <v>424966</v>
      </c>
      <c r="I606" s="121">
        <f t="shared" si="74"/>
        <v>506956</v>
      </c>
      <c r="J606" s="121">
        <f t="shared" si="74"/>
        <v>329723</v>
      </c>
      <c r="K606" s="122">
        <f t="shared" si="74"/>
        <v>268653</v>
      </c>
    </row>
    <row r="607" spans="1:11" ht="31.9" customHeight="1" x14ac:dyDescent="0.25">
      <c r="A607" s="189"/>
      <c r="B607" s="157" t="s">
        <v>107</v>
      </c>
      <c r="C607" s="158" t="s">
        <v>104</v>
      </c>
      <c r="D607" s="166" t="s">
        <v>258</v>
      </c>
      <c r="E607" s="55" t="s">
        <v>140</v>
      </c>
      <c r="F607" s="42" t="s">
        <v>163</v>
      </c>
      <c r="G607" s="28">
        <f t="shared" si="24"/>
        <v>98543</v>
      </c>
      <c r="H607" s="29">
        <v>34243</v>
      </c>
      <c r="I607" s="29">
        <v>41427</v>
      </c>
      <c r="J607" s="29">
        <v>20677</v>
      </c>
      <c r="K607" s="29">
        <v>2196</v>
      </c>
    </row>
    <row r="608" spans="1:11" ht="24.6" customHeight="1" x14ac:dyDescent="0.25">
      <c r="A608" s="189"/>
      <c r="B608" s="157"/>
      <c r="C608" s="158"/>
      <c r="D608" s="169"/>
      <c r="E608" s="4" t="s">
        <v>176</v>
      </c>
      <c r="F608" s="6" t="s">
        <v>177</v>
      </c>
      <c r="G608" s="15">
        <f t="shared" si="24"/>
        <v>552271</v>
      </c>
      <c r="H608" s="14">
        <v>136187</v>
      </c>
      <c r="I608" s="14">
        <v>207387</v>
      </c>
      <c r="J608" s="14">
        <v>133471</v>
      </c>
      <c r="K608" s="14">
        <v>75226</v>
      </c>
    </row>
    <row r="609" spans="1:11" ht="24.6" customHeight="1" x14ac:dyDescent="0.25">
      <c r="A609" s="189"/>
      <c r="B609" s="157"/>
      <c r="C609" s="158"/>
      <c r="D609" s="59" t="s">
        <v>261</v>
      </c>
      <c r="E609" s="4" t="s">
        <v>176</v>
      </c>
      <c r="F609" s="6" t="s">
        <v>177</v>
      </c>
      <c r="G609" s="15">
        <f t="shared" si="24"/>
        <v>188255</v>
      </c>
      <c r="H609" s="14">
        <v>50800</v>
      </c>
      <c r="I609" s="14">
        <v>60700</v>
      </c>
      <c r="J609" s="14">
        <v>36687</v>
      </c>
      <c r="K609" s="14">
        <v>40068</v>
      </c>
    </row>
    <row r="610" spans="1:11" ht="24.6" customHeight="1" x14ac:dyDescent="0.25">
      <c r="A610" s="189"/>
      <c r="B610" s="157"/>
      <c r="C610" s="158"/>
      <c r="D610" s="59">
        <v>144</v>
      </c>
      <c r="E610" s="4" t="s">
        <v>176</v>
      </c>
      <c r="F610" s="6" t="s">
        <v>177</v>
      </c>
      <c r="G610" s="15">
        <f t="shared" si="24"/>
        <v>22751</v>
      </c>
      <c r="H610" s="14"/>
      <c r="I610" s="14">
        <v>7292</v>
      </c>
      <c r="J610" s="14"/>
      <c r="K610" s="14">
        <v>15459</v>
      </c>
    </row>
    <row r="611" spans="1:11" ht="18.75" customHeight="1" x14ac:dyDescent="0.25">
      <c r="A611" s="189"/>
      <c r="B611" s="157"/>
      <c r="C611" s="158"/>
      <c r="D611" s="25">
        <v>151</v>
      </c>
      <c r="E611" s="206" t="s">
        <v>176</v>
      </c>
      <c r="F611" s="195" t="s">
        <v>177</v>
      </c>
      <c r="G611" s="15">
        <f t="shared" si="24"/>
        <v>555478</v>
      </c>
      <c r="H611" s="14">
        <v>171736</v>
      </c>
      <c r="I611" s="14">
        <v>156550</v>
      </c>
      <c r="J611" s="14">
        <v>116888</v>
      </c>
      <c r="K611" s="14">
        <v>110304</v>
      </c>
    </row>
    <row r="612" spans="1:11" ht="18.75" customHeight="1" x14ac:dyDescent="0.25">
      <c r="A612" s="189"/>
      <c r="B612" s="157"/>
      <c r="C612" s="158"/>
      <c r="D612" s="25">
        <v>155</v>
      </c>
      <c r="E612" s="204"/>
      <c r="F612" s="196"/>
      <c r="G612" s="15">
        <f t="shared" si="24"/>
        <v>8000</v>
      </c>
      <c r="H612" s="14"/>
      <c r="I612" s="14"/>
      <c r="J612" s="14"/>
      <c r="K612" s="14">
        <v>8000</v>
      </c>
    </row>
    <row r="613" spans="1:11" ht="15.75" customHeight="1" x14ac:dyDescent="0.25">
      <c r="A613" s="189"/>
      <c r="B613" s="157"/>
      <c r="C613" s="158"/>
      <c r="D613" s="21" t="s">
        <v>187</v>
      </c>
      <c r="E613" s="207"/>
      <c r="F613" s="197"/>
      <c r="G613" s="15">
        <f t="shared" si="24"/>
        <v>31000</v>
      </c>
      <c r="H613" s="14">
        <v>6600</v>
      </c>
      <c r="I613" s="14">
        <v>10200</v>
      </c>
      <c r="J613" s="14">
        <v>7000</v>
      </c>
      <c r="K613" s="14">
        <v>7200</v>
      </c>
    </row>
    <row r="614" spans="1:11" ht="33.950000000000003" customHeight="1" x14ac:dyDescent="0.25">
      <c r="A614" s="189"/>
      <c r="B614" s="157"/>
      <c r="C614" s="158"/>
      <c r="D614" s="21" t="s">
        <v>223</v>
      </c>
      <c r="E614" s="4" t="s">
        <v>140</v>
      </c>
      <c r="F614" s="6" t="s">
        <v>163</v>
      </c>
      <c r="G614" s="15">
        <f t="shared" si="24"/>
        <v>22000</v>
      </c>
      <c r="H614" s="14">
        <v>7700</v>
      </c>
      <c r="I614" s="14">
        <v>5700</v>
      </c>
      <c r="J614" s="14">
        <v>6400</v>
      </c>
      <c r="K614" s="14">
        <v>2200</v>
      </c>
    </row>
    <row r="615" spans="1:11" ht="15.75" customHeight="1" x14ac:dyDescent="0.25">
      <c r="A615" s="189"/>
      <c r="B615" s="151"/>
      <c r="C615" s="153"/>
      <c r="D615" s="170" t="s">
        <v>105</v>
      </c>
      <c r="E615" s="171"/>
      <c r="F615" s="172"/>
      <c r="G615" s="113">
        <f>SUM(H615:K615)</f>
        <v>1478298</v>
      </c>
      <c r="H615" s="113">
        <f>SUM(H607:H614)</f>
        <v>407266</v>
      </c>
      <c r="I615" s="113">
        <f>SUM(I607:I614)</f>
        <v>489256</v>
      </c>
      <c r="J615" s="113">
        <f>SUM(J607:J614)</f>
        <v>321123</v>
      </c>
      <c r="K615" s="113">
        <f>SUM(K607:K614)</f>
        <v>260653</v>
      </c>
    </row>
    <row r="616" spans="1:11" ht="15.75" customHeight="1" x14ac:dyDescent="0.25">
      <c r="A616" s="189"/>
      <c r="B616" s="150" t="s">
        <v>108</v>
      </c>
      <c r="C616" s="152" t="s">
        <v>121</v>
      </c>
      <c r="D616" s="21">
        <v>142</v>
      </c>
      <c r="E616" s="4" t="s">
        <v>169</v>
      </c>
      <c r="F616" s="6" t="s">
        <v>174</v>
      </c>
      <c r="G616" s="15">
        <f t="shared" si="24"/>
        <v>52000</v>
      </c>
      <c r="H616" s="14">
        <v>17700</v>
      </c>
      <c r="I616" s="14">
        <v>17700</v>
      </c>
      <c r="J616" s="14">
        <v>8600</v>
      </c>
      <c r="K616" s="14">
        <v>8000</v>
      </c>
    </row>
    <row r="617" spans="1:11" ht="23.45" customHeight="1" thickBot="1" x14ac:dyDescent="0.3">
      <c r="A617" s="194"/>
      <c r="B617" s="151"/>
      <c r="C617" s="153"/>
      <c r="D617" s="170" t="s">
        <v>120</v>
      </c>
      <c r="E617" s="171"/>
      <c r="F617" s="172"/>
      <c r="G617" s="113">
        <f>SUM(H617:K617)</f>
        <v>52000</v>
      </c>
      <c r="H617" s="113">
        <f t="shared" ref="H617:K617" si="75">SUM(H616)</f>
        <v>17700</v>
      </c>
      <c r="I617" s="113">
        <f t="shared" si="75"/>
        <v>17700</v>
      </c>
      <c r="J617" s="113">
        <f t="shared" si="75"/>
        <v>8600</v>
      </c>
      <c r="K617" s="113">
        <f t="shared" si="75"/>
        <v>8000</v>
      </c>
    </row>
    <row r="618" spans="1:11" ht="15.75" customHeight="1" thickBot="1" x14ac:dyDescent="0.3">
      <c r="A618" s="120" t="s">
        <v>228</v>
      </c>
      <c r="B618" s="191" t="s">
        <v>232</v>
      </c>
      <c r="C618" s="192"/>
      <c r="D618" s="192"/>
      <c r="E618" s="192"/>
      <c r="F618" s="193"/>
      <c r="G618" s="121">
        <f>SUM(G625,G627,G629)</f>
        <v>649960</v>
      </c>
      <c r="H618" s="121">
        <f t="shared" ref="H618:K618" si="76">SUM(H625,H627,H629)</f>
        <v>159486</v>
      </c>
      <c r="I618" s="121">
        <f t="shared" si="76"/>
        <v>257700</v>
      </c>
      <c r="J618" s="121">
        <f t="shared" si="76"/>
        <v>110753</v>
      </c>
      <c r="K618" s="121">
        <f t="shared" si="76"/>
        <v>122021</v>
      </c>
    </row>
    <row r="619" spans="1:11" ht="28.15" customHeight="1" x14ac:dyDescent="0.25">
      <c r="A619" s="219"/>
      <c r="B619" s="157" t="s">
        <v>107</v>
      </c>
      <c r="C619" s="158" t="s">
        <v>104</v>
      </c>
      <c r="D619" s="92" t="s">
        <v>258</v>
      </c>
      <c r="E619" s="54" t="s">
        <v>176</v>
      </c>
      <c r="F619" s="43" t="s">
        <v>177</v>
      </c>
      <c r="G619" s="28">
        <f t="shared" si="24"/>
        <v>338725</v>
      </c>
      <c r="H619" s="29">
        <v>77723</v>
      </c>
      <c r="I619" s="29">
        <v>147512</v>
      </c>
      <c r="J619" s="29">
        <v>51532</v>
      </c>
      <c r="K619" s="29">
        <v>61958</v>
      </c>
    </row>
    <row r="620" spans="1:11" ht="24.75" customHeight="1" x14ac:dyDescent="0.25">
      <c r="A620" s="220"/>
      <c r="B620" s="157"/>
      <c r="C620" s="158"/>
      <c r="D620" s="89" t="s">
        <v>259</v>
      </c>
      <c r="E620" s="4" t="s">
        <v>176</v>
      </c>
      <c r="F620" s="6" t="s">
        <v>177</v>
      </c>
      <c r="G620" s="15">
        <f t="shared" si="24"/>
        <v>155288</v>
      </c>
      <c r="H620" s="14">
        <v>36590</v>
      </c>
      <c r="I620" s="14">
        <v>60936</v>
      </c>
      <c r="J620" s="14">
        <v>24374</v>
      </c>
      <c r="K620" s="14">
        <v>33388</v>
      </c>
    </row>
    <row r="621" spans="1:11" ht="24.75" customHeight="1" x14ac:dyDescent="0.25">
      <c r="A621" s="220"/>
      <c r="B621" s="157"/>
      <c r="C621" s="158"/>
      <c r="D621" s="89" t="s">
        <v>187</v>
      </c>
      <c r="E621" s="4" t="s">
        <v>176</v>
      </c>
      <c r="F621" s="6" t="s">
        <v>177</v>
      </c>
      <c r="G621" s="15">
        <f t="shared" si="24"/>
        <v>1000</v>
      </c>
      <c r="H621" s="14">
        <v>400</v>
      </c>
      <c r="I621" s="14">
        <v>300</v>
      </c>
      <c r="J621" s="14">
        <v>100</v>
      </c>
      <c r="K621" s="14">
        <v>200</v>
      </c>
    </row>
    <row r="622" spans="1:11" ht="24.75" customHeight="1" x14ac:dyDescent="0.25">
      <c r="A622" s="220"/>
      <c r="B622" s="157"/>
      <c r="C622" s="158"/>
      <c r="D622" s="89">
        <v>144</v>
      </c>
      <c r="E622" s="4" t="s">
        <v>176</v>
      </c>
      <c r="F622" s="6" t="s">
        <v>177</v>
      </c>
      <c r="G622" s="15">
        <f t="shared" si="24"/>
        <v>2000</v>
      </c>
      <c r="H622" s="14"/>
      <c r="I622" s="14"/>
      <c r="J622" s="14"/>
      <c r="K622" s="14">
        <v>2000</v>
      </c>
    </row>
    <row r="623" spans="1:11" ht="15.75" customHeight="1" x14ac:dyDescent="0.25">
      <c r="A623" s="220"/>
      <c r="B623" s="157"/>
      <c r="C623" s="158"/>
      <c r="D623" s="21">
        <v>149</v>
      </c>
      <c r="E623" s="4" t="s">
        <v>44</v>
      </c>
      <c r="F623" s="6" t="s">
        <v>55</v>
      </c>
      <c r="G623" s="15">
        <f t="shared" si="24"/>
        <v>45600</v>
      </c>
      <c r="H623" s="14">
        <v>14635</v>
      </c>
      <c r="I623" s="14">
        <v>11635</v>
      </c>
      <c r="J623" s="14">
        <v>9638</v>
      </c>
      <c r="K623" s="14">
        <v>9692</v>
      </c>
    </row>
    <row r="624" spans="1:11" ht="23.1" customHeight="1" x14ac:dyDescent="0.25">
      <c r="A624" s="220"/>
      <c r="B624" s="157"/>
      <c r="C624" s="158"/>
      <c r="D624" s="21">
        <v>151</v>
      </c>
      <c r="E624" s="39" t="s">
        <v>176</v>
      </c>
      <c r="F624" s="18" t="s">
        <v>177</v>
      </c>
      <c r="G624" s="15">
        <f t="shared" si="24"/>
        <v>98065</v>
      </c>
      <c r="H624" s="14">
        <v>27158</v>
      </c>
      <c r="I624" s="14">
        <v>32615</v>
      </c>
      <c r="J624" s="14">
        <v>24409</v>
      </c>
      <c r="K624" s="14">
        <v>13883</v>
      </c>
    </row>
    <row r="625" spans="1:11" ht="15.75" customHeight="1" x14ac:dyDescent="0.25">
      <c r="A625" s="220"/>
      <c r="B625" s="151"/>
      <c r="C625" s="153"/>
      <c r="D625" s="170" t="s">
        <v>105</v>
      </c>
      <c r="E625" s="171"/>
      <c r="F625" s="172"/>
      <c r="G625" s="113">
        <f>SUM(H625:K625)</f>
        <v>640678</v>
      </c>
      <c r="H625" s="113">
        <f>SUM(H619:H624)</f>
        <v>156506</v>
      </c>
      <c r="I625" s="113">
        <f>SUM(I619:I624)</f>
        <v>252998</v>
      </c>
      <c r="J625" s="113">
        <f>SUM(J619:J624)</f>
        <v>110053</v>
      </c>
      <c r="K625" s="113">
        <f>SUM(K619:K624)</f>
        <v>121121</v>
      </c>
    </row>
    <row r="626" spans="1:11" ht="15.75" customHeight="1" x14ac:dyDescent="0.25">
      <c r="A626" s="220"/>
      <c r="B626" s="150" t="s">
        <v>108</v>
      </c>
      <c r="C626" s="152" t="s">
        <v>121</v>
      </c>
      <c r="D626" s="21">
        <v>142</v>
      </c>
      <c r="E626" s="4" t="s">
        <v>169</v>
      </c>
      <c r="F626" s="6" t="s">
        <v>174</v>
      </c>
      <c r="G626" s="15">
        <f t="shared" si="24"/>
        <v>7280</v>
      </c>
      <c r="H626" s="14">
        <v>2980</v>
      </c>
      <c r="I626" s="14">
        <v>2700</v>
      </c>
      <c r="J626" s="14">
        <v>700</v>
      </c>
      <c r="K626" s="14">
        <v>900</v>
      </c>
    </row>
    <row r="627" spans="1:11" ht="22.7" customHeight="1" x14ac:dyDescent="0.25">
      <c r="A627" s="220"/>
      <c r="B627" s="157"/>
      <c r="C627" s="158"/>
      <c r="D627" s="174" t="s">
        <v>120</v>
      </c>
      <c r="E627" s="175"/>
      <c r="F627" s="176"/>
      <c r="G627" s="115">
        <f>SUM(H627:K627)</f>
        <v>7280</v>
      </c>
      <c r="H627" s="115">
        <f t="shared" ref="H627:K627" si="77">SUM(H626)</f>
        <v>2980</v>
      </c>
      <c r="I627" s="115">
        <f t="shared" si="77"/>
        <v>2700</v>
      </c>
      <c r="J627" s="115">
        <f t="shared" si="77"/>
        <v>700</v>
      </c>
      <c r="K627" s="115">
        <f t="shared" si="77"/>
        <v>900</v>
      </c>
    </row>
    <row r="628" spans="1:11" ht="22.7" customHeight="1" x14ac:dyDescent="0.25">
      <c r="A628" s="220"/>
      <c r="B628" s="270" t="s">
        <v>127</v>
      </c>
      <c r="C628" s="205" t="s">
        <v>126</v>
      </c>
      <c r="D628" s="21">
        <v>144</v>
      </c>
      <c r="E628" s="4" t="s">
        <v>176</v>
      </c>
      <c r="F628" s="6" t="s">
        <v>177</v>
      </c>
      <c r="G628" s="23">
        <f>SUM(H628:K628)</f>
        <v>2002</v>
      </c>
      <c r="H628" s="22"/>
      <c r="I628" s="22">
        <v>2002</v>
      </c>
      <c r="J628" s="22"/>
      <c r="K628" s="22"/>
    </row>
    <row r="629" spans="1:11" ht="22.7" customHeight="1" thickBot="1" x14ac:dyDescent="0.3">
      <c r="A629" s="221"/>
      <c r="B629" s="270"/>
      <c r="C629" s="205"/>
      <c r="D629" s="149" t="s">
        <v>124</v>
      </c>
      <c r="E629" s="149"/>
      <c r="F629" s="149"/>
      <c r="G629" s="113">
        <f>SUM(G628)</f>
        <v>2002</v>
      </c>
      <c r="H629" s="113">
        <f t="shared" ref="H629:K629" si="78">SUM(H628)</f>
        <v>0</v>
      </c>
      <c r="I629" s="113">
        <f t="shared" si="78"/>
        <v>2002</v>
      </c>
      <c r="J629" s="113">
        <f t="shared" si="78"/>
        <v>0</v>
      </c>
      <c r="K629" s="113">
        <f t="shared" si="78"/>
        <v>0</v>
      </c>
    </row>
    <row r="630" spans="1:11" ht="15.75" customHeight="1" thickBot="1" x14ac:dyDescent="0.3">
      <c r="A630" s="135" t="s">
        <v>285</v>
      </c>
      <c r="B630" s="208" t="s">
        <v>265</v>
      </c>
      <c r="C630" s="209"/>
      <c r="D630" s="209"/>
      <c r="E630" s="209"/>
      <c r="F630" s="210"/>
      <c r="G630" s="136">
        <f>SUM(H630:K630)</f>
        <v>748971</v>
      </c>
      <c r="H630" s="136">
        <f t="shared" ref="H630:K630" si="79">SUM(H637,H639)</f>
        <v>206621</v>
      </c>
      <c r="I630" s="136">
        <f t="shared" si="79"/>
        <v>268151</v>
      </c>
      <c r="J630" s="136">
        <f t="shared" si="79"/>
        <v>117589</v>
      </c>
      <c r="K630" s="137">
        <f t="shared" si="79"/>
        <v>156610</v>
      </c>
    </row>
    <row r="631" spans="1:11" ht="26.1" customHeight="1" x14ac:dyDescent="0.25">
      <c r="A631" s="225"/>
      <c r="B631" s="157" t="s">
        <v>107</v>
      </c>
      <c r="C631" s="158" t="s">
        <v>104</v>
      </c>
      <c r="D631" s="92" t="s">
        <v>258</v>
      </c>
      <c r="E631" s="203" t="s">
        <v>140</v>
      </c>
      <c r="F631" s="278" t="s">
        <v>163</v>
      </c>
      <c r="G631" s="28">
        <f t="shared" si="24"/>
        <v>234411</v>
      </c>
      <c r="H631" s="29">
        <v>64488</v>
      </c>
      <c r="I631" s="29">
        <v>106902</v>
      </c>
      <c r="J631" s="29">
        <v>32924</v>
      </c>
      <c r="K631" s="29">
        <v>30097</v>
      </c>
    </row>
    <row r="632" spans="1:11" ht="25.5" customHeight="1" x14ac:dyDescent="0.25">
      <c r="A632" s="225"/>
      <c r="B632" s="157"/>
      <c r="C632" s="158"/>
      <c r="D632" s="89" t="s">
        <v>259</v>
      </c>
      <c r="E632" s="204"/>
      <c r="F632" s="158"/>
      <c r="G632" s="15">
        <f t="shared" si="24"/>
        <v>37236</v>
      </c>
      <c r="H632" s="14">
        <v>22226</v>
      </c>
      <c r="I632" s="14">
        <v>14790</v>
      </c>
      <c r="J632" s="14">
        <v>220</v>
      </c>
      <c r="K632" s="14"/>
    </row>
    <row r="633" spans="1:11" ht="25.5" customHeight="1" x14ac:dyDescent="0.25">
      <c r="A633" s="225"/>
      <c r="B633" s="157"/>
      <c r="C633" s="158"/>
      <c r="D633" s="89">
        <v>144</v>
      </c>
      <c r="E633" s="204"/>
      <c r="F633" s="158"/>
      <c r="G633" s="15">
        <f t="shared" si="24"/>
        <v>29995</v>
      </c>
      <c r="H633" s="14">
        <v>7756</v>
      </c>
      <c r="I633" s="14">
        <v>3716</v>
      </c>
      <c r="J633" s="14">
        <v>3359</v>
      </c>
      <c r="K633" s="14">
        <v>15164</v>
      </c>
    </row>
    <row r="634" spans="1:11" ht="12.95" customHeight="1" x14ac:dyDescent="0.25">
      <c r="A634" s="225"/>
      <c r="B634" s="157"/>
      <c r="C634" s="158"/>
      <c r="D634" s="27">
        <v>151</v>
      </c>
      <c r="E634" s="204"/>
      <c r="F634" s="158"/>
      <c r="G634" s="15">
        <f t="shared" si="24"/>
        <v>391570</v>
      </c>
      <c r="H634" s="14">
        <v>96155</v>
      </c>
      <c r="I634" s="14">
        <v>128303</v>
      </c>
      <c r="J634" s="14">
        <v>69126</v>
      </c>
      <c r="K634" s="14">
        <v>97986</v>
      </c>
    </row>
    <row r="635" spans="1:11" ht="18.399999999999999" customHeight="1" x14ac:dyDescent="0.25">
      <c r="A635" s="225"/>
      <c r="B635" s="157"/>
      <c r="C635" s="158"/>
      <c r="D635" s="27" t="s">
        <v>223</v>
      </c>
      <c r="E635" s="204"/>
      <c r="F635" s="158"/>
      <c r="G635" s="15">
        <f t="shared" si="24"/>
        <v>42900</v>
      </c>
      <c r="H635" s="14">
        <v>11800</v>
      </c>
      <c r="I635" s="14">
        <v>10800</v>
      </c>
      <c r="J635" s="14">
        <v>10500</v>
      </c>
      <c r="K635" s="14">
        <v>9800</v>
      </c>
    </row>
    <row r="636" spans="1:11" ht="18.399999999999999" customHeight="1" x14ac:dyDescent="0.25">
      <c r="A636" s="225"/>
      <c r="B636" s="157"/>
      <c r="C636" s="158"/>
      <c r="D636" s="27" t="s">
        <v>99</v>
      </c>
      <c r="E636" s="207"/>
      <c r="F636" s="153"/>
      <c r="G636" s="15">
        <f t="shared" si="24"/>
        <v>1076</v>
      </c>
      <c r="H636" s="14">
        <v>1076</v>
      </c>
      <c r="I636" s="14"/>
      <c r="J636" s="14"/>
      <c r="K636" s="14"/>
    </row>
    <row r="637" spans="1:11" ht="15" customHeight="1" x14ac:dyDescent="0.25">
      <c r="A637" s="225"/>
      <c r="B637" s="151"/>
      <c r="C637" s="153"/>
      <c r="D637" s="170" t="s">
        <v>105</v>
      </c>
      <c r="E637" s="171"/>
      <c r="F637" s="172"/>
      <c r="G637" s="113">
        <f t="shared" ref="G637:G643" si="80">SUM(H637:K637)</f>
        <v>737188</v>
      </c>
      <c r="H637" s="113">
        <f>SUM(H631:H636)</f>
        <v>203501</v>
      </c>
      <c r="I637" s="113">
        <f>SUM(I631:I636)</f>
        <v>264511</v>
      </c>
      <c r="J637" s="113">
        <f>SUM(J631:J635)</f>
        <v>116129</v>
      </c>
      <c r="K637" s="113">
        <f>SUM(K631:K635)</f>
        <v>153047</v>
      </c>
    </row>
    <row r="638" spans="1:11" ht="17.45" customHeight="1" x14ac:dyDescent="0.25">
      <c r="A638" s="225"/>
      <c r="B638" s="150" t="s">
        <v>108</v>
      </c>
      <c r="C638" s="152" t="s">
        <v>121</v>
      </c>
      <c r="D638" s="21">
        <v>142</v>
      </c>
      <c r="E638" s="4" t="s">
        <v>169</v>
      </c>
      <c r="F638" s="6" t="s">
        <v>174</v>
      </c>
      <c r="G638" s="15">
        <f t="shared" si="80"/>
        <v>11783</v>
      </c>
      <c r="H638" s="14">
        <v>3120</v>
      </c>
      <c r="I638" s="14">
        <v>3640</v>
      </c>
      <c r="J638" s="14">
        <v>1460</v>
      </c>
      <c r="K638" s="14">
        <v>3563</v>
      </c>
    </row>
    <row r="639" spans="1:11" ht="22.7" customHeight="1" thickBot="1" x14ac:dyDescent="0.3">
      <c r="A639" s="225"/>
      <c r="B639" s="157"/>
      <c r="C639" s="158"/>
      <c r="D639" s="174" t="s">
        <v>120</v>
      </c>
      <c r="E639" s="175"/>
      <c r="F639" s="176"/>
      <c r="G639" s="115">
        <f t="shared" si="80"/>
        <v>11783</v>
      </c>
      <c r="H639" s="115">
        <f t="shared" ref="H639:K639" si="81">SUM(H638)</f>
        <v>3120</v>
      </c>
      <c r="I639" s="115">
        <f t="shared" si="81"/>
        <v>3640</v>
      </c>
      <c r="J639" s="115">
        <f t="shared" si="81"/>
        <v>1460</v>
      </c>
      <c r="K639" s="115">
        <f t="shared" si="81"/>
        <v>3563</v>
      </c>
    </row>
    <row r="640" spans="1:11" ht="15" customHeight="1" thickBot="1" x14ac:dyDescent="0.3">
      <c r="A640" s="120" t="s">
        <v>274</v>
      </c>
      <c r="B640" s="191" t="s">
        <v>251</v>
      </c>
      <c r="C640" s="192"/>
      <c r="D640" s="192"/>
      <c r="E640" s="192"/>
      <c r="F640" s="193"/>
      <c r="G640" s="121">
        <f t="shared" si="80"/>
        <v>1840917</v>
      </c>
      <c r="H640" s="121">
        <f t="shared" ref="H640:K640" si="82">SUM(H647)</f>
        <v>484979</v>
      </c>
      <c r="I640" s="121">
        <f t="shared" si="82"/>
        <v>686655</v>
      </c>
      <c r="J640" s="121">
        <f t="shared" si="82"/>
        <v>205327</v>
      </c>
      <c r="K640" s="122">
        <f t="shared" si="82"/>
        <v>463956</v>
      </c>
    </row>
    <row r="641" spans="1:11" ht="24.6" customHeight="1" x14ac:dyDescent="0.25">
      <c r="A641" s="173"/>
      <c r="B641" s="157" t="s">
        <v>107</v>
      </c>
      <c r="C641" s="158" t="s">
        <v>104</v>
      </c>
      <c r="D641" s="59" t="s">
        <v>258</v>
      </c>
      <c r="E641" s="203" t="s">
        <v>140</v>
      </c>
      <c r="F641" s="196" t="s">
        <v>163</v>
      </c>
      <c r="G641" s="28">
        <f t="shared" si="80"/>
        <v>502571</v>
      </c>
      <c r="H641" s="29">
        <v>125674</v>
      </c>
      <c r="I641" s="29">
        <v>199477</v>
      </c>
      <c r="J641" s="29">
        <v>52687</v>
      </c>
      <c r="K641" s="29">
        <v>124733</v>
      </c>
    </row>
    <row r="642" spans="1:11" ht="24.6" customHeight="1" x14ac:dyDescent="0.25">
      <c r="A642" s="173"/>
      <c r="B642" s="157"/>
      <c r="C642" s="158"/>
      <c r="D642" s="59" t="s">
        <v>259</v>
      </c>
      <c r="E642" s="204"/>
      <c r="F642" s="196"/>
      <c r="G642" s="15">
        <f t="shared" si="80"/>
        <v>140830</v>
      </c>
      <c r="H642" s="14">
        <v>25250</v>
      </c>
      <c r="I642" s="14">
        <v>40608</v>
      </c>
      <c r="J642" s="14">
        <v>10100</v>
      </c>
      <c r="K642" s="14">
        <v>64872</v>
      </c>
    </row>
    <row r="643" spans="1:11" ht="24.6" customHeight="1" x14ac:dyDescent="0.25">
      <c r="A643" s="173"/>
      <c r="B643" s="157"/>
      <c r="C643" s="158"/>
      <c r="D643" s="59">
        <v>144</v>
      </c>
      <c r="E643" s="204"/>
      <c r="F643" s="196"/>
      <c r="G643" s="15">
        <f t="shared" si="80"/>
        <v>34650</v>
      </c>
      <c r="H643" s="14">
        <v>11469</v>
      </c>
      <c r="I643" s="14"/>
      <c r="J643" s="14">
        <v>4400</v>
      </c>
      <c r="K643" s="14">
        <v>18781</v>
      </c>
    </row>
    <row r="644" spans="1:11" ht="16.5" customHeight="1" x14ac:dyDescent="0.25">
      <c r="A644" s="173"/>
      <c r="B644" s="157"/>
      <c r="C644" s="158"/>
      <c r="D644" s="25">
        <v>151</v>
      </c>
      <c r="E644" s="204"/>
      <c r="F644" s="196"/>
      <c r="G644" s="15">
        <f t="shared" ref="G644:G646" si="83">SUM(H644:K644)</f>
        <v>993766</v>
      </c>
      <c r="H644" s="14">
        <v>279036</v>
      </c>
      <c r="I644" s="14">
        <v>403820</v>
      </c>
      <c r="J644" s="14">
        <v>95790</v>
      </c>
      <c r="K644" s="14">
        <v>215120</v>
      </c>
    </row>
    <row r="645" spans="1:11" ht="15" customHeight="1" x14ac:dyDescent="0.25">
      <c r="A645" s="173"/>
      <c r="B645" s="157"/>
      <c r="C645" s="158"/>
      <c r="D645" s="25" t="s">
        <v>98</v>
      </c>
      <c r="E645" s="204"/>
      <c r="F645" s="196"/>
      <c r="G645" s="15">
        <f t="shared" si="83"/>
        <v>1300</v>
      </c>
      <c r="H645" s="14">
        <v>700</v>
      </c>
      <c r="I645" s="14"/>
      <c r="J645" s="14">
        <v>600</v>
      </c>
      <c r="K645" s="14"/>
    </row>
    <row r="646" spans="1:11" ht="13.7" customHeight="1" x14ac:dyDescent="0.25">
      <c r="A646" s="173"/>
      <c r="B646" s="157"/>
      <c r="C646" s="158"/>
      <c r="D646" s="25" t="s">
        <v>223</v>
      </c>
      <c r="E646" s="207"/>
      <c r="F646" s="196"/>
      <c r="G646" s="15">
        <f t="shared" si="83"/>
        <v>167800</v>
      </c>
      <c r="H646" s="14">
        <v>42850</v>
      </c>
      <c r="I646" s="14">
        <v>42750</v>
      </c>
      <c r="J646" s="14">
        <v>41750</v>
      </c>
      <c r="K646" s="14">
        <v>40450</v>
      </c>
    </row>
    <row r="647" spans="1:11" ht="17.45" customHeight="1" thickBot="1" x14ac:dyDescent="0.3">
      <c r="A647" s="173"/>
      <c r="B647" s="157"/>
      <c r="C647" s="158"/>
      <c r="D647" s="174" t="s">
        <v>105</v>
      </c>
      <c r="E647" s="175"/>
      <c r="F647" s="176"/>
      <c r="G647" s="115">
        <f>SUM(H647:K647)</f>
        <v>1840917</v>
      </c>
      <c r="H647" s="115">
        <f>SUM(H641:H646)</f>
        <v>484979</v>
      </c>
      <c r="I647" s="115">
        <f>SUM(I641:I646)</f>
        <v>686655</v>
      </c>
      <c r="J647" s="115">
        <f>SUM(J641:J646)</f>
        <v>205327</v>
      </c>
      <c r="K647" s="115">
        <f>SUM(K641:K646)</f>
        <v>463956</v>
      </c>
    </row>
    <row r="648" spans="1:11" ht="14.25" customHeight="1" thickBot="1" x14ac:dyDescent="0.3">
      <c r="A648" s="138" t="s">
        <v>231</v>
      </c>
      <c r="B648" s="277" t="s">
        <v>237</v>
      </c>
      <c r="C648" s="277"/>
      <c r="D648" s="277"/>
      <c r="E648" s="277"/>
      <c r="F648" s="277"/>
      <c r="G648" s="121">
        <f>SUM(H648:K648)</f>
        <v>1013358</v>
      </c>
      <c r="H648" s="121">
        <f>SUM(H656)</f>
        <v>242472</v>
      </c>
      <c r="I648" s="121">
        <f t="shared" ref="I648:K648" si="84">SUM(I656)</f>
        <v>386340</v>
      </c>
      <c r="J648" s="121">
        <f t="shared" si="84"/>
        <v>94603</v>
      </c>
      <c r="K648" s="121">
        <f t="shared" si="84"/>
        <v>289943</v>
      </c>
    </row>
    <row r="649" spans="1:11" ht="21.75" customHeight="1" x14ac:dyDescent="0.25">
      <c r="A649" s="94"/>
      <c r="B649" s="96"/>
      <c r="C649" s="158" t="s">
        <v>104</v>
      </c>
      <c r="D649" s="59" t="s">
        <v>259</v>
      </c>
      <c r="E649" s="54" t="s">
        <v>103</v>
      </c>
      <c r="F649" s="43" t="s">
        <v>106</v>
      </c>
      <c r="G649" s="102">
        <f>SUM(H649:K649)</f>
        <v>29661</v>
      </c>
      <c r="H649" s="83">
        <v>8000</v>
      </c>
      <c r="I649" s="83">
        <v>10000</v>
      </c>
      <c r="J649" s="83">
        <v>6183</v>
      </c>
      <c r="K649" s="83">
        <v>5478</v>
      </c>
    </row>
    <row r="650" spans="1:11" ht="17.45" customHeight="1" x14ac:dyDescent="0.25">
      <c r="A650" s="94"/>
      <c r="B650" s="96"/>
      <c r="C650" s="158"/>
      <c r="D650" s="160">
        <v>151</v>
      </c>
      <c r="E650" s="4" t="s">
        <v>103</v>
      </c>
      <c r="F650" s="6" t="s">
        <v>106</v>
      </c>
      <c r="G650" s="15">
        <f t="shared" ref="G650:G706" si="85">SUM(H650:K650)</f>
        <v>894025</v>
      </c>
      <c r="H650" s="14">
        <v>213600</v>
      </c>
      <c r="I650" s="14">
        <v>351900</v>
      </c>
      <c r="J650" s="14">
        <v>74200</v>
      </c>
      <c r="K650" s="14">
        <v>254325</v>
      </c>
    </row>
    <row r="651" spans="1:11" ht="17.45" customHeight="1" x14ac:dyDescent="0.25">
      <c r="A651" s="94"/>
      <c r="B651" s="96"/>
      <c r="C651" s="158"/>
      <c r="D651" s="161"/>
      <c r="E651" s="39" t="s">
        <v>145</v>
      </c>
      <c r="F651" s="6" t="s">
        <v>165</v>
      </c>
      <c r="G651" s="15">
        <f t="shared" si="85"/>
        <v>200</v>
      </c>
      <c r="H651" s="14">
        <v>200</v>
      </c>
      <c r="I651" s="14"/>
      <c r="J651" s="14"/>
      <c r="K651" s="14"/>
    </row>
    <row r="652" spans="1:11" ht="17.45" customHeight="1" x14ac:dyDescent="0.25">
      <c r="A652" s="94"/>
      <c r="B652" s="96" t="s">
        <v>107</v>
      </c>
      <c r="C652" s="158"/>
      <c r="D652" s="21" t="s">
        <v>98</v>
      </c>
      <c r="E652" s="39" t="s">
        <v>103</v>
      </c>
      <c r="F652" s="6" t="s">
        <v>106</v>
      </c>
      <c r="G652" s="15">
        <f t="shared" si="85"/>
        <v>1000</v>
      </c>
      <c r="H652" s="14">
        <v>300</v>
      </c>
      <c r="I652" s="14">
        <v>300</v>
      </c>
      <c r="J652" s="14">
        <v>300</v>
      </c>
      <c r="K652" s="14">
        <v>100</v>
      </c>
    </row>
    <row r="653" spans="1:11" ht="17.45" customHeight="1" x14ac:dyDescent="0.25">
      <c r="A653" s="94"/>
      <c r="B653" s="96"/>
      <c r="C653" s="158"/>
      <c r="D653" s="160" t="s">
        <v>223</v>
      </c>
      <c r="E653" s="4" t="s">
        <v>103</v>
      </c>
      <c r="F653" s="6" t="s">
        <v>106</v>
      </c>
      <c r="G653" s="15">
        <f t="shared" si="85"/>
        <v>78300</v>
      </c>
      <c r="H653" s="14">
        <v>18480</v>
      </c>
      <c r="I653" s="14">
        <v>21520</v>
      </c>
      <c r="J653" s="14">
        <v>12900</v>
      </c>
      <c r="K653" s="14">
        <v>25400</v>
      </c>
    </row>
    <row r="654" spans="1:11" ht="17.45" customHeight="1" x14ac:dyDescent="0.25">
      <c r="A654" s="94"/>
      <c r="B654" s="96"/>
      <c r="C654" s="158"/>
      <c r="D654" s="161"/>
      <c r="E654" s="4" t="s">
        <v>240</v>
      </c>
      <c r="F654" s="6" t="s">
        <v>241</v>
      </c>
      <c r="G654" s="15">
        <f t="shared" si="85"/>
        <v>10100</v>
      </c>
      <c r="H654" s="14">
        <v>1820</v>
      </c>
      <c r="I654" s="14">
        <v>2620</v>
      </c>
      <c r="J654" s="14">
        <v>1020</v>
      </c>
      <c r="K654" s="14">
        <v>4640</v>
      </c>
    </row>
    <row r="655" spans="1:11" ht="17.45" customHeight="1" x14ac:dyDescent="0.25">
      <c r="A655" s="94"/>
      <c r="B655" s="96"/>
      <c r="C655" s="158"/>
      <c r="D655" s="21" t="s">
        <v>99</v>
      </c>
      <c r="E655" s="4" t="s">
        <v>103</v>
      </c>
      <c r="F655" s="6" t="s">
        <v>106</v>
      </c>
      <c r="G655" s="15">
        <f t="shared" si="85"/>
        <v>72</v>
      </c>
      <c r="H655" s="14">
        <v>72</v>
      </c>
      <c r="I655" s="14"/>
      <c r="J655" s="14"/>
      <c r="K655" s="14"/>
    </row>
    <row r="656" spans="1:11" ht="17.45" customHeight="1" thickBot="1" x14ac:dyDescent="0.3">
      <c r="A656" s="95"/>
      <c r="B656" s="96"/>
      <c r="C656" s="187"/>
      <c r="D656" s="174" t="s">
        <v>105</v>
      </c>
      <c r="E656" s="175"/>
      <c r="F656" s="176"/>
      <c r="G656" s="115">
        <f>SUM(G649:G655)</f>
        <v>1013358</v>
      </c>
      <c r="H656" s="115">
        <f>SUM(H649:H655)</f>
        <v>242472</v>
      </c>
      <c r="I656" s="115">
        <f>SUM(I649:I655)</f>
        <v>386340</v>
      </c>
      <c r="J656" s="115">
        <f>SUM(J649:J655)</f>
        <v>94603</v>
      </c>
      <c r="K656" s="115">
        <f>SUM(K649:K655)</f>
        <v>289943</v>
      </c>
    </row>
    <row r="657" spans="1:11" ht="17.45" customHeight="1" thickBot="1" x14ac:dyDescent="0.3">
      <c r="A657" s="135" t="s">
        <v>275</v>
      </c>
      <c r="B657" s="191" t="s">
        <v>238</v>
      </c>
      <c r="C657" s="192"/>
      <c r="D657" s="192"/>
      <c r="E657" s="192"/>
      <c r="F657" s="193"/>
      <c r="G657" s="122">
        <f t="shared" ref="G657:J657" si="86">SUM(G659,G667,G669)</f>
        <v>1108186</v>
      </c>
      <c r="H657" s="122">
        <f t="shared" si="86"/>
        <v>272391</v>
      </c>
      <c r="I657" s="122">
        <f t="shared" si="86"/>
        <v>330519</v>
      </c>
      <c r="J657" s="122">
        <f t="shared" si="86"/>
        <v>160310</v>
      </c>
      <c r="K657" s="122">
        <f>SUM(K659,K667,K669)</f>
        <v>344966</v>
      </c>
    </row>
    <row r="658" spans="1:11" ht="17.45" customHeight="1" x14ac:dyDescent="0.25">
      <c r="A658" s="219"/>
      <c r="B658" s="157" t="s">
        <v>100</v>
      </c>
      <c r="C658" s="158" t="s">
        <v>101</v>
      </c>
      <c r="D658" s="90" t="s">
        <v>256</v>
      </c>
      <c r="E658" s="84" t="s">
        <v>103</v>
      </c>
      <c r="F658" s="84" t="s">
        <v>106</v>
      </c>
      <c r="G658" s="56">
        <f>SUM(H658:K658)</f>
        <v>7000</v>
      </c>
      <c r="H658" s="57">
        <v>3000</v>
      </c>
      <c r="I658" s="57">
        <v>2000</v>
      </c>
      <c r="J658" s="57">
        <v>2000</v>
      </c>
      <c r="K658" s="57"/>
    </row>
    <row r="659" spans="1:11" ht="17.45" customHeight="1" x14ac:dyDescent="0.25">
      <c r="A659" s="220"/>
      <c r="B659" s="151"/>
      <c r="C659" s="153"/>
      <c r="D659" s="170" t="s">
        <v>102</v>
      </c>
      <c r="E659" s="171"/>
      <c r="F659" s="172"/>
      <c r="G659" s="139">
        <f>SUM(H659:K659)</f>
        <v>7000</v>
      </c>
      <c r="H659" s="139">
        <f t="shared" ref="H659:K659" si="87">SUM(H658)</f>
        <v>3000</v>
      </c>
      <c r="I659" s="139">
        <f t="shared" si="87"/>
        <v>2000</v>
      </c>
      <c r="J659" s="139">
        <f t="shared" si="87"/>
        <v>2000</v>
      </c>
      <c r="K659" s="139">
        <f t="shared" si="87"/>
        <v>0</v>
      </c>
    </row>
    <row r="660" spans="1:11" ht="25.15" customHeight="1" x14ac:dyDescent="0.25">
      <c r="A660" s="220"/>
      <c r="B660" s="150" t="s">
        <v>107</v>
      </c>
      <c r="C660" s="152" t="s">
        <v>104</v>
      </c>
      <c r="D660" s="59" t="s">
        <v>259</v>
      </c>
      <c r="E660" s="206" t="s">
        <v>103</v>
      </c>
      <c r="F660" s="195" t="s">
        <v>106</v>
      </c>
      <c r="G660" s="15">
        <f t="shared" si="85"/>
        <v>29478</v>
      </c>
      <c r="H660" s="14">
        <v>7400</v>
      </c>
      <c r="I660" s="14">
        <v>9900</v>
      </c>
      <c r="J660" s="14">
        <v>5000</v>
      </c>
      <c r="K660" s="14">
        <v>7178</v>
      </c>
    </row>
    <row r="661" spans="1:11" ht="17.649999999999999" customHeight="1" x14ac:dyDescent="0.25">
      <c r="A661" s="220"/>
      <c r="B661" s="157"/>
      <c r="C661" s="158"/>
      <c r="D661" s="59">
        <v>144</v>
      </c>
      <c r="E661" s="204"/>
      <c r="F661" s="196"/>
      <c r="G661" s="15">
        <f t="shared" si="85"/>
        <v>321</v>
      </c>
      <c r="H661" s="14"/>
      <c r="I661" s="14"/>
      <c r="J661" s="14"/>
      <c r="K661" s="14">
        <v>321</v>
      </c>
    </row>
    <row r="662" spans="1:11" ht="17.45" customHeight="1" x14ac:dyDescent="0.25">
      <c r="A662" s="220"/>
      <c r="B662" s="157"/>
      <c r="C662" s="158"/>
      <c r="D662" s="25">
        <v>151</v>
      </c>
      <c r="E662" s="204"/>
      <c r="F662" s="196"/>
      <c r="G662" s="15">
        <f t="shared" si="85"/>
        <v>567036</v>
      </c>
      <c r="H662" s="14">
        <v>149839</v>
      </c>
      <c r="I662" s="14">
        <v>201780</v>
      </c>
      <c r="J662" s="14">
        <v>106850</v>
      </c>
      <c r="K662" s="14">
        <v>108567</v>
      </c>
    </row>
    <row r="663" spans="1:11" ht="17.45" customHeight="1" x14ac:dyDescent="0.25">
      <c r="A663" s="220"/>
      <c r="B663" s="157"/>
      <c r="C663" s="158"/>
      <c r="D663" s="25" t="s">
        <v>98</v>
      </c>
      <c r="E663" s="204"/>
      <c r="F663" s="196"/>
      <c r="G663" s="15">
        <f t="shared" si="85"/>
        <v>200</v>
      </c>
      <c r="H663" s="14">
        <v>100</v>
      </c>
      <c r="I663" s="14"/>
      <c r="J663" s="14">
        <v>50</v>
      </c>
      <c r="K663" s="14">
        <v>50</v>
      </c>
    </row>
    <row r="664" spans="1:11" ht="17.45" customHeight="1" x14ac:dyDescent="0.25">
      <c r="A664" s="220"/>
      <c r="B664" s="157"/>
      <c r="C664" s="158"/>
      <c r="D664" s="25" t="s">
        <v>187</v>
      </c>
      <c r="E664" s="204"/>
      <c r="F664" s="196"/>
      <c r="G664" s="15">
        <f t="shared" si="85"/>
        <v>256350</v>
      </c>
      <c r="H664" s="14">
        <v>83900</v>
      </c>
      <c r="I664" s="14">
        <v>107790</v>
      </c>
      <c r="J664" s="14">
        <v>42410</v>
      </c>
      <c r="K664" s="14">
        <v>22250</v>
      </c>
    </row>
    <row r="665" spans="1:11" ht="17.45" customHeight="1" x14ac:dyDescent="0.25">
      <c r="A665" s="220"/>
      <c r="B665" s="157"/>
      <c r="C665" s="158"/>
      <c r="D665" s="25" t="s">
        <v>223</v>
      </c>
      <c r="E665" s="204"/>
      <c r="F665" s="196"/>
      <c r="G665" s="15">
        <f t="shared" si="85"/>
        <v>24700</v>
      </c>
      <c r="H665" s="14">
        <v>2051</v>
      </c>
      <c r="I665" s="14">
        <v>2049</v>
      </c>
      <c r="J665" s="14">
        <v>4000</v>
      </c>
      <c r="K665" s="14">
        <v>16600</v>
      </c>
    </row>
    <row r="666" spans="1:11" ht="17.45" customHeight="1" x14ac:dyDescent="0.25">
      <c r="A666" s="220"/>
      <c r="B666" s="157"/>
      <c r="C666" s="158"/>
      <c r="D666" s="25" t="s">
        <v>99</v>
      </c>
      <c r="E666" s="207"/>
      <c r="F666" s="197"/>
      <c r="G666" s="15">
        <f t="shared" si="85"/>
        <v>33101</v>
      </c>
      <c r="H666" s="14">
        <v>26101</v>
      </c>
      <c r="I666" s="14">
        <v>7000</v>
      </c>
      <c r="J666" s="14"/>
      <c r="K666" s="14"/>
    </row>
    <row r="667" spans="1:11" ht="17.45" customHeight="1" x14ac:dyDescent="0.25">
      <c r="A667" s="220"/>
      <c r="B667" s="157"/>
      <c r="C667" s="158"/>
      <c r="D667" s="174" t="s">
        <v>105</v>
      </c>
      <c r="E667" s="175"/>
      <c r="F667" s="176"/>
      <c r="G667" s="115">
        <f>SUM(H667:K667)</f>
        <v>911186</v>
      </c>
      <c r="H667" s="115">
        <f>SUM(H660:H666)</f>
        <v>269391</v>
      </c>
      <c r="I667" s="115">
        <f>SUM(I660:I666)</f>
        <v>328519</v>
      </c>
      <c r="J667" s="115">
        <f>SUM(J660:J666)</f>
        <v>158310</v>
      </c>
      <c r="K667" s="115">
        <f>SUM(K660:K666)</f>
        <v>154966</v>
      </c>
    </row>
    <row r="668" spans="1:11" ht="33.950000000000003" customHeight="1" x14ac:dyDescent="0.25">
      <c r="A668" s="220"/>
      <c r="B668" s="150" t="s">
        <v>137</v>
      </c>
      <c r="C668" s="152" t="s">
        <v>307</v>
      </c>
      <c r="D668" s="103">
        <v>153</v>
      </c>
      <c r="E668" s="21" t="s">
        <v>28</v>
      </c>
      <c r="F668" s="140" t="s">
        <v>29</v>
      </c>
      <c r="G668" s="115">
        <f>SUM(H668:K668)</f>
        <v>190000</v>
      </c>
      <c r="H668" s="78"/>
      <c r="I668" s="78"/>
      <c r="J668" s="78"/>
      <c r="K668" s="78">
        <v>190000</v>
      </c>
    </row>
    <row r="669" spans="1:11" ht="17.45" customHeight="1" thickBot="1" x14ac:dyDescent="0.3">
      <c r="A669" s="221"/>
      <c r="B669" s="151"/>
      <c r="C669" s="153"/>
      <c r="D669" s="149" t="s">
        <v>136</v>
      </c>
      <c r="E669" s="149"/>
      <c r="F669" s="149"/>
      <c r="G669" s="113">
        <f>SUM(G668)</f>
        <v>190000</v>
      </c>
      <c r="H669" s="113">
        <f t="shared" ref="H669:K669" si="88">SUM(H668)</f>
        <v>0</v>
      </c>
      <c r="I669" s="113">
        <f t="shared" si="88"/>
        <v>0</v>
      </c>
      <c r="J669" s="113">
        <f t="shared" si="88"/>
        <v>0</v>
      </c>
      <c r="K669" s="113">
        <f t="shared" si="88"/>
        <v>190000</v>
      </c>
    </row>
    <row r="670" spans="1:11" ht="17.45" customHeight="1" thickBot="1" x14ac:dyDescent="0.3">
      <c r="A670" s="135" t="s">
        <v>233</v>
      </c>
      <c r="B670" s="208" t="s">
        <v>239</v>
      </c>
      <c r="C670" s="209"/>
      <c r="D670" s="209"/>
      <c r="E670" s="209"/>
      <c r="F670" s="210"/>
      <c r="G670" s="137">
        <f>SUM(H670:K670)</f>
        <v>362304</v>
      </c>
      <c r="H670" s="137">
        <f t="shared" ref="H670:J670" si="89">SUM(H678)</f>
        <v>108801</v>
      </c>
      <c r="I670" s="137">
        <f t="shared" si="89"/>
        <v>112883</v>
      </c>
      <c r="J670" s="137">
        <f t="shared" si="89"/>
        <v>88175</v>
      </c>
      <c r="K670" s="137">
        <f>SUM(K678)</f>
        <v>52445</v>
      </c>
    </row>
    <row r="671" spans="1:11" ht="24.6" customHeight="1" x14ac:dyDescent="0.25">
      <c r="A671" s="173"/>
      <c r="B671" s="150" t="s">
        <v>107</v>
      </c>
      <c r="C671" s="152" t="s">
        <v>104</v>
      </c>
      <c r="D671" s="59" t="s">
        <v>259</v>
      </c>
      <c r="E671" s="4" t="s">
        <v>92</v>
      </c>
      <c r="F671" s="6" t="s">
        <v>97</v>
      </c>
      <c r="G671" s="15">
        <f t="shared" si="85"/>
        <v>112853</v>
      </c>
      <c r="H671" s="14">
        <v>35600</v>
      </c>
      <c r="I671" s="14">
        <v>40400</v>
      </c>
      <c r="J671" s="14">
        <v>33277</v>
      </c>
      <c r="K671" s="14">
        <v>3576</v>
      </c>
    </row>
    <row r="672" spans="1:11" ht="18.399999999999999" customHeight="1" x14ac:dyDescent="0.25">
      <c r="A672" s="173"/>
      <c r="B672" s="157"/>
      <c r="C672" s="158"/>
      <c r="D672" s="92">
        <v>144</v>
      </c>
      <c r="E672" s="4" t="s">
        <v>92</v>
      </c>
      <c r="F672" s="6" t="s">
        <v>97</v>
      </c>
      <c r="G672" s="15">
        <f t="shared" si="85"/>
        <v>11000</v>
      </c>
      <c r="H672" s="14"/>
      <c r="I672" s="14"/>
      <c r="J672" s="14"/>
      <c r="K672" s="14">
        <v>11000</v>
      </c>
    </row>
    <row r="673" spans="1:11" ht="15.6" customHeight="1" x14ac:dyDescent="0.25">
      <c r="A673" s="173"/>
      <c r="B673" s="157"/>
      <c r="C673" s="158"/>
      <c r="D673" s="160">
        <v>151</v>
      </c>
      <c r="E673" s="4" t="s">
        <v>240</v>
      </c>
      <c r="F673" s="6" t="s">
        <v>241</v>
      </c>
      <c r="G673" s="15">
        <f t="shared" si="85"/>
        <v>31500</v>
      </c>
      <c r="H673" s="14">
        <v>10000</v>
      </c>
      <c r="I673" s="14">
        <v>10000</v>
      </c>
      <c r="J673" s="14">
        <v>5000</v>
      </c>
      <c r="K673" s="14">
        <v>6500</v>
      </c>
    </row>
    <row r="674" spans="1:11" ht="17.45" customHeight="1" x14ac:dyDescent="0.25">
      <c r="A674" s="173"/>
      <c r="B674" s="157"/>
      <c r="C674" s="158"/>
      <c r="D674" s="161"/>
      <c r="E674" s="4" t="s">
        <v>92</v>
      </c>
      <c r="F674" s="6" t="s">
        <v>97</v>
      </c>
      <c r="G674" s="15">
        <f t="shared" si="85"/>
        <v>173725</v>
      </c>
      <c r="H674" s="14">
        <v>53400</v>
      </c>
      <c r="I674" s="14">
        <v>53500</v>
      </c>
      <c r="J674" s="14">
        <v>42800</v>
      </c>
      <c r="K674" s="14">
        <v>24025</v>
      </c>
    </row>
    <row r="675" spans="1:11" ht="17.45" customHeight="1" x14ac:dyDescent="0.25">
      <c r="A675" s="173"/>
      <c r="B675" s="157"/>
      <c r="C675" s="158"/>
      <c r="D675" s="30">
        <v>133</v>
      </c>
      <c r="E675" s="4" t="s">
        <v>92</v>
      </c>
      <c r="F675" s="6" t="s">
        <v>97</v>
      </c>
      <c r="G675" s="15">
        <f t="shared" si="85"/>
        <v>15126</v>
      </c>
      <c r="H675" s="14">
        <v>2101</v>
      </c>
      <c r="I675" s="14">
        <v>4483</v>
      </c>
      <c r="J675" s="14">
        <v>3598</v>
      </c>
      <c r="K675" s="14">
        <v>4944</v>
      </c>
    </row>
    <row r="676" spans="1:11" ht="14.25" customHeight="1" x14ac:dyDescent="0.25">
      <c r="A676" s="173"/>
      <c r="B676" s="157"/>
      <c r="C676" s="158"/>
      <c r="D676" s="160" t="s">
        <v>187</v>
      </c>
      <c r="E676" s="4" t="s">
        <v>240</v>
      </c>
      <c r="F676" s="6" t="s">
        <v>241</v>
      </c>
      <c r="G676" s="15">
        <f t="shared" si="85"/>
        <v>3100</v>
      </c>
      <c r="H676" s="14">
        <v>3100</v>
      </c>
      <c r="I676" s="14"/>
      <c r="J676" s="14"/>
      <c r="K676" s="14"/>
    </row>
    <row r="677" spans="1:11" ht="17.45" customHeight="1" x14ac:dyDescent="0.25">
      <c r="A677" s="173"/>
      <c r="B677" s="157"/>
      <c r="C677" s="158"/>
      <c r="D677" s="161"/>
      <c r="E677" s="4" t="s">
        <v>92</v>
      </c>
      <c r="F677" s="6" t="s">
        <v>97</v>
      </c>
      <c r="G677" s="15">
        <f t="shared" si="85"/>
        <v>15000</v>
      </c>
      <c r="H677" s="14">
        <v>4600</v>
      </c>
      <c r="I677" s="14">
        <v>4500</v>
      </c>
      <c r="J677" s="14">
        <v>3500</v>
      </c>
      <c r="K677" s="14">
        <v>2400</v>
      </c>
    </row>
    <row r="678" spans="1:11" ht="17.45" customHeight="1" thickBot="1" x14ac:dyDescent="0.3">
      <c r="A678" s="173"/>
      <c r="B678" s="157"/>
      <c r="C678" s="158"/>
      <c r="D678" s="174" t="s">
        <v>105</v>
      </c>
      <c r="E678" s="175"/>
      <c r="F678" s="176"/>
      <c r="G678" s="115">
        <f>SUM(H678:K678)</f>
        <v>362304</v>
      </c>
      <c r="H678" s="115">
        <f>SUM(H671:H677)</f>
        <v>108801</v>
      </c>
      <c r="I678" s="115">
        <f>SUM(I671:I677)</f>
        <v>112883</v>
      </c>
      <c r="J678" s="115">
        <f>SUM(J671:J677)</f>
        <v>88175</v>
      </c>
      <c r="K678" s="115">
        <f>SUM(K671:K677)</f>
        <v>52445</v>
      </c>
    </row>
    <row r="679" spans="1:11" ht="17.45" customHeight="1" thickBot="1" x14ac:dyDescent="0.3">
      <c r="A679" s="135" t="s">
        <v>260</v>
      </c>
      <c r="B679" s="191" t="s">
        <v>242</v>
      </c>
      <c r="C679" s="192"/>
      <c r="D679" s="192"/>
      <c r="E679" s="192"/>
      <c r="F679" s="193"/>
      <c r="G679" s="121">
        <f>SUM(G686,G688)</f>
        <v>281504</v>
      </c>
      <c r="H679" s="121">
        <f t="shared" ref="H679:K679" si="90">SUM(H686,H688)</f>
        <v>92790</v>
      </c>
      <c r="I679" s="121">
        <f t="shared" si="90"/>
        <v>87184</v>
      </c>
      <c r="J679" s="121">
        <f t="shared" si="90"/>
        <v>66651</v>
      </c>
      <c r="K679" s="121">
        <f t="shared" si="90"/>
        <v>34879</v>
      </c>
    </row>
    <row r="680" spans="1:11" ht="23.1" customHeight="1" x14ac:dyDescent="0.25">
      <c r="A680" s="275"/>
      <c r="B680" s="157" t="s">
        <v>85</v>
      </c>
      <c r="C680" s="158" t="s">
        <v>86</v>
      </c>
      <c r="D680" s="159">
        <v>151</v>
      </c>
      <c r="E680" s="54" t="s">
        <v>139</v>
      </c>
      <c r="F680" s="43" t="s">
        <v>277</v>
      </c>
      <c r="G680" s="28">
        <f t="shared" si="85"/>
        <v>8500</v>
      </c>
      <c r="H680" s="29">
        <v>6500</v>
      </c>
      <c r="I680" s="29">
        <v>2000</v>
      </c>
      <c r="J680" s="29"/>
      <c r="K680" s="29"/>
    </row>
    <row r="681" spans="1:11" ht="17.45" customHeight="1" x14ac:dyDescent="0.25">
      <c r="A681" s="173"/>
      <c r="B681" s="157"/>
      <c r="C681" s="158"/>
      <c r="D681" s="161"/>
      <c r="E681" s="4" t="s">
        <v>88</v>
      </c>
      <c r="F681" s="6" t="s">
        <v>94</v>
      </c>
      <c r="G681" s="28">
        <f t="shared" si="85"/>
        <v>238220</v>
      </c>
      <c r="H681" s="29">
        <v>78740</v>
      </c>
      <c r="I681" s="29">
        <v>73000</v>
      </c>
      <c r="J681" s="29">
        <v>56008</v>
      </c>
      <c r="K681" s="29">
        <v>30472</v>
      </c>
    </row>
    <row r="682" spans="1:11" ht="17.45" customHeight="1" x14ac:dyDescent="0.25">
      <c r="A682" s="173"/>
      <c r="B682" s="157"/>
      <c r="C682" s="158"/>
      <c r="D682" s="25">
        <v>152</v>
      </c>
      <c r="E682" s="4" t="s">
        <v>88</v>
      </c>
      <c r="F682" s="6" t="s">
        <v>94</v>
      </c>
      <c r="G682" s="28">
        <f t="shared" si="85"/>
        <v>9613</v>
      </c>
      <c r="H682" s="29">
        <v>2500</v>
      </c>
      <c r="I682" s="29">
        <v>3000</v>
      </c>
      <c r="J682" s="29">
        <v>2500</v>
      </c>
      <c r="K682" s="29">
        <v>1613</v>
      </c>
    </row>
    <row r="683" spans="1:11" ht="17.45" customHeight="1" x14ac:dyDescent="0.25">
      <c r="A683" s="173"/>
      <c r="B683" s="157"/>
      <c r="C683" s="158"/>
      <c r="D683" s="25" t="s">
        <v>98</v>
      </c>
      <c r="E683" s="4" t="s">
        <v>88</v>
      </c>
      <c r="F683" s="6" t="s">
        <v>94</v>
      </c>
      <c r="G683" s="15">
        <f t="shared" si="85"/>
        <v>600</v>
      </c>
      <c r="H683" s="14">
        <v>50</v>
      </c>
      <c r="I683" s="14">
        <v>100</v>
      </c>
      <c r="J683" s="14">
        <v>100</v>
      </c>
      <c r="K683" s="14">
        <v>350</v>
      </c>
    </row>
    <row r="684" spans="1:11" ht="17.45" customHeight="1" x14ac:dyDescent="0.25">
      <c r="A684" s="173"/>
      <c r="B684" s="157"/>
      <c r="C684" s="158"/>
      <c r="D684" s="25" t="s">
        <v>187</v>
      </c>
      <c r="E684" s="4" t="s">
        <v>88</v>
      </c>
      <c r="F684" s="6" t="s">
        <v>94</v>
      </c>
      <c r="G684" s="15">
        <f t="shared" si="85"/>
        <v>15000</v>
      </c>
      <c r="H684" s="14">
        <v>1000</v>
      </c>
      <c r="I684" s="14">
        <v>4800</v>
      </c>
      <c r="J684" s="14">
        <v>7400</v>
      </c>
      <c r="K684" s="14">
        <v>1800</v>
      </c>
    </row>
    <row r="685" spans="1:11" ht="17.45" customHeight="1" x14ac:dyDescent="0.25">
      <c r="A685" s="173"/>
      <c r="B685" s="157"/>
      <c r="C685" s="158"/>
      <c r="D685" s="25" t="s">
        <v>99</v>
      </c>
      <c r="E685" s="4" t="s">
        <v>88</v>
      </c>
      <c r="F685" s="6" t="s">
        <v>94</v>
      </c>
      <c r="G685" s="15">
        <f t="shared" si="85"/>
        <v>7884</v>
      </c>
      <c r="H685" s="14">
        <v>4000</v>
      </c>
      <c r="I685" s="14">
        <v>3884</v>
      </c>
      <c r="J685" s="14"/>
      <c r="K685" s="14"/>
    </row>
    <row r="686" spans="1:11" ht="17.45" customHeight="1" x14ac:dyDescent="0.25">
      <c r="A686" s="173"/>
      <c r="B686" s="157"/>
      <c r="C686" s="158"/>
      <c r="D686" s="174" t="s">
        <v>89</v>
      </c>
      <c r="E686" s="175"/>
      <c r="F686" s="176"/>
      <c r="G686" s="115">
        <f>SUM(H686:K686)</f>
        <v>279817</v>
      </c>
      <c r="H686" s="115">
        <f>SUM(H680:H685)</f>
        <v>92790</v>
      </c>
      <c r="I686" s="115">
        <f>SUM(I680:I685)</f>
        <v>86784</v>
      </c>
      <c r="J686" s="115">
        <f>SUM(J680:J685)</f>
        <v>66008</v>
      </c>
      <c r="K686" s="115">
        <f>SUM(K680:K685)</f>
        <v>34235</v>
      </c>
    </row>
    <row r="687" spans="1:11" ht="22.7" customHeight="1" x14ac:dyDescent="0.25">
      <c r="A687" s="173"/>
      <c r="B687" s="270" t="s">
        <v>108</v>
      </c>
      <c r="C687" s="152" t="s">
        <v>121</v>
      </c>
      <c r="D687" s="21">
        <v>142</v>
      </c>
      <c r="E687" s="21" t="s">
        <v>178</v>
      </c>
      <c r="F687" s="6" t="s">
        <v>179</v>
      </c>
      <c r="G687" s="107">
        <f t="shared" ref="G687:G688" si="91">SUM(H687:K687)</f>
        <v>1687</v>
      </c>
      <c r="H687" s="78"/>
      <c r="I687" s="78">
        <v>400</v>
      </c>
      <c r="J687" s="78">
        <v>643</v>
      </c>
      <c r="K687" s="78">
        <v>644</v>
      </c>
    </row>
    <row r="688" spans="1:11" ht="17.45" customHeight="1" x14ac:dyDescent="0.25">
      <c r="A688" s="276"/>
      <c r="B688" s="270"/>
      <c r="C688" s="158"/>
      <c r="D688" s="174" t="s">
        <v>120</v>
      </c>
      <c r="E688" s="175"/>
      <c r="F688" s="176"/>
      <c r="G688" s="115">
        <f t="shared" si="91"/>
        <v>1687</v>
      </c>
      <c r="H688" s="115">
        <f>SUM(H687)</f>
        <v>0</v>
      </c>
      <c r="I688" s="115">
        <f t="shared" ref="I688:K688" si="92">SUM(I687)</f>
        <v>400</v>
      </c>
      <c r="J688" s="115">
        <f t="shared" si="92"/>
        <v>643</v>
      </c>
      <c r="K688" s="115">
        <f t="shared" si="92"/>
        <v>644</v>
      </c>
    </row>
    <row r="689" spans="1:11" ht="17.45" customHeight="1" x14ac:dyDescent="0.25">
      <c r="A689" s="141" t="s">
        <v>234</v>
      </c>
      <c r="B689" s="230" t="s">
        <v>243</v>
      </c>
      <c r="C689" s="230"/>
      <c r="D689" s="230"/>
      <c r="E689" s="230"/>
      <c r="F689" s="230"/>
      <c r="G689" s="132">
        <f>SUM(H689:K689)</f>
        <v>318351</v>
      </c>
      <c r="H689" s="132">
        <f t="shared" ref="H689:K689" si="93">SUM(H693,H696)</f>
        <v>75298</v>
      </c>
      <c r="I689" s="132">
        <f t="shared" si="93"/>
        <v>74789</v>
      </c>
      <c r="J689" s="132">
        <f t="shared" si="93"/>
        <v>74789</v>
      </c>
      <c r="K689" s="132">
        <f t="shared" si="93"/>
        <v>93475</v>
      </c>
    </row>
    <row r="690" spans="1:11" ht="17.45" customHeight="1" x14ac:dyDescent="0.25">
      <c r="A690" s="225"/>
      <c r="B690" s="157" t="s">
        <v>71</v>
      </c>
      <c r="C690" s="158" t="s">
        <v>72</v>
      </c>
      <c r="D690" s="25">
        <v>151</v>
      </c>
      <c r="E690" s="4" t="s">
        <v>74</v>
      </c>
      <c r="F690" s="6" t="s">
        <v>82</v>
      </c>
      <c r="G690" s="28">
        <f t="shared" si="85"/>
        <v>55942</v>
      </c>
      <c r="H690" s="29">
        <v>9314</v>
      </c>
      <c r="I690" s="29">
        <v>9314</v>
      </c>
      <c r="J690" s="29">
        <v>9314</v>
      </c>
      <c r="K690" s="29">
        <v>28000</v>
      </c>
    </row>
    <row r="691" spans="1:11" ht="17.45" customHeight="1" x14ac:dyDescent="0.25">
      <c r="A691" s="225"/>
      <c r="B691" s="157"/>
      <c r="C691" s="158"/>
      <c r="D691" s="46" t="s">
        <v>99</v>
      </c>
      <c r="E691" s="4" t="s">
        <v>74</v>
      </c>
      <c r="F691" s="6" t="s">
        <v>82</v>
      </c>
      <c r="G691" s="28">
        <f t="shared" si="85"/>
        <v>509</v>
      </c>
      <c r="H691" s="29">
        <v>509</v>
      </c>
      <c r="I691" s="29"/>
      <c r="J691" s="29"/>
      <c r="K691" s="29"/>
    </row>
    <row r="692" spans="1:11" ht="17.45" customHeight="1" x14ac:dyDescent="0.25">
      <c r="A692" s="225"/>
      <c r="B692" s="157"/>
      <c r="C692" s="158"/>
      <c r="D692" s="25" t="s">
        <v>187</v>
      </c>
      <c r="E692" s="4" t="s">
        <v>74</v>
      </c>
      <c r="F692" s="6" t="s">
        <v>82</v>
      </c>
      <c r="G692" s="15">
        <f t="shared" si="85"/>
        <v>7200</v>
      </c>
      <c r="H692" s="14">
        <v>1800</v>
      </c>
      <c r="I692" s="14">
        <v>1800</v>
      </c>
      <c r="J692" s="14">
        <v>1800</v>
      </c>
      <c r="K692" s="14">
        <v>1800</v>
      </c>
    </row>
    <row r="693" spans="1:11" ht="17.45" customHeight="1" x14ac:dyDescent="0.25">
      <c r="A693" s="225"/>
      <c r="B693" s="151"/>
      <c r="C693" s="153"/>
      <c r="D693" s="170" t="s">
        <v>84</v>
      </c>
      <c r="E693" s="171"/>
      <c r="F693" s="172"/>
      <c r="G693" s="113">
        <f>SUM(H693:K693)</f>
        <v>63651</v>
      </c>
      <c r="H693" s="113">
        <f>SUM(H690:H692)</f>
        <v>11623</v>
      </c>
      <c r="I693" s="113">
        <f>SUM(I690:I692)</f>
        <v>11114</v>
      </c>
      <c r="J693" s="113">
        <f>SUM(J690:J692)</f>
        <v>11114</v>
      </c>
      <c r="K693" s="113">
        <f>SUM(K690:K692)</f>
        <v>29800</v>
      </c>
    </row>
    <row r="694" spans="1:11" ht="17.45" customHeight="1" thickBot="1" x14ac:dyDescent="0.3">
      <c r="A694" s="225"/>
      <c r="B694" s="150" t="s">
        <v>108</v>
      </c>
      <c r="C694" s="152" t="s">
        <v>121</v>
      </c>
      <c r="D694" s="160">
        <v>142</v>
      </c>
      <c r="E694" s="4" t="s">
        <v>73</v>
      </c>
      <c r="F694" s="6" t="s">
        <v>81</v>
      </c>
      <c r="G694" s="15">
        <f t="shared" si="85"/>
        <v>195100</v>
      </c>
      <c r="H694" s="14">
        <v>48775</v>
      </c>
      <c r="I694" s="44">
        <v>48775</v>
      </c>
      <c r="J694" s="14">
        <v>48775</v>
      </c>
      <c r="K694" s="14">
        <v>48775</v>
      </c>
    </row>
    <row r="695" spans="1:11" ht="17.45" customHeight="1" thickBot="1" x14ac:dyDescent="0.3">
      <c r="A695" s="225"/>
      <c r="B695" s="157"/>
      <c r="C695" s="158"/>
      <c r="D695" s="161"/>
      <c r="E695" s="4" t="s">
        <v>74</v>
      </c>
      <c r="F695" s="6" t="s">
        <v>82</v>
      </c>
      <c r="G695" s="15">
        <f t="shared" si="85"/>
        <v>59600</v>
      </c>
      <c r="H695" s="60">
        <v>14900</v>
      </c>
      <c r="I695" s="62">
        <v>14900</v>
      </c>
      <c r="J695" s="61">
        <v>14900</v>
      </c>
      <c r="K695" s="14">
        <v>14900</v>
      </c>
    </row>
    <row r="696" spans="1:11" ht="17.45" customHeight="1" thickBot="1" x14ac:dyDescent="0.3">
      <c r="A696" s="225"/>
      <c r="B696" s="157"/>
      <c r="C696" s="158"/>
      <c r="D696" s="174" t="s">
        <v>120</v>
      </c>
      <c r="E696" s="175"/>
      <c r="F696" s="176"/>
      <c r="G696" s="115">
        <f>SUM(H696:K696)</f>
        <v>254700</v>
      </c>
      <c r="H696" s="115">
        <f t="shared" ref="H696:K696" si="94">SUM(H694:H695)</f>
        <v>63675</v>
      </c>
      <c r="I696" s="142">
        <f t="shared" si="94"/>
        <v>63675</v>
      </c>
      <c r="J696" s="115">
        <f t="shared" si="94"/>
        <v>63675</v>
      </c>
      <c r="K696" s="115">
        <f t="shared" si="94"/>
        <v>63675</v>
      </c>
    </row>
    <row r="697" spans="1:11" ht="17.45" customHeight="1" thickBot="1" x14ac:dyDescent="0.3">
      <c r="A697" s="135" t="s">
        <v>235</v>
      </c>
      <c r="B697" s="191" t="s">
        <v>244</v>
      </c>
      <c r="C697" s="192"/>
      <c r="D697" s="192"/>
      <c r="E697" s="192"/>
      <c r="F697" s="193"/>
      <c r="G697" s="123">
        <f>SUM(H697:K697)</f>
        <v>2831854</v>
      </c>
      <c r="H697" s="123">
        <f>SUM(H700,H707)</f>
        <v>948344</v>
      </c>
      <c r="I697" s="123">
        <f>SUM(I700,I707)</f>
        <v>898048</v>
      </c>
      <c r="J697" s="123">
        <f>SUM(J700,J707)</f>
        <v>679747</v>
      </c>
      <c r="K697" s="124">
        <f>SUM(K700,K707)</f>
        <v>305715</v>
      </c>
    </row>
    <row r="698" spans="1:11" ht="25.5" customHeight="1" x14ac:dyDescent="0.25">
      <c r="A698" s="226"/>
      <c r="B698" s="157" t="s">
        <v>108</v>
      </c>
      <c r="C698" s="158" t="s">
        <v>121</v>
      </c>
      <c r="D698" s="161">
        <v>142</v>
      </c>
      <c r="E698" s="63" t="s">
        <v>166</v>
      </c>
      <c r="F698" s="43" t="s">
        <v>167</v>
      </c>
      <c r="G698" s="28">
        <f t="shared" si="85"/>
        <v>229000</v>
      </c>
      <c r="H698" s="29">
        <v>70000</v>
      </c>
      <c r="I698" s="29">
        <v>73000</v>
      </c>
      <c r="J698" s="29">
        <v>46000</v>
      </c>
      <c r="K698" s="29">
        <v>40000</v>
      </c>
    </row>
    <row r="699" spans="1:11" ht="15" customHeight="1" x14ac:dyDescent="0.25">
      <c r="A699" s="226"/>
      <c r="B699" s="157"/>
      <c r="C699" s="158"/>
      <c r="D699" s="242"/>
      <c r="E699" s="4" t="s">
        <v>45</v>
      </c>
      <c r="F699" s="24" t="s">
        <v>56</v>
      </c>
      <c r="G699" s="15">
        <f t="shared" si="85"/>
        <v>443149</v>
      </c>
      <c r="H699" s="14">
        <v>115000</v>
      </c>
      <c r="I699" s="14">
        <v>135400</v>
      </c>
      <c r="J699" s="14">
        <v>132600</v>
      </c>
      <c r="K699" s="14">
        <v>60149</v>
      </c>
    </row>
    <row r="700" spans="1:11" ht="15" customHeight="1" x14ac:dyDescent="0.25">
      <c r="A700" s="226"/>
      <c r="B700" s="151"/>
      <c r="C700" s="153"/>
      <c r="D700" s="170" t="s">
        <v>120</v>
      </c>
      <c r="E700" s="171"/>
      <c r="F700" s="172"/>
      <c r="G700" s="113">
        <f>SUM(H700:K700)</f>
        <v>672149</v>
      </c>
      <c r="H700" s="113">
        <f>SUM(H698:H699)</f>
        <v>185000</v>
      </c>
      <c r="I700" s="113">
        <f>SUM(I698:I699)</f>
        <v>208400</v>
      </c>
      <c r="J700" s="113">
        <f>SUM(J698:J699)</f>
        <v>178600</v>
      </c>
      <c r="K700" s="113">
        <f>SUM(K698:K699)</f>
        <v>100149</v>
      </c>
    </row>
    <row r="701" spans="1:11" ht="28.5" customHeight="1" x14ac:dyDescent="0.25">
      <c r="A701" s="226"/>
      <c r="B701" s="157" t="s">
        <v>127</v>
      </c>
      <c r="C701" s="158" t="s">
        <v>126</v>
      </c>
      <c r="D701" s="25">
        <v>151</v>
      </c>
      <c r="E701" s="3" t="s">
        <v>34</v>
      </c>
      <c r="F701" s="6" t="s">
        <v>245</v>
      </c>
      <c r="G701" s="15">
        <f t="shared" si="85"/>
        <v>1826300</v>
      </c>
      <c r="H701" s="14">
        <v>593720</v>
      </c>
      <c r="I701" s="14">
        <v>604150</v>
      </c>
      <c r="J701" s="14">
        <v>440780</v>
      </c>
      <c r="K701" s="14">
        <v>187650</v>
      </c>
    </row>
    <row r="702" spans="1:11" ht="28.5" customHeight="1" x14ac:dyDescent="0.25">
      <c r="A702" s="226"/>
      <c r="B702" s="157"/>
      <c r="C702" s="158"/>
      <c r="D702" s="160">
        <v>144</v>
      </c>
      <c r="E702" s="3" t="s">
        <v>34</v>
      </c>
      <c r="F702" s="6" t="s">
        <v>245</v>
      </c>
      <c r="G702" s="15">
        <f t="shared" si="85"/>
        <v>65807</v>
      </c>
      <c r="H702" s="14">
        <v>65709</v>
      </c>
      <c r="I702" s="14">
        <v>98</v>
      </c>
      <c r="J702" s="14"/>
      <c r="K702" s="14"/>
    </row>
    <row r="703" spans="1:11" ht="18" customHeight="1" x14ac:dyDescent="0.25">
      <c r="A703" s="226"/>
      <c r="B703" s="157"/>
      <c r="C703" s="158"/>
      <c r="D703" s="161"/>
      <c r="E703" s="3" t="s">
        <v>47</v>
      </c>
      <c r="F703" s="6" t="s">
        <v>58</v>
      </c>
      <c r="G703" s="15">
        <f t="shared" si="85"/>
        <v>127723</v>
      </c>
      <c r="H703" s="14">
        <v>32640</v>
      </c>
      <c r="I703" s="14">
        <v>40600</v>
      </c>
      <c r="J703" s="14">
        <v>36567</v>
      </c>
      <c r="K703" s="14">
        <v>17916</v>
      </c>
    </row>
    <row r="704" spans="1:11" ht="26.45" customHeight="1" x14ac:dyDescent="0.25">
      <c r="A704" s="226"/>
      <c r="B704" s="157"/>
      <c r="C704" s="158"/>
      <c r="D704" s="21">
        <v>1425</v>
      </c>
      <c r="E704" s="152" t="s">
        <v>34</v>
      </c>
      <c r="F704" s="152" t="s">
        <v>245</v>
      </c>
      <c r="G704" s="15">
        <f t="shared" si="85"/>
        <v>32300</v>
      </c>
      <c r="H704" s="14">
        <v>10700</v>
      </c>
      <c r="I704" s="14">
        <v>10800</v>
      </c>
      <c r="J704" s="14">
        <v>10800</v>
      </c>
      <c r="K704" s="14"/>
    </row>
    <row r="705" spans="1:15" ht="15" customHeight="1" x14ac:dyDescent="0.25">
      <c r="A705" s="226"/>
      <c r="B705" s="157"/>
      <c r="C705" s="158"/>
      <c r="D705" s="25" t="s">
        <v>223</v>
      </c>
      <c r="E705" s="158"/>
      <c r="F705" s="158"/>
      <c r="G705" s="15">
        <f t="shared" si="85"/>
        <v>70000</v>
      </c>
      <c r="H705" s="14">
        <v>23000</v>
      </c>
      <c r="I705" s="14">
        <v>34000</v>
      </c>
      <c r="J705" s="14">
        <v>13000</v>
      </c>
      <c r="K705" s="14"/>
    </row>
    <row r="706" spans="1:15" ht="14.25" customHeight="1" x14ac:dyDescent="0.25">
      <c r="A706" s="226"/>
      <c r="B706" s="157"/>
      <c r="C706" s="158"/>
      <c r="D706" s="25" t="s">
        <v>99</v>
      </c>
      <c r="E706" s="153"/>
      <c r="F706" s="153"/>
      <c r="G706" s="15">
        <f t="shared" si="85"/>
        <v>37575</v>
      </c>
      <c r="H706" s="14">
        <v>37575</v>
      </c>
      <c r="I706" s="14"/>
      <c r="J706" s="14"/>
      <c r="K706" s="14"/>
    </row>
    <row r="707" spans="1:15" ht="17.45" customHeight="1" thickBot="1" x14ac:dyDescent="0.3">
      <c r="A707" s="226"/>
      <c r="B707" s="157"/>
      <c r="C707" s="158"/>
      <c r="D707" s="174" t="s">
        <v>124</v>
      </c>
      <c r="E707" s="175"/>
      <c r="F707" s="176"/>
      <c r="G707" s="115">
        <f>SUM(H707:K707)</f>
        <v>2159705</v>
      </c>
      <c r="H707" s="115">
        <f>SUM(H701:H706)</f>
        <v>763344</v>
      </c>
      <c r="I707" s="115">
        <f>SUM(I701:I706)</f>
        <v>689648</v>
      </c>
      <c r="J707" s="115">
        <f>SUM(J701:J706)</f>
        <v>501147</v>
      </c>
      <c r="K707" s="115">
        <f>SUM(K701:K706)</f>
        <v>205566</v>
      </c>
    </row>
    <row r="708" spans="1:15" ht="17.45" customHeight="1" x14ac:dyDescent="0.25">
      <c r="A708" s="143" t="s">
        <v>236</v>
      </c>
      <c r="B708" s="216" t="s">
        <v>262</v>
      </c>
      <c r="C708" s="217"/>
      <c r="D708" s="217"/>
      <c r="E708" s="217"/>
      <c r="F708" s="218"/>
      <c r="G708" s="144">
        <f>SUM(H708:K708)</f>
        <v>54264</v>
      </c>
      <c r="H708" s="144">
        <f t="shared" ref="H708:K708" si="95">SUM(H710)</f>
        <v>13076</v>
      </c>
      <c r="I708" s="144">
        <f t="shared" si="95"/>
        <v>15346</v>
      </c>
      <c r="J708" s="144">
        <f t="shared" si="95"/>
        <v>12896</v>
      </c>
      <c r="K708" s="145">
        <f t="shared" si="95"/>
        <v>12946</v>
      </c>
    </row>
    <row r="709" spans="1:15" ht="26.1" customHeight="1" x14ac:dyDescent="0.25">
      <c r="A709" s="211"/>
      <c r="B709" s="213" t="s">
        <v>59</v>
      </c>
      <c r="C709" s="158" t="s">
        <v>15</v>
      </c>
      <c r="D709" s="25">
        <v>151</v>
      </c>
      <c r="E709" s="25" t="s">
        <v>263</v>
      </c>
      <c r="F709" s="72" t="s">
        <v>264</v>
      </c>
      <c r="G709" s="64">
        <f t="shared" ref="G709" si="96">SUM(H709:K709)</f>
        <v>54264</v>
      </c>
      <c r="H709" s="65">
        <v>13076</v>
      </c>
      <c r="I709" s="65">
        <v>15346</v>
      </c>
      <c r="J709" s="65">
        <v>12896</v>
      </c>
      <c r="K709" s="65">
        <v>12946</v>
      </c>
    </row>
    <row r="710" spans="1:15" ht="17.45" customHeight="1" thickBot="1" x14ac:dyDescent="0.3">
      <c r="A710" s="212"/>
      <c r="B710" s="214"/>
      <c r="C710" s="215"/>
      <c r="D710" s="222" t="s">
        <v>35</v>
      </c>
      <c r="E710" s="222"/>
      <c r="F710" s="222"/>
      <c r="G710" s="146">
        <f>SUM(G709:G709)</f>
        <v>54264</v>
      </c>
      <c r="H710" s="146">
        <f>SUM(H709:H709)</f>
        <v>13076</v>
      </c>
      <c r="I710" s="146">
        <f>SUM(I709:I709)</f>
        <v>15346</v>
      </c>
      <c r="J710" s="146">
        <f>SUM(J709:J709)</f>
        <v>12896</v>
      </c>
      <c r="K710" s="146">
        <f>SUM(K709:K709)</f>
        <v>12946</v>
      </c>
    </row>
    <row r="711" spans="1:15" ht="17.45" customHeight="1" thickTop="1" thickBot="1" x14ac:dyDescent="0.3">
      <c r="A711" s="227" t="s">
        <v>246</v>
      </c>
      <c r="B711" s="228"/>
      <c r="C711" s="228"/>
      <c r="D711" s="228"/>
      <c r="E711" s="228"/>
      <c r="F711" s="229"/>
      <c r="G711" s="147">
        <f>SUM(H711:K711)</f>
        <v>46169854</v>
      </c>
      <c r="H711" s="148">
        <f>SUM(H13,H183,H209,H233,H251+H271+H295+H318+H342+H368+H388+H412+H427+H451+H470+H495+H515+H524+H531+H535+H548+H564+H579+H592+H606+H618+H630+H640+H648+H657+H670+H679+H689+H697+H708)</f>
        <v>12918193</v>
      </c>
      <c r="I711" s="148">
        <f>SUM(I13,I183,I209,I233,I251+I271+I295+I318+I342+I368+I388+I412+I427+I451+I470+I495+I515+I524+I531+I535+I548+I564+I579+I592+I606+I618+I630+I640+I648+I657+I670+I679+I689+I697+I708)</f>
        <v>14965820</v>
      </c>
      <c r="J711" s="148">
        <f>SUM(J13,J183,J209,J233,J251+J271+J295+J318+J342+J368+J388+J412+J427+J451+J470+J495+J515+J524+J531+J535+J548+J564+J579+J592+J606+J618+J630+J640+J648+J657+J670+J679+J689+J697+J708)</f>
        <v>8967083</v>
      </c>
      <c r="K711" s="148">
        <f>SUM(K13,K183,K209,K233,K251+K271+K295+K318+K342+K368+K388+K412+K427+K451+K470+K495+K515+K524+K531+K535+K548+K564+K579+K592+K606+K618+K630+K640+K648+K657+K670+K679+K689+K697+K708)</f>
        <v>9318758</v>
      </c>
      <c r="M711" s="41"/>
      <c r="O711" s="41"/>
    </row>
    <row r="712" spans="1:15" ht="42.75" customHeight="1" thickTop="1" x14ac:dyDescent="0.25">
      <c r="A712" s="223" t="s">
        <v>247</v>
      </c>
      <c r="B712" s="12" t="s">
        <v>59</v>
      </c>
      <c r="C712" s="11" t="s">
        <v>15</v>
      </c>
      <c r="D712" s="13"/>
      <c r="E712" s="13"/>
      <c r="F712" s="16"/>
      <c r="G712" s="100">
        <f>SUM(G34,G188,G213,G235+G255+G275+G299+G322+G345+G372+G390+G414+G429+G455+G474+G499+G710)</f>
        <v>4683248</v>
      </c>
      <c r="H712" s="88">
        <f>SUM(H34,H188,H213,H235+H255+H275+H299+H322+H345+H372+H390+H414+H429+H455+H474+H499+H710)</f>
        <v>1454492</v>
      </c>
      <c r="I712" s="88">
        <f>SUM(I34,I188,I213,I235+I255+I275+I299+I322+I345+I372+I390+I414+I429+I455+I474+I499+I710)</f>
        <v>1166523</v>
      </c>
      <c r="J712" s="88">
        <f>SUM(J34,J188,J213,J235+J255+J275+J299+J322+J345+J372+J390+J414+J429+J455+J474+J499+J710)</f>
        <v>1131587</v>
      </c>
      <c r="K712" s="88">
        <f>SUM(K34,K188,K213,K235+K255+K275+K299+K322+K345+K372+K390+K414+K429+K455+K474+K499+K710)</f>
        <v>930646</v>
      </c>
    </row>
    <row r="713" spans="1:15" ht="62.1" customHeight="1" x14ac:dyDescent="0.25">
      <c r="A713" s="223"/>
      <c r="B713" s="12" t="s">
        <v>60</v>
      </c>
      <c r="C713" s="11" t="s">
        <v>61</v>
      </c>
      <c r="D713" s="13"/>
      <c r="E713" s="2"/>
      <c r="F713" s="9"/>
      <c r="G713" s="8">
        <f t="shared" ref="G713" si="97">SUM(H713:K713)</f>
        <v>270144</v>
      </c>
      <c r="H713" s="10">
        <f>SUM(H37)</f>
        <v>41594</v>
      </c>
      <c r="I713" s="10">
        <f>SUM(I37)</f>
        <v>115370</v>
      </c>
      <c r="J713" s="10">
        <f>SUM(J37)</f>
        <v>69341</v>
      </c>
      <c r="K713" s="10">
        <f>SUM(K37)</f>
        <v>43839</v>
      </c>
    </row>
    <row r="714" spans="1:15" ht="50.25" customHeight="1" x14ac:dyDescent="0.25">
      <c r="A714" s="223"/>
      <c r="B714" s="12" t="s">
        <v>69</v>
      </c>
      <c r="C714" s="11" t="s">
        <v>70</v>
      </c>
      <c r="D714" s="13"/>
      <c r="E714" s="2"/>
      <c r="F714" s="9"/>
      <c r="G714" s="8">
        <f>SUM(H714:K714)</f>
        <v>27000</v>
      </c>
      <c r="H714" s="10">
        <f>SUM(H42,)</f>
        <v>0</v>
      </c>
      <c r="I714" s="10">
        <f>SUM(I42,)</f>
        <v>16000</v>
      </c>
      <c r="J714" s="10">
        <f>SUM(J42,)</f>
        <v>11000</v>
      </c>
      <c r="K714" s="10">
        <f>SUM(K42,)</f>
        <v>0</v>
      </c>
    </row>
    <row r="715" spans="1:15" ht="27.75" customHeight="1" x14ac:dyDescent="0.25">
      <c r="A715" s="223"/>
      <c r="B715" s="12" t="s">
        <v>71</v>
      </c>
      <c r="C715" s="11" t="s">
        <v>72</v>
      </c>
      <c r="D715" s="13"/>
      <c r="E715" s="2"/>
      <c r="F715" s="9"/>
      <c r="G715" s="8">
        <f t="shared" ref="G715:G725" si="98">SUM(H715:K715)</f>
        <v>281507</v>
      </c>
      <c r="H715" s="10">
        <f>SUM(H45,H190,H693)</f>
        <v>37771</v>
      </c>
      <c r="I715" s="10">
        <f>SUM(I45,I190,I693)</f>
        <v>130966</v>
      </c>
      <c r="J715" s="10">
        <f>SUM(J45,J190,J693)</f>
        <v>76462</v>
      </c>
      <c r="K715" s="10">
        <f>SUM(K45,K190,K693)</f>
        <v>36308</v>
      </c>
    </row>
    <row r="716" spans="1:15" ht="39.200000000000003" customHeight="1" x14ac:dyDescent="0.25">
      <c r="A716" s="223"/>
      <c r="B716" s="12" t="s">
        <v>85</v>
      </c>
      <c r="C716" s="11" t="s">
        <v>86</v>
      </c>
      <c r="D716" s="13"/>
      <c r="E716" s="2"/>
      <c r="F716" s="9"/>
      <c r="G716" s="97">
        <f>SUM(G50,G193,G216,G237,G257,G278+G302+G325+G348+G374+G393+G416+G432+G457+G477+G501+G523+G530+G686)</f>
        <v>2972638</v>
      </c>
      <c r="H716" s="99">
        <f>SUM(H50,H193,H216,H237,H257,H278+H302+H325+H348+H374+H393+H416+H432+H457+H477+H501+H523+H530+H686)</f>
        <v>882356</v>
      </c>
      <c r="I716" s="99">
        <f>SUM(I50,I193,I216,I237,I257,I278+I302+I325+I348+I374+I393+I416+I432+I457+I477+I501+I523+I530+I686)</f>
        <v>933799</v>
      </c>
      <c r="J716" s="99">
        <f>SUM(J50,J193,J216,J237,J257,J278+J302+J325+J348+J374+J393+J416+J432+J457+J477+J501+J523+J530+J686)</f>
        <v>644444</v>
      </c>
      <c r="K716" s="99">
        <f>SUM(K50,K193,K216,K237,K257,K278+K302+K325+K348+K374+K393+K416+K432+K457+K477+K501+K523+K530+K686)</f>
        <v>512039</v>
      </c>
    </row>
    <row r="717" spans="1:15" ht="30.75" customHeight="1" x14ac:dyDescent="0.25">
      <c r="A717" s="223"/>
      <c r="B717" s="58" t="s">
        <v>100</v>
      </c>
      <c r="C717" s="59" t="s">
        <v>101</v>
      </c>
      <c r="D717" s="66"/>
      <c r="E717" s="67"/>
      <c r="F717" s="68"/>
      <c r="G717" s="69">
        <f t="shared" si="98"/>
        <v>84204</v>
      </c>
      <c r="H717" s="70">
        <f>SUM(H52,H218,H239,H259,H280+H304+H327+H350+H376+H395+H418+H434+H459+H479+H503+H659)</f>
        <v>4050</v>
      </c>
      <c r="I717" s="70">
        <f>SUM(I52,I218,I239,I259,I280+I304+I327+I350+I376+I395+I418+I434+I459+I479+I503+I659)</f>
        <v>50914</v>
      </c>
      <c r="J717" s="70">
        <f>SUM(J52,J218,J239,J259,J280+J304+J327+J350+J376+J395+J418+J434+J459+J479+J503+J659)</f>
        <v>29240</v>
      </c>
      <c r="K717" s="70">
        <f>SUM(K52,K218,K239,K259,K280+K304+K327+K350+K376+K395+K418+K434+K459+K479+K503+K659)</f>
        <v>0</v>
      </c>
      <c r="M717" s="33"/>
    </row>
    <row r="718" spans="1:15" ht="42" customHeight="1" x14ac:dyDescent="0.25">
      <c r="A718" s="223"/>
      <c r="B718" s="12" t="s">
        <v>107</v>
      </c>
      <c r="C718" s="11" t="s">
        <v>104</v>
      </c>
      <c r="D718" s="13"/>
      <c r="E718" s="2"/>
      <c r="F718" s="9"/>
      <c r="G718" s="97">
        <f t="shared" si="98"/>
        <v>17345192</v>
      </c>
      <c r="H718" s="10">
        <f>SUM(H58,H199,H544,H561,H575+H589+H603+H615+H625+H637+H647+H656+H667+H678)</f>
        <v>4720731</v>
      </c>
      <c r="I718" s="10">
        <f>SUM(I58,I199,I544,I561,I575+I589+I603+I615+I625+I637+I647+I656+I667+I678)</f>
        <v>6590391</v>
      </c>
      <c r="J718" s="10">
        <f>SUM(J58,J199,J544,J561,J575+J589+J603+J615+J625+J637+J647+J656+J667+J678)</f>
        <v>2267390</v>
      </c>
      <c r="K718" s="10">
        <f>SUM(K58,K199,K544,K561,K575+K589+K603+K615+K625+K637+K647+K656+K667+K678)</f>
        <v>3766680</v>
      </c>
    </row>
    <row r="719" spans="1:15" ht="39.200000000000003" customHeight="1" x14ac:dyDescent="0.25">
      <c r="A719" s="223"/>
      <c r="B719" s="58" t="s">
        <v>108</v>
      </c>
      <c r="C719" s="71" t="s">
        <v>121</v>
      </c>
      <c r="D719" s="66"/>
      <c r="E719" s="67"/>
      <c r="F719" s="68"/>
      <c r="G719" s="69">
        <f>SUM(G86,G201,G225,G244+G264+G287+G310+G333+G356+G381+G402+G422+G440+G464+G486+G508+G534+G547+G563+G578+G591+G688+G605+G617+G627+G639+G696+G700)</f>
        <v>4158632</v>
      </c>
      <c r="H719" s="70">
        <f>SUM(H86,H201,H225,H244+H264+H287+H310+H333+H356+H381+H402+H422+H440+H464+H486+H508+H534+H547+H563+H578+H591+H688+H605+H617+H627+H639+H696+H700)</f>
        <v>1163818</v>
      </c>
      <c r="I719" s="70">
        <f>SUM(I86,I201,I225,I244+I264+I287+I310+I333+I356+I381+I402+I422+I440+I464+I486+I508+I534+I547+I563+I578+I591+I688+I605+I617+I627+I639+I696+I700)</f>
        <v>1071465</v>
      </c>
      <c r="J719" s="70">
        <f>SUM(J86,J201,J225,J244+J264+J287+J310+J333+J356+J381+J402+J422+J440+J464+J486+J508+J534+J547+J563+J578+J591+J688+J605+J617+J627+J639+J696+J700)</f>
        <v>989375</v>
      </c>
      <c r="K719" s="70">
        <f>SUM(K86,K201,K225,K244+K264+K287+K310+K333+K356+K381+K402+K422+K440+K464+K486+K508+K534+K547+K563+K578+K591+K688+K605+K617+K627+K639+K696+K700)</f>
        <v>933974</v>
      </c>
    </row>
    <row r="720" spans="1:15" ht="40.700000000000003" customHeight="1" x14ac:dyDescent="0.25">
      <c r="A720" s="223"/>
      <c r="B720" s="12" t="s">
        <v>127</v>
      </c>
      <c r="C720" s="3" t="s">
        <v>126</v>
      </c>
      <c r="D720" s="13"/>
      <c r="E720" s="2"/>
      <c r="F720" s="9"/>
      <c r="G720" s="69">
        <f>SUM(G113,,G228,G246,G266,G383,G466,G510,G290+G313+G336+G359+G405+G443+G489+G629+G707)</f>
        <v>6268597</v>
      </c>
      <c r="H720" s="70">
        <f>SUM(H113,,H228,H246,H266,H383,H466,H510,H290+H313+H336+H359+H405+H443+H489+H629+H707)</f>
        <v>2554622</v>
      </c>
      <c r="I720" s="70">
        <f>SUM(I113,,I228,I246,I266,I383,I466,I510,I290+I313+I336+I359+I405+I443+I489+I629+I707)</f>
        <v>1469241</v>
      </c>
      <c r="J720" s="70">
        <f>SUM(J113,,J228,J246,J266,J383,J466,J510,J290+J313+J336+J359+J405+J443+J489+J629+J707)</f>
        <v>1182157</v>
      </c>
      <c r="K720" s="70">
        <f>SUM(K113,,K228,K246,K266,K383,K466,K510,K290+K313+K336+K359+K405+K443+K489+K629+K707)</f>
        <v>1062577</v>
      </c>
    </row>
    <row r="721" spans="1:11" ht="33.75" customHeight="1" x14ac:dyDescent="0.25">
      <c r="A721" s="223"/>
      <c r="B721" s="12" t="s">
        <v>128</v>
      </c>
      <c r="C721" s="11" t="s">
        <v>129</v>
      </c>
      <c r="D721" s="13"/>
      <c r="E721" s="2"/>
      <c r="F721" s="9"/>
      <c r="G721" s="8">
        <f t="shared" si="98"/>
        <v>724776</v>
      </c>
      <c r="H721" s="10">
        <f>SUM(H119)</f>
        <v>27500</v>
      </c>
      <c r="I721" s="10">
        <f>SUM(I119)</f>
        <v>205956</v>
      </c>
      <c r="J721" s="10">
        <f>SUM(J119)</f>
        <v>473690</v>
      </c>
      <c r="K721" s="10">
        <f>SUM(K119)</f>
        <v>17630</v>
      </c>
    </row>
    <row r="722" spans="1:11" ht="30.75" customHeight="1" x14ac:dyDescent="0.25">
      <c r="A722" s="223"/>
      <c r="B722" s="12" t="s">
        <v>134</v>
      </c>
      <c r="C722" s="11" t="s">
        <v>135</v>
      </c>
      <c r="D722" s="13"/>
      <c r="E722" s="2"/>
      <c r="F722" s="9"/>
      <c r="G722" s="8">
        <f t="shared" si="98"/>
        <v>3327733</v>
      </c>
      <c r="H722" s="10">
        <f>SUM(H133,H204,H232,H250,H270+H294+H317+H341+H367+H387+H411+H426+H450+H469+H494+H514)</f>
        <v>810719</v>
      </c>
      <c r="I722" s="10">
        <f>SUM(I133,I204,I232,I250,I270+I294+I317+I341+I367+I387+I411+I426+I450+I469+I494+I514)</f>
        <v>1264381</v>
      </c>
      <c r="J722" s="10">
        <f>SUM(J133,J204,J232,J250,J270+J294+J317+J341+J367+J387+J411+J426+J450+J469+J494+J514)</f>
        <v>717069</v>
      </c>
      <c r="K722" s="10">
        <f>SUM(K133,K204,K232,K250,K270+K294+K317+K341+K367+K387+K411+K426+K450+K469+K494+K514)</f>
        <v>535564</v>
      </c>
    </row>
    <row r="723" spans="1:11" ht="36.75" customHeight="1" x14ac:dyDescent="0.25">
      <c r="A723" s="223"/>
      <c r="B723" s="12" t="s">
        <v>137</v>
      </c>
      <c r="C723" s="11" t="s">
        <v>287</v>
      </c>
      <c r="D723" s="13"/>
      <c r="E723" s="2"/>
      <c r="F723" s="9"/>
      <c r="G723" s="8">
        <f t="shared" ref="G723:J723" si="99">SUM(G136,G669)</f>
        <v>1409484</v>
      </c>
      <c r="H723" s="10">
        <f t="shared" si="99"/>
        <v>512700</v>
      </c>
      <c r="I723" s="10">
        <f t="shared" si="99"/>
        <v>451378</v>
      </c>
      <c r="J723" s="10">
        <f t="shared" si="99"/>
        <v>5406</v>
      </c>
      <c r="K723" s="10">
        <f>SUM(K136,K669)</f>
        <v>440000</v>
      </c>
    </row>
    <row r="724" spans="1:11" ht="48.75" customHeight="1" x14ac:dyDescent="0.25">
      <c r="A724" s="223"/>
      <c r="B724" s="12" t="s">
        <v>143</v>
      </c>
      <c r="C724" s="11" t="s">
        <v>144</v>
      </c>
      <c r="D724" s="13"/>
      <c r="E724" s="2"/>
      <c r="F724" s="9"/>
      <c r="G724" s="69">
        <f>SUM(H724:K724)</f>
        <v>4595999</v>
      </c>
      <c r="H724" s="70">
        <f>SUM(H179,H208,)</f>
        <v>706240</v>
      </c>
      <c r="I724" s="70">
        <f>SUM(I179,I208,)</f>
        <v>1493436</v>
      </c>
      <c r="J724" s="70">
        <f>SUM(J179,J208,)</f>
        <v>1363522</v>
      </c>
      <c r="K724" s="70">
        <f>SUM(K179,K208,)</f>
        <v>1032801</v>
      </c>
    </row>
    <row r="725" spans="1:11" ht="32.25" customHeight="1" x14ac:dyDescent="0.25">
      <c r="A725" s="224"/>
      <c r="B725" s="32">
        <v>14</v>
      </c>
      <c r="C725" s="11" t="s">
        <v>147</v>
      </c>
      <c r="D725" s="1"/>
      <c r="E725" s="2"/>
      <c r="F725" s="9"/>
      <c r="G725" s="8">
        <f t="shared" si="98"/>
        <v>20700</v>
      </c>
      <c r="H725" s="10">
        <f>SUM(H182)</f>
        <v>1600</v>
      </c>
      <c r="I725" s="10">
        <f>SUM(I182)</f>
        <v>6000</v>
      </c>
      <c r="J725" s="10">
        <f>SUM(J182)</f>
        <v>6400</v>
      </c>
      <c r="K725" s="10">
        <f>SUM(K182)</f>
        <v>6700</v>
      </c>
    </row>
    <row r="727" spans="1:11" x14ac:dyDescent="0.25">
      <c r="G727" s="93"/>
      <c r="H727" s="93"/>
      <c r="I727" s="93"/>
      <c r="J727" s="93"/>
      <c r="K727" s="93"/>
    </row>
    <row r="728" spans="1:11" x14ac:dyDescent="0.25">
      <c r="G728" s="104"/>
      <c r="H728" s="104"/>
      <c r="I728" s="104"/>
      <c r="J728" s="104"/>
      <c r="K728" s="104"/>
    </row>
    <row r="729" spans="1:11" x14ac:dyDescent="0.25">
      <c r="G729" s="31"/>
      <c r="H729" s="31"/>
      <c r="I729" s="31"/>
      <c r="J729" s="31"/>
      <c r="K729" s="31"/>
    </row>
    <row r="730" spans="1:11" x14ac:dyDescent="0.25">
      <c r="G730" s="41"/>
    </row>
    <row r="737" spans="7:11" ht="37.5" customHeight="1" x14ac:dyDescent="0.25">
      <c r="G737" s="34"/>
      <c r="H737" s="35"/>
      <c r="I737" s="35"/>
      <c r="J737" s="35"/>
      <c r="K737" s="35"/>
    </row>
  </sheetData>
  <mergeCells count="615">
    <mergeCell ref="C296:C299"/>
    <mergeCell ref="D302:F302"/>
    <mergeCell ref="D702:D703"/>
    <mergeCell ref="A619:A629"/>
    <mergeCell ref="B628:B629"/>
    <mergeCell ref="C628:C629"/>
    <mergeCell ref="D629:F629"/>
    <mergeCell ref="A680:A688"/>
    <mergeCell ref="B687:B688"/>
    <mergeCell ref="C687:C688"/>
    <mergeCell ref="D688:F688"/>
    <mergeCell ref="C626:C627"/>
    <mergeCell ref="D625:F625"/>
    <mergeCell ref="D627:F627"/>
    <mergeCell ref="B626:B627"/>
    <mergeCell ref="D673:D674"/>
    <mergeCell ref="F660:F666"/>
    <mergeCell ref="B648:F648"/>
    <mergeCell ref="F631:F636"/>
    <mergeCell ref="C415:C416"/>
    <mergeCell ref="B406:B411"/>
    <mergeCell ref="C487:C489"/>
    <mergeCell ref="B470:F470"/>
    <mergeCell ref="D469:F469"/>
    <mergeCell ref="D698:D699"/>
    <mergeCell ref="E631:E636"/>
    <mergeCell ref="D434:F434"/>
    <mergeCell ref="D429:F429"/>
    <mergeCell ref="D637:F637"/>
    <mergeCell ref="B640:F640"/>
    <mergeCell ref="D193:F193"/>
    <mergeCell ref="D213:F213"/>
    <mergeCell ref="B509:B510"/>
    <mergeCell ref="D511:D513"/>
    <mergeCell ref="C511:C514"/>
    <mergeCell ref="B500:B501"/>
    <mergeCell ref="B219:B225"/>
    <mergeCell ref="C214:C216"/>
    <mergeCell ref="D216:F216"/>
    <mergeCell ref="C245:C246"/>
    <mergeCell ref="D218:F218"/>
    <mergeCell ref="C217:C218"/>
    <mergeCell ref="D219:D223"/>
    <mergeCell ref="B217:B218"/>
    <mergeCell ref="D260:D263"/>
    <mergeCell ref="B256:B257"/>
    <mergeCell ref="B214:B216"/>
    <mergeCell ref="B389:B390"/>
    <mergeCell ref="A296:A317"/>
    <mergeCell ref="B189:B190"/>
    <mergeCell ref="C189:C190"/>
    <mergeCell ref="D190:F190"/>
    <mergeCell ref="B291:B294"/>
    <mergeCell ref="A471:A494"/>
    <mergeCell ref="C357:C359"/>
    <mergeCell ref="D455:F455"/>
    <mergeCell ref="B451:F451"/>
    <mergeCell ref="D475:D476"/>
    <mergeCell ref="C490:C494"/>
    <mergeCell ref="D466:F466"/>
    <mergeCell ref="B490:B494"/>
    <mergeCell ref="B478:B479"/>
    <mergeCell ref="C478:C479"/>
    <mergeCell ref="C384:C387"/>
    <mergeCell ref="B209:F209"/>
    <mergeCell ref="B238:B239"/>
    <mergeCell ref="C252:C255"/>
    <mergeCell ref="B210:B213"/>
    <mergeCell ref="C258:C259"/>
    <mergeCell ref="D267:D269"/>
    <mergeCell ref="D235:F235"/>
    <mergeCell ref="B240:B244"/>
    <mergeCell ref="D290:F290"/>
    <mergeCell ref="B260:B264"/>
    <mergeCell ref="B252:B255"/>
    <mergeCell ref="B276:B278"/>
    <mergeCell ref="C276:C278"/>
    <mergeCell ref="E272:E274"/>
    <mergeCell ref="B226:B228"/>
    <mergeCell ref="D239:F239"/>
    <mergeCell ref="B265:B266"/>
    <mergeCell ref="C265:C266"/>
    <mergeCell ref="B247:B250"/>
    <mergeCell ref="F253:F254"/>
    <mergeCell ref="B245:B246"/>
    <mergeCell ref="D246:F246"/>
    <mergeCell ref="B229:B232"/>
    <mergeCell ref="B233:F233"/>
    <mergeCell ref="D232:F232"/>
    <mergeCell ref="D250:F250"/>
    <mergeCell ref="D52:F52"/>
    <mergeCell ref="D76:F76"/>
    <mergeCell ref="D59:D75"/>
    <mergeCell ref="D85:F85"/>
    <mergeCell ref="D136:F136"/>
    <mergeCell ref="D226:D227"/>
    <mergeCell ref="C53:C58"/>
    <mergeCell ref="D58:F58"/>
    <mergeCell ref="D113:F113"/>
    <mergeCell ref="D133:F133"/>
    <mergeCell ref="C180:C182"/>
    <mergeCell ref="D214:D215"/>
    <mergeCell ref="D208:F208"/>
    <mergeCell ref="C194:C199"/>
    <mergeCell ref="D176:D178"/>
    <mergeCell ref="C226:C228"/>
    <mergeCell ref="C51:C52"/>
    <mergeCell ref="D107:D108"/>
    <mergeCell ref="D180:D181"/>
    <mergeCell ref="D228:F228"/>
    <mergeCell ref="D225:F225"/>
    <mergeCell ref="C210:C213"/>
    <mergeCell ref="D86:F86"/>
    <mergeCell ref="D186:D187"/>
    <mergeCell ref="A525:A530"/>
    <mergeCell ref="D518:D519"/>
    <mergeCell ref="B515:F515"/>
    <mergeCell ref="A536:A547"/>
    <mergeCell ref="C516:C523"/>
    <mergeCell ref="B524:F524"/>
    <mergeCell ref="A532:A534"/>
    <mergeCell ref="A516:A523"/>
    <mergeCell ref="F525:F529"/>
    <mergeCell ref="B532:B534"/>
    <mergeCell ref="D534:F534"/>
    <mergeCell ref="C525:C530"/>
    <mergeCell ref="B525:B530"/>
    <mergeCell ref="B516:B523"/>
    <mergeCell ref="B545:B547"/>
    <mergeCell ref="E525:E529"/>
    <mergeCell ref="B535:F535"/>
    <mergeCell ref="D523:F523"/>
    <mergeCell ref="C360:C367"/>
    <mergeCell ref="C247:C250"/>
    <mergeCell ref="D257:F257"/>
    <mergeCell ref="A565:A578"/>
    <mergeCell ref="B576:B578"/>
    <mergeCell ref="D544:F544"/>
    <mergeCell ref="D547:F547"/>
    <mergeCell ref="B562:B563"/>
    <mergeCell ref="D551:D552"/>
    <mergeCell ref="C576:C578"/>
    <mergeCell ref="D578:F578"/>
    <mergeCell ref="B565:B575"/>
    <mergeCell ref="C545:C547"/>
    <mergeCell ref="C536:C544"/>
    <mergeCell ref="B536:B544"/>
    <mergeCell ref="D575:F575"/>
    <mergeCell ref="B548:F548"/>
    <mergeCell ref="A549:A563"/>
    <mergeCell ref="B549:B561"/>
    <mergeCell ref="B564:F564"/>
    <mergeCell ref="D569:D570"/>
    <mergeCell ref="D561:F561"/>
    <mergeCell ref="C562:C563"/>
    <mergeCell ref="D563:F563"/>
    <mergeCell ref="C565:C575"/>
    <mergeCell ref="F571:F574"/>
    <mergeCell ref="E571:E574"/>
    <mergeCell ref="A10:A11"/>
    <mergeCell ref="B51:B52"/>
    <mergeCell ref="C593:C603"/>
    <mergeCell ref="D584:D585"/>
    <mergeCell ref="C604:C605"/>
    <mergeCell ref="C580:C589"/>
    <mergeCell ref="D599:D600"/>
    <mergeCell ref="B579:F579"/>
    <mergeCell ref="F586:F587"/>
    <mergeCell ref="B593:B603"/>
    <mergeCell ref="E586:E587"/>
    <mergeCell ref="F496:F498"/>
    <mergeCell ref="B511:B514"/>
    <mergeCell ref="D504:D507"/>
    <mergeCell ref="D508:F508"/>
    <mergeCell ref="C504:C508"/>
    <mergeCell ref="C496:C499"/>
    <mergeCell ref="F532:F533"/>
    <mergeCell ref="D510:F510"/>
    <mergeCell ref="E496:E498"/>
    <mergeCell ref="B531:F531"/>
    <mergeCell ref="D595:D596"/>
    <mergeCell ref="A593:A605"/>
    <mergeCell ref="B592:F592"/>
    <mergeCell ref="H1:K1"/>
    <mergeCell ref="H2:K2"/>
    <mergeCell ref="H3:K3"/>
    <mergeCell ref="H4:K4"/>
    <mergeCell ref="D119:F119"/>
    <mergeCell ref="D97:D106"/>
    <mergeCell ref="D123:D132"/>
    <mergeCell ref="D116:D118"/>
    <mergeCell ref="D78:D84"/>
    <mergeCell ref="A7:K8"/>
    <mergeCell ref="B120:B133"/>
    <mergeCell ref="C120:C133"/>
    <mergeCell ref="J9:K9"/>
    <mergeCell ref="G10:G11"/>
    <mergeCell ref="H10:K10"/>
    <mergeCell ref="B10:B11"/>
    <mergeCell ref="D10:D11"/>
    <mergeCell ref="D89:D93"/>
    <mergeCell ref="C46:C50"/>
    <mergeCell ref="B53:B58"/>
    <mergeCell ref="A14:A182"/>
    <mergeCell ref="C59:C86"/>
    <mergeCell ref="G6:K6"/>
    <mergeCell ref="D50:F50"/>
    <mergeCell ref="B183:F183"/>
    <mergeCell ref="D196:D198"/>
    <mergeCell ref="B191:B193"/>
    <mergeCell ref="C191:C193"/>
    <mergeCell ref="B180:B182"/>
    <mergeCell ref="B202:B204"/>
    <mergeCell ref="B59:B86"/>
    <mergeCell ref="D182:F182"/>
    <mergeCell ref="D179:F179"/>
    <mergeCell ref="D188:F188"/>
    <mergeCell ref="D94:D95"/>
    <mergeCell ref="D120:D121"/>
    <mergeCell ref="D137:D139"/>
    <mergeCell ref="D171:D175"/>
    <mergeCell ref="C134:C136"/>
    <mergeCell ref="D143:D146"/>
    <mergeCell ref="B194:B199"/>
    <mergeCell ref="D204:F204"/>
    <mergeCell ref="C202:C204"/>
    <mergeCell ref="D29:F29"/>
    <mergeCell ref="D34:F34"/>
    <mergeCell ref="D42:F42"/>
    <mergeCell ref="B43:B45"/>
    <mergeCell ref="B13:F13"/>
    <mergeCell ref="C43:C45"/>
    <mergeCell ref="D45:F45"/>
    <mergeCell ref="D37:F37"/>
    <mergeCell ref="B35:B37"/>
    <mergeCell ref="C35:C37"/>
    <mergeCell ref="D14:D28"/>
    <mergeCell ref="B38:B42"/>
    <mergeCell ref="C38:C42"/>
    <mergeCell ref="C236:C237"/>
    <mergeCell ref="D240:D243"/>
    <mergeCell ref="C219:C225"/>
    <mergeCell ref="D244:F244"/>
    <mergeCell ref="D237:F237"/>
    <mergeCell ref="D229:D231"/>
    <mergeCell ref="C267:C270"/>
    <mergeCell ref="C272:C275"/>
    <mergeCell ref="B271:F271"/>
    <mergeCell ref="D255:F255"/>
    <mergeCell ref="D264:F264"/>
    <mergeCell ref="D266:F266"/>
    <mergeCell ref="C229:C232"/>
    <mergeCell ref="C240:C244"/>
    <mergeCell ref="B236:B237"/>
    <mergeCell ref="C480:C486"/>
    <mergeCell ref="D486:F486"/>
    <mergeCell ref="D474:F474"/>
    <mergeCell ref="B460:B464"/>
    <mergeCell ref="D464:F464"/>
    <mergeCell ref="D323:D324"/>
    <mergeCell ref="D334:D335"/>
    <mergeCell ref="D325:F325"/>
    <mergeCell ref="B319:B322"/>
    <mergeCell ref="D333:F333"/>
    <mergeCell ref="D345:F345"/>
    <mergeCell ref="C343:C345"/>
    <mergeCell ref="D387:F387"/>
    <mergeCell ref="D402:F402"/>
    <mergeCell ref="D346:D347"/>
    <mergeCell ref="C369:C372"/>
    <mergeCell ref="D348:F348"/>
    <mergeCell ref="D359:F359"/>
    <mergeCell ref="C349:C350"/>
    <mergeCell ref="B368:F368"/>
    <mergeCell ref="D383:F383"/>
    <mergeCell ref="B357:B359"/>
    <mergeCell ref="B328:B333"/>
    <mergeCell ref="B343:B345"/>
    <mergeCell ref="D459:F459"/>
    <mergeCell ref="C460:C464"/>
    <mergeCell ref="C305:C310"/>
    <mergeCell ref="B342:F342"/>
    <mergeCell ref="D440:F440"/>
    <mergeCell ref="D426:F426"/>
    <mergeCell ref="D435:D439"/>
    <mergeCell ref="C413:C414"/>
    <mergeCell ref="D423:D425"/>
    <mergeCell ref="D313:F313"/>
    <mergeCell ref="B346:B348"/>
    <mergeCell ref="D328:D332"/>
    <mergeCell ref="C346:C348"/>
    <mergeCell ref="C328:C333"/>
    <mergeCell ref="D337:D340"/>
    <mergeCell ref="D360:D363"/>
    <mergeCell ref="D341:F341"/>
    <mergeCell ref="D351:D355"/>
    <mergeCell ref="D377:D380"/>
    <mergeCell ref="D403:D404"/>
    <mergeCell ref="D393:F393"/>
    <mergeCell ref="D381:F381"/>
    <mergeCell ref="B396:B402"/>
    <mergeCell ref="D395:F395"/>
    <mergeCell ref="B430:B432"/>
    <mergeCell ref="C423:C426"/>
    <mergeCell ref="D422:F422"/>
    <mergeCell ref="C419:C422"/>
    <mergeCell ref="D430:D431"/>
    <mergeCell ref="D418:F418"/>
    <mergeCell ref="D419:D421"/>
    <mergeCell ref="C377:C381"/>
    <mergeCell ref="C444:C450"/>
    <mergeCell ref="D405:F405"/>
    <mergeCell ref="C394:C395"/>
    <mergeCell ref="C396:C402"/>
    <mergeCell ref="B403:B405"/>
    <mergeCell ref="C403:C405"/>
    <mergeCell ref="D667:F667"/>
    <mergeCell ref="C641:C647"/>
    <mergeCell ref="E641:E646"/>
    <mergeCell ref="D589:F589"/>
    <mergeCell ref="D591:F591"/>
    <mergeCell ref="D605:F605"/>
    <mergeCell ref="B604:B605"/>
    <mergeCell ref="D617:F617"/>
    <mergeCell ref="E611:E613"/>
    <mergeCell ref="C590:C591"/>
    <mergeCell ref="D650:D651"/>
    <mergeCell ref="A712:A725"/>
    <mergeCell ref="A631:A639"/>
    <mergeCell ref="A671:A678"/>
    <mergeCell ref="A698:A707"/>
    <mergeCell ref="A711:F711"/>
    <mergeCell ref="B697:F697"/>
    <mergeCell ref="D700:F700"/>
    <mergeCell ref="C698:C700"/>
    <mergeCell ref="B698:B700"/>
    <mergeCell ref="A690:A696"/>
    <mergeCell ref="B694:B696"/>
    <mergeCell ref="B679:F679"/>
    <mergeCell ref="D686:F686"/>
    <mergeCell ref="C680:C686"/>
    <mergeCell ref="B680:B686"/>
    <mergeCell ref="B689:F689"/>
    <mergeCell ref="D694:D695"/>
    <mergeCell ref="D696:F696"/>
    <mergeCell ref="B701:B707"/>
    <mergeCell ref="F704:F706"/>
    <mergeCell ref="D676:D677"/>
    <mergeCell ref="B671:B678"/>
    <mergeCell ref="D678:F678"/>
    <mergeCell ref="C631:C637"/>
    <mergeCell ref="E10:E11"/>
    <mergeCell ref="F10:F11"/>
    <mergeCell ref="D38:D40"/>
    <mergeCell ref="B46:B50"/>
    <mergeCell ref="B14:B34"/>
    <mergeCell ref="C14:C34"/>
    <mergeCell ref="D46:D49"/>
    <mergeCell ref="B428:B429"/>
    <mergeCell ref="C428:C429"/>
    <mergeCell ref="B296:B299"/>
    <mergeCell ref="D336:F336"/>
    <mergeCell ref="E253:E254"/>
    <mergeCell ref="B251:F251"/>
    <mergeCell ref="B384:B387"/>
    <mergeCell ref="B281:B287"/>
    <mergeCell ref="B267:B270"/>
    <mergeCell ref="D280:F280"/>
    <mergeCell ref="D281:D285"/>
    <mergeCell ref="D276:D277"/>
    <mergeCell ref="B279:B280"/>
    <mergeCell ref="C260:C264"/>
    <mergeCell ref="C288:C290"/>
    <mergeCell ref="B413:B414"/>
    <mergeCell ref="D287:F287"/>
    <mergeCell ref="C458:C459"/>
    <mergeCell ref="D406:D408"/>
    <mergeCell ref="D639:F639"/>
    <mergeCell ref="C638:C639"/>
    <mergeCell ref="B638:B639"/>
    <mergeCell ref="D467:D468"/>
    <mergeCell ref="D494:F494"/>
    <mergeCell ref="B495:F495"/>
    <mergeCell ref="B467:B469"/>
    <mergeCell ref="B502:B503"/>
    <mergeCell ref="C502:C503"/>
    <mergeCell ref="D503:F503"/>
    <mergeCell ref="C456:C457"/>
    <mergeCell ref="C441:C443"/>
    <mergeCell ref="D450:F450"/>
    <mergeCell ref="B441:B443"/>
    <mergeCell ref="D597:D598"/>
    <mergeCell ref="C532:C534"/>
    <mergeCell ref="B580:B589"/>
    <mergeCell ref="C607:C615"/>
    <mergeCell ref="B606:F606"/>
    <mergeCell ref="D580:D581"/>
    <mergeCell ref="B435:B440"/>
    <mergeCell ref="B423:B426"/>
    <mergeCell ref="A641:A647"/>
    <mergeCell ref="A709:A710"/>
    <mergeCell ref="B709:B710"/>
    <mergeCell ref="C709:C710"/>
    <mergeCell ref="D656:F656"/>
    <mergeCell ref="E660:E666"/>
    <mergeCell ref="B658:B659"/>
    <mergeCell ref="C658:C659"/>
    <mergeCell ref="D659:F659"/>
    <mergeCell ref="B657:F657"/>
    <mergeCell ref="C660:C667"/>
    <mergeCell ref="C694:C696"/>
    <mergeCell ref="C701:C707"/>
    <mergeCell ref="B708:F708"/>
    <mergeCell ref="D707:F707"/>
    <mergeCell ref="B660:B667"/>
    <mergeCell ref="B670:F670"/>
    <mergeCell ref="E704:E706"/>
    <mergeCell ref="D693:F693"/>
    <mergeCell ref="F641:F646"/>
    <mergeCell ref="B641:B647"/>
    <mergeCell ref="D647:F647"/>
    <mergeCell ref="A658:A669"/>
    <mergeCell ref="D710:F710"/>
    <mergeCell ref="B388:F388"/>
    <mergeCell ref="B360:B367"/>
    <mergeCell ref="C375:C376"/>
    <mergeCell ref="D372:F372"/>
    <mergeCell ref="D441:D442"/>
    <mergeCell ref="B690:B693"/>
    <mergeCell ref="C690:C693"/>
    <mergeCell ref="D680:D681"/>
    <mergeCell ref="C649:C656"/>
    <mergeCell ref="D653:D654"/>
    <mergeCell ref="C671:C678"/>
    <mergeCell ref="D374:F374"/>
    <mergeCell ref="C391:C393"/>
    <mergeCell ref="D460:D463"/>
    <mergeCell ref="D490:D492"/>
    <mergeCell ref="D480:D484"/>
    <mergeCell ref="D477:F477"/>
    <mergeCell ref="C467:C469"/>
    <mergeCell ref="C465:C466"/>
    <mergeCell ref="B631:B637"/>
    <mergeCell ref="D530:F530"/>
    <mergeCell ref="B496:B499"/>
    <mergeCell ref="B630:F630"/>
    <mergeCell ref="D615:F615"/>
    <mergeCell ref="E532:E533"/>
    <mergeCell ref="D499:F499"/>
    <mergeCell ref="D501:F501"/>
    <mergeCell ref="C509:C510"/>
    <mergeCell ref="C619:C625"/>
    <mergeCell ref="B619:B625"/>
    <mergeCell ref="B427:F427"/>
    <mergeCell ref="B616:B617"/>
    <mergeCell ref="C616:C617"/>
    <mergeCell ref="D549:D550"/>
    <mergeCell ref="D554:D555"/>
    <mergeCell ref="E576:E577"/>
    <mergeCell ref="F576:F577"/>
    <mergeCell ref="B452:B455"/>
    <mergeCell ref="B618:F618"/>
    <mergeCell ref="D443:F443"/>
    <mergeCell ref="B475:B477"/>
    <mergeCell ref="D479:F479"/>
    <mergeCell ref="B465:B466"/>
    <mergeCell ref="D457:F457"/>
    <mergeCell ref="B487:B489"/>
    <mergeCell ref="B456:B457"/>
    <mergeCell ref="C549:C561"/>
    <mergeCell ref="B458:B459"/>
    <mergeCell ref="A413:A426"/>
    <mergeCell ref="C433:C434"/>
    <mergeCell ref="B419:B422"/>
    <mergeCell ref="A496:A514"/>
    <mergeCell ref="B444:B450"/>
    <mergeCell ref="D414:F414"/>
    <mergeCell ref="C435:C440"/>
    <mergeCell ref="B433:B434"/>
    <mergeCell ref="C430:C432"/>
    <mergeCell ref="A452:A469"/>
    <mergeCell ref="B504:B508"/>
    <mergeCell ref="D514:F514"/>
    <mergeCell ref="C452:C455"/>
    <mergeCell ref="B417:B418"/>
    <mergeCell ref="C417:C418"/>
    <mergeCell ref="C500:C501"/>
    <mergeCell ref="D489:F489"/>
    <mergeCell ref="B480:B486"/>
    <mergeCell ref="C475:C477"/>
    <mergeCell ref="D444:D447"/>
    <mergeCell ref="D487:D488"/>
    <mergeCell ref="D432:F432"/>
    <mergeCell ref="B415:B416"/>
    <mergeCell ref="D416:F416"/>
    <mergeCell ref="A580:A591"/>
    <mergeCell ref="A607:A617"/>
    <mergeCell ref="F611:F613"/>
    <mergeCell ref="D607:D608"/>
    <mergeCell ref="D603:F603"/>
    <mergeCell ref="B607:B615"/>
    <mergeCell ref="B590:B591"/>
    <mergeCell ref="F272:F274"/>
    <mergeCell ref="D275:F275"/>
    <mergeCell ref="B394:B395"/>
    <mergeCell ref="B391:B393"/>
    <mergeCell ref="B334:B336"/>
    <mergeCell ref="A369:A387"/>
    <mergeCell ref="B369:B372"/>
    <mergeCell ref="D357:D358"/>
    <mergeCell ref="C373:C374"/>
    <mergeCell ref="D367:F367"/>
    <mergeCell ref="C334:C336"/>
    <mergeCell ref="D356:F356"/>
    <mergeCell ref="B300:B302"/>
    <mergeCell ref="A343:A367"/>
    <mergeCell ref="D391:D392"/>
    <mergeCell ref="D411:F411"/>
    <mergeCell ref="B349:B350"/>
    <mergeCell ref="H5:K5"/>
    <mergeCell ref="D110:D111"/>
    <mergeCell ref="D150:D169"/>
    <mergeCell ref="D140:D141"/>
    <mergeCell ref="D202:D203"/>
    <mergeCell ref="A428:A450"/>
    <mergeCell ref="B471:B474"/>
    <mergeCell ref="C471:C474"/>
    <mergeCell ref="A234:A250"/>
    <mergeCell ref="B234:B235"/>
    <mergeCell ref="C234:C235"/>
    <mergeCell ref="C256:C257"/>
    <mergeCell ref="C337:C341"/>
    <mergeCell ref="C406:C411"/>
    <mergeCell ref="A389:A411"/>
    <mergeCell ref="B375:B376"/>
    <mergeCell ref="B326:B327"/>
    <mergeCell ref="C311:C313"/>
    <mergeCell ref="B318:F318"/>
    <mergeCell ref="D304:F304"/>
    <mergeCell ref="C326:C327"/>
    <mergeCell ref="D390:F390"/>
    <mergeCell ref="A210:A232"/>
    <mergeCell ref="B412:F412"/>
    <mergeCell ref="C389:C390"/>
    <mergeCell ref="B373:B374"/>
    <mergeCell ref="D350:F350"/>
    <mergeCell ref="B337:B341"/>
    <mergeCell ref="C351:C356"/>
    <mergeCell ref="D247:D249"/>
    <mergeCell ref="D299:F299"/>
    <mergeCell ref="D300:D301"/>
    <mergeCell ref="B351:B356"/>
    <mergeCell ref="D376:F376"/>
    <mergeCell ref="B272:B275"/>
    <mergeCell ref="D270:F270"/>
    <mergeCell ref="B295:F295"/>
    <mergeCell ref="D259:F259"/>
    <mergeCell ref="B288:B290"/>
    <mergeCell ref="D294:F294"/>
    <mergeCell ref="D278:F278"/>
    <mergeCell ref="C291:C294"/>
    <mergeCell ref="D291:D293"/>
    <mergeCell ref="C279:C280"/>
    <mergeCell ref="C281:C287"/>
    <mergeCell ref="C300:C302"/>
    <mergeCell ref="B258:B259"/>
    <mergeCell ref="C323:C325"/>
    <mergeCell ref="A252:A270"/>
    <mergeCell ref="A272:A294"/>
    <mergeCell ref="A319:A341"/>
    <mergeCell ref="C238:C239"/>
    <mergeCell ref="D384:D386"/>
    <mergeCell ref="B382:B383"/>
    <mergeCell ref="C382:C383"/>
    <mergeCell ref="B377:B381"/>
    <mergeCell ref="B323:B325"/>
    <mergeCell ref="D310:F310"/>
    <mergeCell ref="B305:B310"/>
    <mergeCell ref="B303:B304"/>
    <mergeCell ref="D311:D312"/>
    <mergeCell ref="C303:C304"/>
    <mergeCell ref="B311:B313"/>
    <mergeCell ref="D305:D309"/>
    <mergeCell ref="C314:C317"/>
    <mergeCell ref="D317:F317"/>
    <mergeCell ref="B314:B317"/>
    <mergeCell ref="D314:D316"/>
    <mergeCell ref="D322:F322"/>
    <mergeCell ref="C319:C322"/>
    <mergeCell ref="D327:F327"/>
    <mergeCell ref="D288:D289"/>
    <mergeCell ref="D669:F669"/>
    <mergeCell ref="B668:B669"/>
    <mergeCell ref="C668:C669"/>
    <mergeCell ref="A184:A208"/>
    <mergeCell ref="B184:B188"/>
    <mergeCell ref="C184:C188"/>
    <mergeCell ref="D184:D185"/>
    <mergeCell ref="D55:D57"/>
    <mergeCell ref="B87:B113"/>
    <mergeCell ref="C87:C113"/>
    <mergeCell ref="D87:D88"/>
    <mergeCell ref="B114:B119"/>
    <mergeCell ref="C114:C119"/>
    <mergeCell ref="B137:B179"/>
    <mergeCell ref="C137:C179"/>
    <mergeCell ref="D147:D149"/>
    <mergeCell ref="C205:C208"/>
    <mergeCell ref="B205:B208"/>
    <mergeCell ref="D205:D207"/>
    <mergeCell ref="B200:B201"/>
    <mergeCell ref="C200:C201"/>
    <mergeCell ref="D201:F201"/>
    <mergeCell ref="D199:F199"/>
    <mergeCell ref="B134:B136"/>
  </mergeCells>
  <phoneticPr fontId="15" type="noConversion"/>
  <pageMargins left="1.1811023622047245" right="0.39370078740157483" top="0.78740157480314965" bottom="0.78740157480314965" header="0.31496062992125984" footer="0.31496062992125984"/>
  <pageSetup paperSize="9" scale="58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Išlaidos 2023-12-31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</dc:creator>
  <cp:lastModifiedBy>User</cp:lastModifiedBy>
  <cp:lastPrinted>2023-03-13T12:25:16Z</cp:lastPrinted>
  <dcterms:created xsi:type="dcterms:W3CDTF">2017-06-05T12:14:24Z</dcterms:created>
  <dcterms:modified xsi:type="dcterms:W3CDTF">2024-01-11T15:51:35Z</dcterms:modified>
</cp:coreProperties>
</file>