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filterPrivacy="1" defaultThemeVersion="124226"/>
  <xr:revisionPtr revIDLastSave="0" documentId="13_ncr:1_{CD481F49-3364-4F0E-A75F-7AB6730616E7}" xr6:coauthVersionLast="36" xr6:coauthVersionMax="47" xr10:uidLastSave="{00000000-0000-0000-0000-000000000000}"/>
  <bookViews>
    <workbookView xWindow="0" yWindow="0" windowWidth="23040" windowHeight="9060" firstSheet="3" activeTab="6" xr2:uid="{00000000-000D-0000-FFFF-FFFF00000000}"/>
  </bookViews>
  <sheets>
    <sheet name="Viršelis" sheetId="9" r:id="rId1"/>
    <sheet name="Įvadas" sheetId="3" r:id="rId2"/>
    <sheet name="Teritorija ir gyventojai" sheetId="4" r:id="rId3"/>
    <sheet name="Teritorijos analizė" sheetId="5" r:id="rId4"/>
    <sheet name="Tikslai, uždaviniai, rodikliai" sheetId="6" r:id="rId5"/>
    <sheet name="Bendruomenės dalyvavimas" sheetId="7" r:id="rId6"/>
    <sheet name="Finansinis veiksmų planas" sheetId="1" r:id="rId7"/>
    <sheet name="VPS valdymas ir stebėsena" sheetId="8" r:id="rId8"/>
  </sheets>
  <calcPr calcId="191029"/>
</workbook>
</file>

<file path=xl/calcChain.xml><?xml version="1.0" encoding="utf-8"?>
<calcChain xmlns="http://schemas.openxmlformats.org/spreadsheetml/2006/main">
  <c r="P37" i="6" l="1"/>
  <c r="L25" i="1" l="1"/>
  <c r="L28" i="1" l="1"/>
  <c r="L30" i="1"/>
  <c r="L31" i="1"/>
  <c r="L22" i="1"/>
  <c r="L24" i="1"/>
  <c r="G24" i="1" s="1"/>
  <c r="L36" i="1"/>
  <c r="L10" i="1" s="1"/>
  <c r="L41" i="1"/>
  <c r="L44" i="1"/>
  <c r="J44" i="1" s="1"/>
  <c r="L48" i="1"/>
  <c r="L49" i="1"/>
  <c r="L50" i="1"/>
  <c r="L19" i="1" l="1"/>
  <c r="J22" i="1" l="1"/>
  <c r="I25" i="1"/>
  <c r="I24" i="1"/>
  <c r="I22" i="1"/>
  <c r="H24" i="1"/>
  <c r="H25" i="1"/>
  <c r="H22" i="1"/>
  <c r="G25" i="1"/>
  <c r="G22" i="1"/>
  <c r="H65" i="1" l="1"/>
  <c r="H64" i="1"/>
  <c r="L65" i="1"/>
  <c r="L64" i="1"/>
  <c r="K65" i="1"/>
  <c r="K64" i="1"/>
  <c r="J65" i="1"/>
  <c r="J64" i="1"/>
  <c r="I65" i="1"/>
  <c r="I64" i="1"/>
  <c r="G65" i="1"/>
  <c r="G64" i="1"/>
  <c r="D74" i="1"/>
  <c r="F10" i="1"/>
  <c r="G57" i="1" s="1"/>
  <c r="L18" i="1"/>
  <c r="L16" i="1"/>
  <c r="K27" i="1"/>
  <c r="J25" i="1"/>
  <c r="J24" i="1"/>
  <c r="I27" i="1"/>
  <c r="G27" i="1"/>
  <c r="J31" i="1"/>
  <c r="J30" i="1"/>
  <c r="J28" i="1"/>
  <c r="J16" i="1" s="1"/>
  <c r="G31" i="1"/>
  <c r="G19" i="1" s="1"/>
  <c r="G30" i="1"/>
  <c r="G18" i="1" s="1"/>
  <c r="G28" i="1"/>
  <c r="G16" i="1" s="1"/>
  <c r="I31" i="1"/>
  <c r="I19" i="1" s="1"/>
  <c r="I30" i="1"/>
  <c r="I18" i="1" s="1"/>
  <c r="I28" i="1"/>
  <c r="I16" i="1" s="1"/>
  <c r="K31" i="1"/>
  <c r="K19" i="1" s="1"/>
  <c r="K30" i="1"/>
  <c r="K18" i="1" s="1"/>
  <c r="K28" i="1"/>
  <c r="K16" i="1" s="1"/>
  <c r="H31" i="1"/>
  <c r="H19" i="1" s="1"/>
  <c r="H30" i="1"/>
  <c r="H18" i="1" s="1"/>
  <c r="H28" i="1"/>
  <c r="F31" i="1"/>
  <c r="F19" i="1" s="1"/>
  <c r="F30" i="1"/>
  <c r="F28" i="1"/>
  <c r="F16" i="1" s="1"/>
  <c r="F9" i="1" s="1"/>
  <c r="G56" i="1" s="1"/>
  <c r="L38" i="1"/>
  <c r="L12" i="1" s="1"/>
  <c r="L35" i="1"/>
  <c r="J27" i="1" l="1"/>
  <c r="J18" i="1"/>
  <c r="F18" i="1"/>
  <c r="F11" i="1" s="1"/>
  <c r="G58" i="1" s="1"/>
  <c r="H33" i="1"/>
  <c r="L21" i="1"/>
  <c r="H16" i="1"/>
  <c r="H21" i="1" s="1"/>
  <c r="J19" i="1"/>
  <c r="I21" i="1"/>
  <c r="K33" i="1"/>
  <c r="F12" i="1"/>
  <c r="G59" i="1" s="1"/>
  <c r="K21" i="1"/>
  <c r="F33" i="1"/>
  <c r="L9" i="1"/>
  <c r="G21" i="1"/>
  <c r="H27" i="1"/>
  <c r="J33" i="1"/>
  <c r="G33" i="1"/>
  <c r="I33" i="1"/>
  <c r="G44" i="1"/>
  <c r="G41" i="1"/>
  <c r="G35" i="1" s="1"/>
  <c r="G9" i="1" s="1"/>
  <c r="H56" i="1" s="1"/>
  <c r="K44" i="1"/>
  <c r="K38" i="1" s="1"/>
  <c r="K12" i="1" s="1"/>
  <c r="L59" i="1" s="1"/>
  <c r="K41" i="1"/>
  <c r="K35" i="1" s="1"/>
  <c r="K9" i="1" s="1"/>
  <c r="L56" i="1" s="1"/>
  <c r="I44" i="1"/>
  <c r="I41" i="1"/>
  <c r="I35" i="1" s="1"/>
  <c r="I9" i="1" s="1"/>
  <c r="J56" i="1" s="1"/>
  <c r="J41" i="1"/>
  <c r="J35" i="1" s="1"/>
  <c r="J9" i="1" s="1"/>
  <c r="K56" i="1" s="1"/>
  <c r="H44" i="1"/>
  <c r="H41" i="1"/>
  <c r="H35" i="1" s="1"/>
  <c r="L43" i="1"/>
  <c r="J50" i="1"/>
  <c r="J38" i="1" s="1"/>
  <c r="J49" i="1"/>
  <c r="J48" i="1"/>
  <c r="K10" i="1" s="1"/>
  <c r="L57" i="1" s="1"/>
  <c r="I50" i="1"/>
  <c r="I49" i="1"/>
  <c r="I48" i="1"/>
  <c r="I52" i="1" s="1"/>
  <c r="H50" i="1"/>
  <c r="H49" i="1"/>
  <c r="H48" i="1"/>
  <c r="G48" i="1"/>
  <c r="G52" i="1" s="1"/>
  <c r="G49" i="1"/>
  <c r="G50" i="1"/>
  <c r="F21" i="1" l="1"/>
  <c r="J12" i="1"/>
  <c r="K59" i="1" s="1"/>
  <c r="G38" i="1"/>
  <c r="G12" i="1" s="1"/>
  <c r="H59" i="1" s="1"/>
  <c r="J36" i="1"/>
  <c r="J10" i="1" s="1"/>
  <c r="K57" i="1" s="1"/>
  <c r="I36" i="1"/>
  <c r="I10" i="1" s="1"/>
  <c r="J57" i="1" s="1"/>
  <c r="H38" i="1"/>
  <c r="H12" i="1" s="1"/>
  <c r="I59" i="1" s="1"/>
  <c r="I38" i="1"/>
  <c r="I12" i="1" s="1"/>
  <c r="J59" i="1" s="1"/>
  <c r="L37" i="1"/>
  <c r="I43" i="1"/>
  <c r="I37" i="1" s="1"/>
  <c r="I11" i="1" s="1"/>
  <c r="H36" i="1"/>
  <c r="H10" i="1" s="1"/>
  <c r="I57" i="1" s="1"/>
  <c r="G43" i="1"/>
  <c r="J43" i="1"/>
  <c r="J37" i="1" s="1"/>
  <c r="J11" i="1" s="1"/>
  <c r="K58" i="1" s="1"/>
  <c r="H43" i="1"/>
  <c r="K43" i="1"/>
  <c r="J21" i="1"/>
  <c r="J58" i="1"/>
  <c r="H9" i="1"/>
  <c r="I56" i="1" s="1"/>
  <c r="D56" i="1" s="1"/>
  <c r="D70" i="1" s="1"/>
  <c r="F14" i="1"/>
  <c r="H52" i="1"/>
  <c r="G36" i="1"/>
  <c r="G10" i="1" s="1"/>
  <c r="H57" i="1" s="1"/>
  <c r="J52" i="1"/>
  <c r="D57" i="1" l="1"/>
  <c r="D71" i="1" s="1"/>
  <c r="L11" i="1"/>
  <c r="L14" i="1" s="1"/>
  <c r="J46" i="1"/>
  <c r="L40" i="1"/>
  <c r="H37" i="1"/>
  <c r="H11" i="1" s="1"/>
  <c r="I58" i="1" s="1"/>
  <c r="G37" i="1"/>
  <c r="G11" i="1" s="1"/>
  <c r="H58" i="1" s="1"/>
  <c r="D58" i="1" s="1"/>
  <c r="D72" i="1" s="1"/>
  <c r="K37" i="1"/>
  <c r="K11" i="1" s="1"/>
  <c r="L58" i="1" s="1"/>
  <c r="G46" i="1"/>
  <c r="K46" i="1"/>
  <c r="H46" i="1"/>
  <c r="J40" i="1"/>
  <c r="I46" i="1"/>
  <c r="I40" i="1"/>
  <c r="I14" i="1"/>
  <c r="J14" i="1"/>
  <c r="K40" i="1" l="1"/>
  <c r="G40" i="1"/>
  <c r="H40" i="1"/>
  <c r="K14" i="1"/>
  <c r="G14" i="1"/>
  <c r="D59" i="1"/>
  <c r="H14" i="1"/>
  <c r="D73" i="1" l="1"/>
  <c r="D69" i="1" s="1"/>
</calcChain>
</file>

<file path=xl/sharedStrings.xml><?xml version="1.0" encoding="utf-8"?>
<sst xmlns="http://schemas.openxmlformats.org/spreadsheetml/2006/main" count="280" uniqueCount="193">
  <si>
    <t>2022 m.</t>
  </si>
  <si>
    <t>2023 m.</t>
  </si>
  <si>
    <t>2024 m.</t>
  </si>
  <si>
    <t>2025 m.</t>
  </si>
  <si>
    <t>2026 m.</t>
  </si>
  <si>
    <t>2027 m.</t>
  </si>
  <si>
    <t>2028 m.</t>
  </si>
  <si>
    <t>2029 m.</t>
  </si>
  <si>
    <t>iš viso:</t>
  </si>
  <si>
    <t>Europos socialinis fondas +</t>
  </si>
  <si>
    <t>Europos regioninės plėtros fondas</t>
  </si>
  <si>
    <t>LR valstybės biudžetas</t>
  </si>
  <si>
    <t>Savivaldybės biudžeto lėšos</t>
  </si>
  <si>
    <t>Privačios lėšos</t>
  </si>
  <si>
    <t>Iš viso uždaviniui:</t>
  </si>
  <si>
    <t>Iš viso veiksmui:</t>
  </si>
  <si>
    <t>Iš viso tikslui:</t>
  </si>
  <si>
    <t>Lėšos strategijos įgyvendinimui</t>
  </si>
  <si>
    <t>Lėšos strategijos administravimui</t>
  </si>
  <si>
    <t>Iš viso vietos plėtros strategijai:</t>
  </si>
  <si>
    <t>ĮVADAS</t>
  </si>
  <si>
    <t>VIETOS PLĖTROS STRATEGIJOS ĮGYVENDINIMO TERITORIJA IR GYVENTOJŲ, KURIEMS TAIKOMA VIETOS PLĖTROS STRATEGIJA, APIBRĖŽTIS</t>
  </si>
  <si>
    <t>TERITORIJA</t>
  </si>
  <si>
    <t>GYVENTOJAI</t>
  </si>
  <si>
    <t>TERITORIJOS, KURIAI RENGIAMA VIETOS PLĖTROS STRATEGIJA, ANALIZĖ</t>
  </si>
  <si>
    <t>POREIKIŲ IR GALIMYBIŲ ANALIZĖ</t>
  </si>
  <si>
    <t>STIPRYBIŲ, SILPNYBIŲ, GALIMYBIŲ IR GRĖSMIŲ ANALIZĖ</t>
  </si>
  <si>
    <t>STIPRYBĖS</t>
  </si>
  <si>
    <t>SILPNYBĖS</t>
  </si>
  <si>
    <t>GALIMYBĖS</t>
  </si>
  <si>
    <t>GRĖSMĖS</t>
  </si>
  <si>
    <t>VIETOS PLĖTROS STRATEGIJOS TIKSLAI, UŽDAVINIAI IR JŲ ĮGYVENDINIMO STEBĖSENOS RODIKLIAI, ĮSKAITANT IŠMATUOJAMAS REZULTATO SIEKTINAS REIKŠMES</t>
  </si>
  <si>
    <t>1.</t>
  </si>
  <si>
    <t>2.</t>
  </si>
  <si>
    <t>3.</t>
  </si>
  <si>
    <t>4.</t>
  </si>
  <si>
    <t>Rezultato rodiklio pavadinimas</t>
  </si>
  <si>
    <t>Pradinė reikšmė</t>
  </si>
  <si>
    <t>Siekiama reikšmė</t>
  </si>
  <si>
    <t>Produkto rodiklio pavadinimas</t>
  </si>
  <si>
    <t>GYVENAMOSIOS VIETOVĖS BENDRUOMENĖS DALYVAVIMO RENGIANT STRATEGIJĄ EIGA</t>
  </si>
  <si>
    <t>VIEŠIEJI PRISTATYMAI IR KONSULTACIJOS</t>
  </si>
  <si>
    <t>VIETOS PLĖTROS STRATEGIJOS VALDYMO, STEBĖSENOS IR VERTINIMO TVARKA</t>
  </si>
  <si>
    <t>viso 2022-2029 m.</t>
  </si>
  <si>
    <t>TIKSLO 1 ALTERNATYVA</t>
  </si>
  <si>
    <t>TIKSLO 2 ALTERNATYVA</t>
  </si>
  <si>
    <t>1.2 UŽDAVINIO 1 ALTERNATYVA</t>
  </si>
  <si>
    <t>1.2 UŽDAVINIO 2 ALTERNATYVA</t>
  </si>
  <si>
    <t>1.1 UŽDAVINIO 1 ALTERNATYVA</t>
  </si>
  <si>
    <t>1.1 UŽDAVINIO 2 ALTERNATYVA</t>
  </si>
  <si>
    <t xml:space="preserve">      Gyventojų skaičiaus kitimo pagrindiniai įtakos veiksniai: 1) natūralus gyventojų prieaugis; 2) tarptautinė ir vidaus migracija. </t>
  </si>
  <si>
    <r>
      <t>5.</t>
    </r>
    <r>
      <rPr>
        <sz val="11"/>
        <color theme="0"/>
        <rFont val="Times New Roman"/>
        <family val="1"/>
        <charset val="186"/>
      </rPr>
      <t>,</t>
    </r>
  </si>
  <si>
    <r>
      <t>6.</t>
    </r>
    <r>
      <rPr>
        <sz val="11"/>
        <color theme="0"/>
        <rFont val="Times New Roman"/>
        <family val="1"/>
        <charset val="186"/>
      </rPr>
      <t>,</t>
    </r>
  </si>
  <si>
    <t>Nacionaliniu mastu skatinama perduoti dalį viešųjų paslaugų nevyriausybiniam sektoriui.</t>
  </si>
  <si>
    <t>Senstančios visuomenės tendencijos.</t>
  </si>
  <si>
    <t>ŠILALĖS MIESTO 2023-2029 M. VIETOS PLĖTROS STRATEGIJA</t>
  </si>
  <si>
    <t xml:space="preserve">         Šilalės miesto vietos veiklos grupės (toliau – Asociacija) veiklos teritorija 2021-2027 m. ES fondų investicijų programos įgyvendinimo laikotarpiu yra visa Šilalės miesto teritorija (žemėlapis pateikiamas prieduose esančiame 1 pav.). </t>
  </si>
  <si>
    <t xml:space="preserve">           Šilalės miestas (toliau - Šilalė) išsidėstęs vakarų Lietuvoje, Žemaitijoje, 30 km į šiaurę nuo Tauragės, Tauragės apskrityje. Tai vienintelis Šilalės rajono savivaldybės miestas, savivaldybės administracinis centras. Jame veikia Šilalės miesto seniūnija. Miestas yra Šilalės kaimiškosios seniūnijos ir Traksėdžio seniūnijos centras. Šilalė įsikūrusi plynaukštėje tarp Žemaičių aukštumos ir Pajūrio žemumos. Per miesto vakarinę dalį teka Lokystos upė (Jūros upės intakas), iš rytų į vakarus – Lokystos intakas Ašutis, kuris mieste praplatėja ir sudaro tvenkinį. Šilalės šiaurės rytuose yra pušynas. Per miesto teritoriją praeina trys krašto keliai (164 Mažeikiai-Plungė-Tauragė, 165 Šilalė-Šilutė ir 162 Laukuva-Šilalė), už 9 km į šiaurę nuo Šilalės yra automagistralė A1 Vilnius-Kaunas-Klaipėda. Šilalė užima 350 ha teritoriją. Lietuvos Respublikos teritorijos bendrajame plane Šilalė priskiriamas B kategorijos urbanistiniams centrams.</t>
  </si>
  <si>
    <t xml:space="preserve">              Šilalės miesto 2023-2029 metų vietos plėtros strategija (toliau – Strategija) siekiama inicijuoti veiklas, kurios skatintų pažeidžiamų ir/ ar nepalankioje padėtyje esančių ir/ ar socialinę riziką (atskirtį) patiriančių asmenų aktyvią ekonominę ir socialinę įtrauktį, vykdant integruotus veiksmus. Įgyvendinant strategijos uždavinius, būtų veikiama dviem kryptimis -  sudaromos palankios sąlygas verslų, jų tarpe socialinių verslų, kūrimuisi ir plėtrai  bei socialiai pažeidžiami Šilalės miesto gyventojai būtų integruojami į bendruomenę, teikiant jiems socialines, pagalbos įsidarbinant, užimtumo, sociokultūrines bei kitas paslaugas.</t>
  </si>
  <si>
    <t xml:space="preserve">             Strategijoje iškeltas tikslas, uždaviniai ir veiksmai atitinka 2021-2027 m. Europos Sąjungos fondų investicijų programos 4.7 uždavinį „Skatinti aktyvią įtrauktį, siekiant propaguoti lygias galimybes, nediskriminavimą ir aktyvų dalyvavimą, ir gerinti įsidarbinamumą, ypač palankių sąlygų neturinčių grupių“ bei 4.9 uždavinį  „Skatinti marginalizuotų bendruomenių, mažas pajamas gaunančių namų ūkių ir nepalankioje padėtyje esančių grupių, įskaitant specialiųjų poreikių turinčius asmenis, socialinę ir ekonominę įtrauktį vykdant integruotus veiksmus, be kita ko, teikti aprūpinimą būstu ir socialines paslaugas“. </t>
  </si>
  <si>
    <t xml:space="preserve">           Strategija atitinka 2022-2030 metų Tauragės regiono plėtros plano tikslus ir uždavinius: 1 tikslą „Skatinti aukštesnę pridėtinę vertę kuriančių darbo vietų steigimą“ bei jo 1.1 uždavinį „Padidinti regiono investicinį patrauklumą“ ir 2 tikslą „Gerinti viešųjų paslaugų prieinamumą“ bei jo 2.1 uždavinį „Tolygiai išplėtoti viešąsias paslaugas, ypatingai orientuotas į pažeidžiamas visuomenės grupes, pagerinti jų kokybę, padidinti įvairovę“. Strategija rengta tiek vadovaujantis minėtu 2022-2030 metų Tauragės regiono plėtros planu, tiek Šilalės rajono savivaldybės 2021-2030 metų strateginiu plėtros planu.</t>
  </si>
  <si>
    <r>
      <t xml:space="preserve">       Natūrali gyventojų kaita (toliau – NGK) Šilalės r. sav. 2018-2022 metais buvo neigiama (svyravo nuo -91 iki -204), ir ypatingai pablogėjo 2020 m. bei 2021 m. Palyginti su 2018 m., Šilalės r. sav. NGK pablogėjo 64,5 proc., t. y. nuo -124 iki -204, Tauragės apskrityje – mažesniu tempu, t. y. 34,3 proc. (žr. prieduose pateiktą 3 pav.). Tuo metu pasaulyje ir šalyje siautė COVID-19 pandemija, dėl kurios padidėjo gyventojų mirtingumas, o šeimos vaikų planavimą atidėjo vėlesniems laikotarpiams. Mirusiųjų skaičius Šilalės r. sav. šiek tiek padidėjo būtent 2020-2021 m. Tuo pačiu laikotarpiu sumažėjo ir gimusiųjų skaičius. Bendrai gimusiųjų skaičius Šilalės r. sav. per penkerius metus sumažėjo 28,2 proc., mirusiųjų skaičius išaugo 6,3 proc. (žr. prieduose pateiktą 4 pav.) </t>
    </r>
    <r>
      <rPr>
        <b/>
        <i/>
        <sz val="11"/>
        <color theme="1"/>
        <rFont val="Times New Roman"/>
        <family val="1"/>
        <charset val="186"/>
      </rPr>
      <t xml:space="preserve">Taigi, gyventojų skaičiaus kitimui neigiama linkme Šilalės rajono savivaldybėje (tuo pačiu ir Šilalės mieste) įtakos turėjo sumažėjęs natūralaus gyventojų prieaugis, kurį daugiausiai lėmė sparčiai mažėjantis gimstamumas. </t>
    </r>
  </si>
  <si>
    <r>
      <t xml:space="preserve">       Dėl COVID-19 pandemijos dalis tautiečių, dirbančių užsienyje, grįžo į Lietuvą, taip pat ir į Šilalės rajono savivaldybę bei Šilalės miestą, o dėl 2022 m. prasidėjusio Rusijos karo su Ukraina į Lietuvą atvyko nemaža dalis karo pabėgėlių. Todėl tarptautinės neto migracijos rodiklis 2018-2022 m. laikotarpiu Šilalės r. sav. iš neigiamo (-133 asm. 2018 m.) tapo teigiamu (+163 asm. 2022 m.). Tai lėmė gerėjantį bendrą migracijos neto rodiklį, kuris per 5-rius metus pagerėjo 2 kartus, nors 2022 m. vis dar buvo neigiamas. Savo ruožtu, neto vidaus migracijos rodiklis buvo neigiamas ir 2018-2022 m. laikotarpiu pablogėjo (nuo -331 asm. 2018 m. iki -393 asm. 2022 m.) (žr. prieduose pateiktą 7 pav.). </t>
    </r>
    <r>
      <rPr>
        <b/>
        <i/>
        <sz val="11"/>
        <color theme="1"/>
        <rFont val="Times New Roman"/>
        <family val="1"/>
        <charset val="186"/>
      </rPr>
      <t>Taigi, gyventojų skaičiaus kitimui neigiama linkme Šilalės rajono savivaldybėje (tuo pačiu ir Šilalės mieste) įtakos turėjo ir išaugusi vidinė neto migracija.</t>
    </r>
  </si>
  <si>
    <t xml:space="preserve">      Nors vaikų ir jaunimo skaičius Šilalės mieste pastaruoju metu sumažėjo, bet paslaugos jiems (ypatingai įvairios užimtumo paslaugos nepalankias sąlygas turintiems vaikams ir jaunuoliams) yra aktualios ir bus aktualios ateityje. </t>
  </si>
  <si>
    <r>
      <t xml:space="preserve">       2022 m. Šilalės mieste</t>
    </r>
    <r>
      <rPr>
        <u/>
        <sz val="11"/>
        <color theme="1"/>
        <rFont val="Times New Roman"/>
        <family val="1"/>
        <charset val="186"/>
      </rPr>
      <t xml:space="preserve"> socialinę riziką patiriančioms šeimoms</t>
    </r>
    <r>
      <rPr>
        <sz val="11"/>
        <color theme="1"/>
        <rFont val="Times New Roman"/>
        <family val="1"/>
        <charset val="186"/>
      </rPr>
      <t xml:space="preserve"> buvo priskirta </t>
    </r>
    <r>
      <rPr>
        <u/>
        <sz val="11"/>
        <color theme="1"/>
        <rFont val="Times New Roman"/>
        <family val="1"/>
        <charset val="186"/>
      </rPr>
      <t>19 šeimų</t>
    </r>
    <r>
      <rPr>
        <sz val="11"/>
        <color theme="1"/>
        <rFont val="Times New Roman"/>
        <family val="1"/>
        <charset val="186"/>
      </rPr>
      <t xml:space="preserve"> (1 šeima daugiau, nei 2018 m.), kuriose augo </t>
    </r>
    <r>
      <rPr>
        <u/>
        <sz val="11"/>
        <color theme="1"/>
        <rFont val="Times New Roman"/>
        <family val="1"/>
        <charset val="186"/>
      </rPr>
      <t>33 vaikai</t>
    </r>
    <r>
      <rPr>
        <sz val="11"/>
        <color theme="1"/>
        <rFont val="Times New Roman"/>
        <family val="1"/>
        <charset val="186"/>
      </rPr>
      <t xml:space="preserve"> (12 vaikų mažiau, palyginti su 2018 m., žr. prieduose pateiktą 11 paveikslą). 2022 m. Šilalės r. sav. gyveno 153 socialinę riziką patiriančios šeimos, taigi, Šilalės mieste gyveno tik nedidelė jų dalis (12,4 proc.), bet paslaugos tokioms šeimoms ir vaikams yra vis vien labai aktualios. </t>
    </r>
  </si>
  <si>
    <r>
      <t xml:space="preserve">       Prasidėjus Rusijos karui su Ukraina (nuo 2022 m. vasario 24 d.), į Lietuvą atvyko maždaug 80,6 tūkst. karo pabėgėlių iš Ukrainos (iki 2023 m. rugpjūčio mėn. pabaigos). Tauragės migracijos departamente tuo pačiu laikotarpiu užsiregistravo 1 239 ukrainiečiai, iš jų 517 arba 41,8 proc. vaikų (0-17 m. amžiaus). Į Šilalės miestą per 2022 m. atvyko </t>
    </r>
    <r>
      <rPr>
        <u/>
        <sz val="11"/>
        <color theme="1"/>
        <rFont val="Times New Roman"/>
        <family val="1"/>
        <charset val="186"/>
      </rPr>
      <t xml:space="preserve">28 šeimos arba 54 karo pabėgėliai iš Ukrainos (migrantai). </t>
    </r>
  </si>
  <si>
    <r>
      <t xml:space="preserve">       </t>
    </r>
    <r>
      <rPr>
        <b/>
        <sz val="11"/>
        <color theme="1"/>
        <rFont val="Times New Roman"/>
        <family val="1"/>
        <charset val="186"/>
      </rPr>
      <t xml:space="preserve"> 1. Demografinė padėtis. </t>
    </r>
    <r>
      <rPr>
        <sz val="11"/>
        <color theme="1"/>
        <rFont val="Times New Roman"/>
        <family val="1"/>
        <charset val="186"/>
      </rPr>
      <t>Demografinės padėties analizė pateikta skyriaus „Vietos plėtros strategijos įgyvendinimo teritorija ir gyventojų, kuriems taikoma vietos plėtros strategija, apibrėžtis“ poskyryje „Gyventojai“.</t>
    </r>
    <r>
      <rPr>
        <b/>
        <sz val="11"/>
        <color theme="1"/>
        <rFont val="Times New Roman"/>
        <family val="1"/>
        <charset val="186"/>
      </rPr>
      <t xml:space="preserve"> Analizė parodė, kad gyventojų skaičiaus sumažėjimui Šilalės mieste labiausiai įtaką darė sumažėjęs gimstamumas ir padidėjusi vidinė migracija. Šilalės miesto visuomenė – sparčiai senėjanti, nes demografinės senatvės koeficientas buvo prastesnis nei vidutiniškai šalyje ir Šilalės rajono savivaldybėje. Tai lėmė ženkliai išaugęs pensinio amžiaus gyventojų skaičius (per 5-rius metus Šilalės miesto vyresnių nei 65 metų amžiaus gyventojų skaičius išaugo penktadaliu) ir sumažėjęs vaikų skaičius. Vaikų skaičiaus mažėjimą ateityje paspartins ir mažėjantis darbingo amžiaus asmenų, kurie potencialiai gimdys vaikus ateityje (t., y. 18-40 metų amžiaus asmenų), skaičius. </t>
    </r>
  </si>
  <si>
    <r>
      <t xml:space="preserve">       Šilalės rajono savivaldybės 2021-2030 metų strateginiame plėtros plane nurodoma, kad Šilalės rajono savivaldybė (tuo pačiu ir Šilalės miestas) gali būti strategiškai patrauklus investicijoms vystyti dėl ganėtinai geros </t>
    </r>
    <r>
      <rPr>
        <i/>
        <sz val="11"/>
        <color theme="1"/>
        <rFont val="Times New Roman"/>
        <family val="1"/>
        <charset val="186"/>
      </rPr>
      <t>geografinės padėties</t>
    </r>
    <r>
      <rPr>
        <sz val="11"/>
        <color theme="1"/>
        <rFont val="Times New Roman"/>
        <family val="1"/>
        <charset val="186"/>
      </rPr>
      <t xml:space="preserve"> – netoliese esančio Klaipėdos uosto, už 9 km nuo Šilalės praeinančios automagistralės A1 Vilnius-Kaunas-Klaipėda. </t>
    </r>
  </si>
  <si>
    <r>
      <t xml:space="preserve">      Tačiau Šilalės rajono savivaldybės </t>
    </r>
    <r>
      <rPr>
        <i/>
        <sz val="11"/>
        <color theme="1"/>
        <rFont val="Times New Roman"/>
        <family val="1"/>
        <charset val="186"/>
      </rPr>
      <t>tiesioginių užsienio investicijų</t>
    </r>
    <r>
      <rPr>
        <sz val="11"/>
        <color theme="1"/>
        <rFont val="Times New Roman"/>
        <family val="1"/>
        <charset val="186"/>
      </rPr>
      <t xml:space="preserve"> (toliau – TUI), tenkančių 1 gyventojui, dydis (94 EUR/ gyv.) 2021 m. beveik 10 kartų atsiliko nuo Tauragės apskrities (903 EUR/ gyv.) ir daugiau kaip 100 kartų nuo šalies (9661 EUR/ gyv.) vidurkių (žr. prieduose 13 pav.), nors per 2017-2021 m. laikotarpį išaugo 47 kartus. </t>
    </r>
  </si>
  <si>
    <r>
      <t xml:space="preserve">       2021 m. materialinių investicijų struktūra Šilalės rajone buvo kitokia nei šalyje. Daugiausiai 2021 m. Šilalės r. sav. investuota į kasybos ir karjerų eksploatavimo bei apdirbamosios gamybos sektorių (27,6 proc.). Į šį sektorių šalyje investuota tik 15,7 proc. visų MI. Šalyje daugiausiai MI nukreipiama į nekilnojamojo turto operacijas (20,7 proc.).  Antroje vietoje Šilalės r. sav. – didmeninės ir mažmeninės prekybos sektorius (19,3 proc.), trečioje – viešojo valdymo ir gynybos sektorius (17,7 proc.). Į minėtus tris sektorius Šilalės r. sav. 2021 m. buvo investuota net 64 proc. visų MI. Taip pat Šilalės r. sav. labai menkai investuojama į aukštesnės pridėtinės vertės sektorius (profesinę, mokslinę, techninę veiklą bei informacijos ir ryšių sektorių) – 0,6 proc., kai vidutiniškai šalyje – 4,3 proc. (žr. prieduose pateiktą 15 pav.).  Dėl šios priežasties </t>
    </r>
    <r>
      <rPr>
        <i/>
        <sz val="11"/>
        <color theme="1"/>
        <rFont val="Times New Roman"/>
        <family val="1"/>
        <charset val="186"/>
      </rPr>
      <t>pridėtinė vertė 1 dirbančiajam</t>
    </r>
    <r>
      <rPr>
        <sz val="11"/>
        <color theme="1"/>
        <rFont val="Times New Roman"/>
        <family val="1"/>
        <charset val="186"/>
      </rPr>
      <t xml:space="preserve"> Šilalės r. sav. (25,9 EUR) atsiliko nuo šalies vidurkio (31,0 EUR), nors buvo didesnė nei Tauragės apskrities vidurkis (23,0 EUR) (žr. prieduose pateiktą 16 pav.).  </t>
    </r>
  </si>
  <si>
    <r>
      <t xml:space="preserve">     Šilalės rajono žemės ūkio sektorius pasižymi smulkia, fragmentuota žemėnauda, nes </t>
    </r>
    <r>
      <rPr>
        <i/>
        <sz val="11"/>
        <color theme="1"/>
        <rFont val="Times New Roman"/>
        <family val="1"/>
        <charset val="186"/>
      </rPr>
      <t>vidutinis ūkio dydis</t>
    </r>
    <r>
      <rPr>
        <sz val="11"/>
        <color theme="1"/>
        <rFont val="Times New Roman"/>
        <family val="1"/>
        <charset val="186"/>
      </rPr>
      <t xml:space="preserve"> 2023 m. rugsėjo mėn. siekė 11,3 ha, ir buvo penktadaliu mažesnis nei Tauragės apskrities bei 27 proc. mažesnis nei šalies. Kasmet vidutinis ūkio dydis Šilalės r. sav. sumažėdavo. </t>
    </r>
  </si>
  <si>
    <t xml:space="preserve">       Šilalės rajone veikia kelios žemės ūkio bendrovės, kooperatyvai, tačiau nėra veikiančių marketinginių (produkcijos perdirbimo ir realizavimo) kooperatyvų/ asociacijų. Kadangi nemaža ūkininkų bei šeimos ūkių dalis Šilalės r. sav. – smulkūs, kuriems ūkininkavimas yra papildomas pajamų šaltinis, tradicinio gyvenimo būdo išraiška, tai produkciją jie augino savo reikmėms, ir/arba artimam ratui, ir/arba parduoda vietos turguose. Šiek tiek didesni ūkininkų ar šeimos ūkiai, kuriems ūkininkavimas tampa pagrindiniu arba vienu pagrindinių pajamų šaltiniu, žemės ūkio produkciją dažniau parduoda tolimesniems gamintojams nei tiesiogiai vartotojams. Plėtojant ryšius tarp miesto ir kaimo, galima vystyti tiesiogines maisto grandines (pvz. plėtojant žemės ūkio produkcijos perdirbimo/ prekybos verslą Šilalės mieste), kurios padėtų smulkiems ūkiams realizuoti savo užaugintą produkciją, o Šilalės mieste gyvenantiems ir turintiems nepalankias sąlygas asmenims -  įsitraukti į ekonomines veiklas. </t>
  </si>
  <si>
    <t xml:space="preserve">     Po 2008 m. ekonominės ir socialinės krizės, kai ES bedarbių skaičius pasiekė ketvirtį ES populiacijos, imta ieškoti naujų, tvaresnių verslo sprendimų. Todėl šiandien socialinis verslas įgauna vis didesnę svarbą – kas ketvirta kompanija Europoje yra socialinis verslas, nes ES socialinį verslą pasirinko, kaip vieną iš pagrindinių įrankių kovoti su nedarbu, augančia socialine atskirtimi. Socialiniai verslai veikia siekdami visuomenei naudingų tikslų (socialinių, visuomeninių, aplinkosauginių) ir nėra susikoncentravę vien į pelno maksimizavimą. Tokie verslai dažnai taiko novatoriškus principus kurdami produktus arba paslaugas ar organizuodami savo darbą bei gamybą. Jie taip pat dažnai įdarbina žmones iš labiausiai socialiai pažeidžiamų grupių, todėl ženkliai prisideda prie socialinės sanglaudos didinimo, naujų darbo vietų kūrimo ir socialinės nelygybės mažinimo. Šiuo metu Inovacijų agentūros socialinio verslo platformoje Lietuvoje yra įsiregistravę 135 socialiniai verslai, veikiantys įvairiose srityse. Šilalėje registruotas 1 socialinis verslas, teikiantis pavėžėjimo paslaugas socialiai pažeidžiamiems ir socialinę atskirtį patiriantiems asmenims. Palyginimui, kitose Tauragės regiono savivaldybių centruose veikia dar vienas socialinis verslas (Jurbarko mieste), Tauragėje ir Pagėgiuose socialinių verslų registruota nebuvo. </t>
  </si>
  <si>
    <r>
      <t xml:space="preserve">     Bet kokio verslo plėtotei labai svarbu tinkami ir kokybiški žmogiškieji ištekliai. </t>
    </r>
    <r>
      <rPr>
        <i/>
        <sz val="11"/>
        <color theme="1"/>
        <rFont val="Times New Roman"/>
        <family val="1"/>
        <charset val="186"/>
      </rPr>
      <t xml:space="preserve">Darbo užmokestis (bruto) </t>
    </r>
    <r>
      <rPr>
        <sz val="11"/>
        <color theme="1"/>
        <rFont val="Times New Roman"/>
        <family val="1"/>
        <charset val="186"/>
      </rPr>
      <t xml:space="preserve">Šilalės r. sav. visu analizuojamu periodu buvo mažesnis, nei šalyje ir Tauragės apskrityje. 2022 m. DU (bruto) Šilalės r. sav. siekė 1 301,6 EUR, ir tai sudarė 93,2 proc. apskrities rodiklio (1 396,1 EUR) bei 72,8 proc. šalies rodiklio (1 789,0 EUR) (žr. prieduose pateiktą 19 pav.).  Per 5-rius metus Šilalės r. sav. DU (bruto) rodiklis išaugo mažesniu tempu (84,6 proc.), palyginti su šalimi (93,6 proc.) bei apskritimi (91,0 proc.). </t>
    </r>
  </si>
  <si>
    <t xml:space="preserve">       Apibendrinant, nors Šilalės miesto geografinė padėtis yra ganėtinai patraukli verslo plėtrai, bet užsienio investuotojai čia mažai investuoja. Pagal daugumą ekonominių rodiklių Šilalės r. sav. atsilieka nuo šalies vidurkių. Čia mažiau investuojama į aukštesnę pridėtinę vertę kuriančius verslus, mažesnis gyventojų verslumo lygis. Darbo užmokestis atsilieka nuo šalies ir apskrities vidurkių, tačiau tiek nedarbo lygis, tiek ekonomiškai neaktyvių gyventojų dalis Šilalės mieste yra mažesni nei vidutiniškai šalyje. Su užimtumo problemomis mieste daugiausiai susiduria būtent pažeidžiamiausios visuomenės grupės (jaunimas, vyresni asmenys). Dažniausios priežastys – patirties arba įgūdžių stoka, lemianti struktūrinį nedarbą. Šilalės mieste ir visoje savivaldybės teritorijoje nėra nei vienos profesinės, aukštesniojo ar aukštojo mokslo įstaigos. Tai skatina jaunus žmones išvykti į kitus miestus įgyti kvalifikaciją. Savivaldybėje tik fragmentiškai skatinamas jaunų asmenų užimtumas, integracija į darbo rinką. Šilalės r. sav., nors ir neturi derlingų žemių, bet pasižymi gyvulininkystės žemės ūkio šakos plėtojimu, ganėtinai didele smulkių ūkių koncentracija. Rajone nėra veikiančių marketinginių (produkcijos perdirbimo ir realizavimo) kooperatyvų/ asociacijų. Plėtojant ryšius tarp miesto ir kaimo, galima vystyti tiesiogines maisto grandines (pvz. plėtojant žemės ūkio produkcijos perdirbimo/ prekybos verslą Šilalės mieste), kurios padėtų smulkiems ūkiams realizuoti produkciją, o Šilalės mieste gyvenantiems ir turintiems nepalankias sąlygas asmenims -  įsitraukti į ekonomines veiklas. Nes socialinis verslas Šilalėje, kaip ir visoje šalyje, nėra plačiai išplėtotas. </t>
  </si>
  <si>
    <r>
      <t xml:space="preserve">    </t>
    </r>
    <r>
      <rPr>
        <b/>
        <u/>
        <sz val="11"/>
        <color theme="1"/>
        <rFont val="Times New Roman"/>
        <family val="1"/>
        <charset val="186"/>
      </rPr>
      <t xml:space="preserve">  3. Socialinės aplinkos</t>
    </r>
    <r>
      <rPr>
        <sz val="11"/>
        <color theme="1"/>
        <rFont val="Times New Roman"/>
        <family val="1"/>
        <charset val="186"/>
      </rPr>
      <t xml:space="preserve"> analizės metu vertinama tikslinių grupių, apibrėžtų Strategijos skyriaus „Vietos plėtros strategijos įgyvendinimo teritorija ir gyventojų, kuriems taikoma vietos plėtros strategija, apibrėžtis“ poskyryje „Gyventojai“, galimybės gauti kokybiškas, prieinamas ir patrauklias socialines, švietimo, kitas viešąsias paslaugas. </t>
    </r>
  </si>
  <si>
    <r>
      <t xml:space="preserve">    </t>
    </r>
    <r>
      <rPr>
        <b/>
        <sz val="11"/>
        <color theme="1"/>
        <rFont val="Times New Roman"/>
        <family val="1"/>
        <charset val="186"/>
      </rPr>
      <t xml:space="preserve">Socialines paslaugas </t>
    </r>
    <r>
      <rPr>
        <sz val="11"/>
        <color theme="1"/>
        <rFont val="Times New Roman"/>
        <family val="1"/>
        <charset val="186"/>
      </rPr>
      <t>Šilalės mieste teikia Savivaldybės įsteigtos socialinių paslaugų įstaigos, organizacijos, iš kurių perkamos socialinės paslaugos, sudaromos finansavimo sutartys dėl socialinių paslaugų teikimo, ir nevyriausybinės organizacijos (toliau – NVO), kurių projektai iš dalies finansuojami ir iš Savivaldybės biudžeto.</t>
    </r>
  </si>
  <si>
    <r>
      <t xml:space="preserve">     </t>
    </r>
    <r>
      <rPr>
        <u/>
        <sz val="11"/>
        <color theme="1"/>
        <rFont val="Times New Roman"/>
        <family val="1"/>
        <charset val="186"/>
      </rPr>
      <t>Socialinę riziką patiriančioms šeimoms (tuo pačiu ir vaikams)</t>
    </r>
    <r>
      <rPr>
        <sz val="11"/>
        <color theme="1"/>
        <rFont val="Times New Roman"/>
        <family val="1"/>
        <charset val="186"/>
      </rPr>
      <t xml:space="preserve"> yra teikiamos atvejo vadybos paslaugos, kurias Šilalės mieste teikia Šilalės SP namai bei Šilalės miesto seniūnijos socialiniai darbuotojai (2022 m. šios paslaugos suteiktos 117-ai socialinę riziką patiriančių šeimų iš visos Šilalės r. sav. teritorijos); krizių įveikimo pagalbos su laikinu apgyvendinimu paslaugos, kurias Šilalės m. teikia Šilalės SP namai (2022 m. laikino apgyvendinimo paslaugos suteiktos 21 suaugusiam asmeniui ir 25 vaikams iš visos Šilalės r. sav. teritorijos, 2018 m. šios paslaugos suteiktos 10-čiai suaugusiųjų ir 20-čiai vaikų mažiau). </t>
    </r>
  </si>
  <si>
    <t xml:space="preserve">       Dažnai priskyrimą socialinės rizikos grupei lemia tokie veiksniai, kaip alkoholio, narkotikų ir kitų medžiagų vartojimas, psichologinė, fizinė ar seksualinė prievarta. Vadovaujantis Šilalės visuomenės sveikatos biuro (toliau – Šilalės VSB) atlikta 2022 m. suaugusiųjų gyvensenos tyrimo Šilalės rajono rodiklių apžvalga, Šilalės r. sav. asmenų, turinčių priklausomybes ar pasižyminčiu rizikingu elgesiu, dalis 2018-2022 m. kito netolygiai. Pagal tyrimo rezultatus, nors tabako gaminius vartojančių asmenų dalis sumažėjo (2018 m. – 14,2 proc., 2022 m. – 11,1 proc.), tačiau rūkančių elektronines cigaretes – išaugo (2018 m. – 1,2 proc., 2022 m. – 1,9 proc.); nors kasdien vartojančių alkoholinius gėrimus asmenų dalis nepakito, tačiau buvo didesnė, nei vidutiniškai šalyje (Šilalės r. sav. – 2,3 proc., šalyje – 1,4 proc.); ypatingai išaugo narkotines ar psichotropines medžiagas vartojančių asmenų dalis (2018 m. – 2,4 proc., 2022 m. – 16,5 proc.) (ištraukos iš atlikto tyrimo pateiktos prieduose esančiame 22 pav.). </t>
  </si>
  <si>
    <t xml:space="preserve">        2022 m. Šilalės mieste 41 gyventojas dalyvavo alkoholio mažinimo programoje (2018 m. – 28 gyventojai), 8 asmenys išvežti gydytis nuo alkoholio (2018 m. – 28 asmenys). Mieste šias paslaugas teikia Šilalės VSB kartu su Šilalės miesto seniūnijos socialiniais darbuotojais. </t>
  </si>
  <si>
    <r>
      <t xml:space="preserve">       </t>
    </r>
    <r>
      <rPr>
        <u/>
        <sz val="11"/>
        <color theme="1"/>
        <rFont val="Times New Roman"/>
        <family val="1"/>
        <charset val="186"/>
      </rPr>
      <t>Mažas pajamas gaunantiems asmenims (šeimoms)</t>
    </r>
    <r>
      <rPr>
        <sz val="11"/>
        <color theme="1"/>
        <rFont val="Times New Roman"/>
        <family val="1"/>
        <charset val="186"/>
      </rPr>
      <t xml:space="preserve"> mokamos socialinės pašalpos. Socialinių pašalpų gavėjų skaičius, tenkantis 1 tūkst. gyv., Šilalės rajone per pastaruosius 5-rius metus sumažėjo 6,5 proc., šalyje ir apskrityje mažėjo sparčiau (atitinkamai 11,5 proc. ir 19,5 proc.). Prastoje ekonominėje padėtyje dažnai atsiduria vieniši tėvai, auginantys vaikus. Štai socialinę pašalpą gaunančių šeimų, kurias sudaro tik vienas iš tėvų ir vaikai, dalis, palyginti su visomis socialinę pašalpą gaunančiomis šeimomis, Šilalės rajone 2021 m. buvo 26 proc., ir per 2017-2021 m. laikotarpį išaugo (9,1 proc. p.), nors šalyje ir apskrityje rodiklio augimas buvo didesnis (atitinkamai 10,1 proc. p. ir 12,7 proc. p.) (žr. prieduose pateiktą 23 pav.). Mažas pajamas gaunantys asmenys Šilalėje gauna ir paramą maisto produktais (tokių asmenų 2022 m. buvo 463, palyginti su 2018 m., asmenų skaičius išaugo 35 proc.). Paramos maisto produktais paslaugas Šilalės mieste teikia Šilalės SP namai, bendradarbiaudamas su labdaros ir paramos fondu „Maisto bankas“.</t>
    </r>
  </si>
  <si>
    <t xml:space="preserve">       2022 m. Šilalės mieste gyveno 58 darbingo amžiaus asmenys su negalia, 18 vaikų su negalia ir 373 senyvo amžiaus asmenys, kuriems nustatytas specialiųjų poreikių lygis.</t>
  </si>
  <si>
    <r>
      <t xml:space="preserve">       Pagalbos į namus, apgyvendinimo savarankiško gyvenimo namuose, dienos socialinės globos asmens namuose ir institucijose paslaugos teikiamos </t>
    </r>
    <r>
      <rPr>
        <u/>
        <sz val="11"/>
        <color theme="1"/>
        <rFont val="Times New Roman"/>
        <family val="1"/>
        <charset val="186"/>
      </rPr>
      <t>senyvo amžiaus asmenims su negalia bei suaugusiems asmenims su negalia.</t>
    </r>
    <r>
      <rPr>
        <sz val="11"/>
        <color theme="1"/>
        <rFont val="Times New Roman"/>
        <family val="1"/>
        <charset val="186"/>
      </rPr>
      <t xml:space="preserve"> Jas Šilalės mieste teikia Šilalės SP namai, įvairios NVO. 2022 m. Šilalės mieste 52 asmenims suteiktos pagalbos į namus paslaugos (2018 m. - 43 asm.), 15-ai asmenų – apgyvendinimo savarankiško gyvenimo namuose paslaugos (2018 m. paslaugos dar nebuvo teiktos, 2019 m. – taip pat 15-ai asm.), 22 asmenims – dienos socialinės globos paslaugos institucijoje (2018 m. – 18 asm.), 15-ai asmenų – dienos socialinės globos paslaugos asmens namuose (2018 m. – 9-iems asm.). Svarbu pažymėti, kad Šilalės mieste nėra teikiamos nei ilgalaikės, nei trumpalaikės socialinės globos paslaugos senyvo amžiaus ir suaugusiems asmenims su negalia institucijose. Paslaugos šiems asmenims yra arba perkamos iš kitų savivaldybių, valstybinių socialinės globos įstaigų, arba teikiamos kaimiškojoje Šilalės r. sav. dalyje. Įvairios NVO ir bendruomenės taip pat teikia socialinės globos paslaugas asmenims su negalia jų namuose. 2022 m. jos šias paslaugas suteikė 59 asm. (2018 m. – 47 asm.). </t>
    </r>
  </si>
  <si>
    <t xml:space="preserve">       Be specialiųjų socialinių paslaugų, tikslinių grupių atstovai Šilalės mieste gauna ir bendrąsias socialines paslaugas: informavimo, konsultavimo, tarpininkavimo ir atstovavimo, sociokultūrines, maitinimo, asmeninės higienos paslaugo organizavimo,  aprūpinimo būtiniausiais drabužiais, avalyne, transporto organizavimo. Pavyzdžiui, Šilalės mieste spec. transporto organizavimo paslaugos 2022 m. buvo suteiktos 43 asm. (2018 m. – 13 asm.), skalbimo paslaugos – 94 asm. (2018 m. – 109 asm.), dušo paslaugos – 94 asm. (2018 m. – 65 asm.), nemokamo maitinimo – 60 asm. (2018 m. – 45 asm.), ir pan. </t>
  </si>
  <si>
    <t xml:space="preserve">       Kaip matome, pagrindinis socialinių paslaugų teikėjas Šilalės mieste yra Šilalės SP namai, kompleksines/ psichosocialines paslaugas socialinę riziką patiriančioms šeimoms/ vaikams dar teikia koordinacinis centras „Gilė“. Bendrąsias socialines paslaugas (sociokultūrines, tarpusavio pagalbos, socialinių įgūdžių palaikymo, socialinės reabilitacijos)  neįgaliems asmenims Šilalės mieste dar teikia 6 NVO. </t>
  </si>
  <si>
    <t xml:space="preserve">       Nuo 2023 m. Šilalės rajone pradėtos teikti akredituotos socialinės reabilitacijos paslaugos neįgaliesiems bendruomenėje, kompleksinės paslaugos šeimai pradėtos teikti ir Šilalės SP namuose, Šilalės suaugusiųjų mokykloje pradėtos teikti įvairios sociokultūrinės ir kitos socialinės paslaugos ukrainiečiams, migrantams, kitataučiams. </t>
  </si>
  <si>
    <t xml:space="preserve">       Ikimokyklinis ugdymas ypatingai aktualus nepalankias sąlygas turintiems vaikams (patiriantiems socialinę riziką, neįgaliesiems, iš nepasiturinčių šeimų, kitataučiams ir pan.). Vietų stoka arba pasiūlos neatitikimas paklausai ikimokyklinio ugdymo įstaigose nulemia šeimų, auginančių mažus vaikus, nepalankią padėtį - negalint leisti vaiko į darželį, vienas iš šeimos narių yra priverstas likti namuose, dėl ko ilgesniam laikui iškrenta iš darbo rinkos ir praranda įgūdžius. Šilalės mieste ikimokyklinio ugdymo paslaugas teikia tik 1 darželis, į kurį 2022-2023 m. m. nepateko 67 vaikai. Šilalės mieste ikimokyklinio amžiaus (0-6 metų) vaikų skaičius per pastaruosius 5-rius metus mažėjo lėtesniu tempu (16,6 proc., nuo 310 vaikų 2018 m. iki 267 vaikų 2022 m.), nei ikimokyklines ugdymo įstaigas lankančių vaikų skaičius (29,6 proc., nuo 186 vaikų 2018 m. iki 131 vaiko 2022 m., žr. prieduose pateiktą 8 pav.). Tai reiškia, kad mažėja ikimokyklinio ugdymo paslaugų prieinamumas Šilalėje arba paklausa neatitinka pasiūlos. Net ir mažėjant ikimokyklinio amžiaus vaikų skaičiui, šios paslaugos išlieka labai aktualios tiek suteikiant visiems vaikams vienodas starto galimybes, tiek prisidedant prie užimtumo didėjimo rajone.</t>
  </si>
  <si>
    <t xml:space="preserve">     Mokinių, lankančių Šilalės mieste švietimo įstaigas, skaičius per pastaruosius 5-rius metus sumažėjo 0,9 proc. (nuo 1 525 mokinių 2018 m. iki 1 538 mokinių 2022 m., žr. prieduose pateiktą 8 pav.), nors mieste gyvenančių 7-18 metų vaikų skaičius 2022 m. siekė tik 512 mokinių, ir per 2018-2022 m. sumažėjo 5,4 proc. Tai nulėmė mokyklų tinklo optimizavimas, kai sumažinus mokyklų skaičių kaimo vietovėse, mokiniai atvyksta mokytis į miesto mokyklas. Mokinių, dalyvaujančių neformalaus ugdymo veiklose, dalis 2022 m. Šilalės m. siekė 58,3 proc. nuo visų Šilalės mieste bendrojo ugdymo mokyklas lankančių mokinių skaičiaus, ir per 5-rius metus padidėjo 6,8 proc. p.  Tam įtakos taip pat turėjo pokyčiai mokyklų tinkle. Nors atrodytų, kad Šilalėje mokinių, užimtų neformaliojo ugdymo veiklomis, dalis yra nemaža ir didėjanti, tačiau visgi maždaug pusė Šilalės miesto BUM lankančių moksleivių po pamokų neturi prasmingo užsiėmimo. Juolab, kad Šilalės mieste nėra ne vienos užimtumo, žaidimų erdvės vaikams viduje, tai yra šaltuoju metų sezonu. </t>
  </si>
  <si>
    <t xml:space="preserve">      Šilalės miesto gyventojų skaičiaus kitimo duomenys pagal amžiaus grupes pateikiami prieduose esančioje 2 lentelėje, švietimo paslaugų ir jaunimo duomenys – 3 lentelėje, socialinę atskirtį patiriančių asmenų duomenys – 4 lentelėje, socialinių paslaugų gavėjų duomenys – 5 lentelėje, užimtumo tarnybos duomenys – 6 lentelėje. </t>
  </si>
  <si>
    <t>Padidėjusios socialinių paslaugų apimtys socialinę riziką patiriančioms šeimoms, vaikams, asmenims; asmenims su negalia ir įvairias priklausomybes turintiems asmenims.</t>
  </si>
  <si>
    <t>Galimybė susigrąžinti išvykusius į užsienio šalis, kituose šalies regionuose ir savivaldybėse dirbančiuosius, karo pabėgėliai iš Ukrainos – potencialūs darbuotojai.</t>
  </si>
  <si>
    <t>Šilalės mieste (kaip ir rajone) nėra nei vienos profesinio, aukštesniojo ar aukštojo mokslo įstaigos.</t>
  </si>
  <si>
    <t>Jaunų asmenų siekis išvykti mokytis į didesnius šalies miestus, užsienio šalis.</t>
  </si>
  <si>
    <r>
      <t xml:space="preserve">      Šilalės rajono savivaldybės 2021-2030 metų strateginiame plėtros plane nurodyta, kad rajono ekonomikai </t>
    </r>
    <r>
      <rPr>
        <i/>
        <sz val="11"/>
        <color theme="1"/>
        <rFont val="Times New Roman"/>
        <family val="1"/>
        <charset val="186"/>
      </rPr>
      <t xml:space="preserve">žemės ūkis </t>
    </r>
    <r>
      <rPr>
        <sz val="11"/>
        <color theme="1"/>
        <rFont val="Times New Roman"/>
        <family val="1"/>
        <charset val="186"/>
      </rPr>
      <t>yra svarbi ekonominės konjunktūros dalis, sektoriaus subjektai sugeba efektyviai naudotis natūraliais ištekliais. Kadangi Šilalės r. sav. priskiriama prie mažiau palankių ūkininkavimui teritorijų, tai didesnę žemės ūkio produkcijos dalį čia sudaro gyvulininkystė (64 proc.). Šalyje pagamintos žemės ūkio produkcijos santykis iš augalininkystės ir gyvulininkystės šakos siekė 67:33, Tauragės apskrityje – 50:50. Per 2021 m. Šilalės r. sav. buvo pagaminta žemės ūkio produkcijos už 59,1 mln. EUR, ir rodiklis kasmet didėjo (žr. prieduose pateiktą 18 pav.).  Tai sudarė 28,2 proc. visos Tauragės apskrityje pagaminamos žemės ūkio produkcijos.</t>
    </r>
  </si>
  <si>
    <r>
      <rPr>
        <i/>
        <sz val="11"/>
        <color theme="1"/>
        <rFont val="Times New Roman"/>
        <family val="1"/>
        <charset val="186"/>
      </rPr>
      <t xml:space="preserve">      Materialinių investicijų</t>
    </r>
    <r>
      <rPr>
        <sz val="11"/>
        <color theme="1"/>
        <rFont val="Times New Roman"/>
        <family val="1"/>
        <charset val="186"/>
      </rPr>
      <t xml:space="preserve"> (toliau – MI), tenkančių 1 gyventojui, rodiklių reikšmių atotrūkiai tarp Šilalės r. sav., Tauragės apskrities bei šalies jau buvo mažesni. 2021 m. MI, tenkančios 1 gyv., Šilalės r. sav. siekė 1 256 EUR ir nuo šalies rodiklio atsiliko 3 kartus, nuo apskrities – 18,1 proc. (žr. prieduose pateiktą 14 pav.). Per penkerius metus MI, tenkančių 1 gyventojui, dydis Šilalės r. sav. išaugo sparčiau (77,2 proc.), nei vidutiniškai apskrityje (30,9 proc.) ir šalyje (48,7 proc.).</t>
    </r>
  </si>
  <si>
    <t>1. TIKSLAS -  Skatinti aktyvią nepalankioje padėtyje esančių Šilalės miesto gyventojų ekonominę ir socialinę įtrauktį į visuomenės gyvenimą</t>
  </si>
  <si>
    <t>ŠILALĖS MIESTO 2023-2029 M. VIETOS PLĖTROS STRATEGIJOS FINANSINIS VEIKSMŲ PLANAS</t>
  </si>
  <si>
    <t>1.1 UŽDAVINYS - Skatinti bendruomenėje teikiamų socialinių ir kitų paslaugų plėtrą socialiai pažeidžiamiems gyventojams</t>
  </si>
  <si>
    <t>Viešieji ir/ar
privatūs
juridiniai
asmenys
atrinkti atviro
konkurso būdu</t>
  </si>
  <si>
    <t>1.2 UŽDAVINYS - Padėti nepalankioje padėtyje esantiems gyventojams įsitvirtinti ekonominėse veiklose</t>
  </si>
  <si>
    <r>
      <t xml:space="preserve">1. TIKSLAS – </t>
    </r>
    <r>
      <rPr>
        <b/>
        <u/>
        <sz val="11"/>
        <color theme="1"/>
        <rFont val="Times New Roman"/>
        <family val="1"/>
        <charset val="186"/>
      </rPr>
      <t>Skatinti aktyvią nepalankioje padėtyje esančių Šilalės miesto gyventojų ekonominę ir socialinę įtrauktį į visuomenės gyvenimą</t>
    </r>
  </si>
  <si>
    <t>1.1 UŽDAVINYS – Skatinti bendruomenėje teikiamų socialinių ir kitų paslaugų plėtrą socialiai pažeidžiamiems gyventojams</t>
  </si>
  <si>
    <r>
      <t xml:space="preserve">1.2 UŽDAVINYS – </t>
    </r>
    <r>
      <rPr>
        <b/>
        <u/>
        <sz val="11"/>
        <color theme="1"/>
        <rFont val="Times New Roman"/>
        <family val="1"/>
        <charset val="186"/>
      </rPr>
      <t>Padėti nepalankioje padėtyje esantiems gyventojams įsitvirtinti ekonominėse veiklose</t>
    </r>
  </si>
  <si>
    <t xml:space="preserve">          Strategijos rengimo metu buvo atlikta išsami statistikos rodiklių analizė, pagal Valstybės duomenų agentūros, Šilalės rajono savivaldybės administracijos ir savivaldybės įstaigų, Užimtumo tarnybos bei kitų institucijų pateiktus duomenis. Visi statistiniai duomenys nagrinėti 2018-2022 m. laikotarpiu. Neturint ar negaunant 2022 m. duomenų, vertintas 2017-2021 m. laikotarpis. Kai kurie Šilalės miesto duomenys palyginti su Šilalės rajono savivaldybės duomenimis, šalies bei Tauragės apskrities vidurkiais. Neturint Šilalės miesto duomenų, analizuoti Šilalės rajono savivaldybės duomenys, darant prielaidą, kad tos pačios tendencijos yra ir Šilalės mieste. </t>
  </si>
  <si>
    <r>
      <rPr>
        <b/>
        <sz val="12"/>
        <rFont val="Times New Roman"/>
        <family val="1"/>
        <charset val="186"/>
      </rPr>
      <t xml:space="preserve">1.1.1.  Veiksmas. Mažiau galimybių turinčio jaunimo integravimas, sukuriant patrauklias užimtumo erdves </t>
    </r>
    <r>
      <rPr>
        <i/>
        <sz val="12"/>
        <rFont val="Times New Roman"/>
        <family val="1"/>
        <charset val="186"/>
      </rPr>
      <t>(bus vykdomas vienas projektas, kurio  dalyvių skaičius 225 asmenys, projektas bus įgyvendinamas partnerystės pagrindais, projekto pradžia 2025 m. I k., pabaiga 2028 m. IV k.)</t>
    </r>
  </si>
  <si>
    <r>
      <rPr>
        <b/>
        <sz val="12"/>
        <rFont val="Times New Roman"/>
        <family val="1"/>
        <charset val="186"/>
      </rPr>
      <t>1.1.2. Veiksmas.</t>
    </r>
    <r>
      <rPr>
        <sz val="12"/>
        <rFont val="Times New Roman"/>
        <family val="1"/>
        <charset val="186"/>
      </rPr>
      <t xml:space="preserve"> </t>
    </r>
    <r>
      <rPr>
        <b/>
        <sz val="12"/>
        <rFont val="Times New Roman"/>
        <family val="1"/>
        <charset val="186"/>
      </rPr>
      <t xml:space="preserve">Sociokultūrinių paslaugų plėtra senyvo amžiaus asmenims ir neįgaliesiems </t>
    </r>
    <r>
      <rPr>
        <i/>
        <sz val="12"/>
        <rFont val="Times New Roman"/>
        <family val="1"/>
        <charset val="186"/>
      </rPr>
      <t>(numatoma, kad bus vykdomi 2 projektai, kurių bendras  dalyvių skaičius 110 asmenų, projektų pradžia 2024 m. IV k., projektų pabaiga 2029 m. I k.)</t>
    </r>
  </si>
  <si>
    <r>
      <t xml:space="preserve">1.2.1. Veiksmas.  Gyventojų kompetencijų stiprinimas, sudarant sąlygas pradėti ir vystyti verslą </t>
    </r>
    <r>
      <rPr>
        <i/>
        <sz val="12"/>
        <rFont val="Times New Roman"/>
        <family val="1"/>
        <charset val="186"/>
      </rPr>
      <t>(numatoma, kad bus vykdomas vienas projektas, kurio metu bus paremta 20 jauno verslo subjektų,  projekto pradžia 2025 m. I k., projekto pabaiga 2029 m. I k.)</t>
    </r>
  </si>
  <si>
    <r>
      <rPr>
        <b/>
        <sz val="12"/>
        <rFont val="Times New Roman"/>
        <family val="1"/>
        <charset val="186"/>
      </rPr>
      <t>1.2.2. Veiksmas. Socialinio verslo kūrimosi skatinimas</t>
    </r>
    <r>
      <rPr>
        <sz val="12"/>
        <rFont val="Times New Roman"/>
        <family val="1"/>
        <charset val="186"/>
      </rPr>
      <t xml:space="preserve"> </t>
    </r>
    <r>
      <rPr>
        <i/>
        <sz val="12"/>
        <rFont val="Times New Roman"/>
        <family val="1"/>
        <charset val="186"/>
      </rPr>
      <t xml:space="preserve"> (numatoma, kad bus vykdomi 2 projektai, kuriuose bus sukurta 1,14 darbo vietos,  projektų pradžia 2026 m. I k., projektų pabaiga 2029 m. I k.)</t>
    </r>
  </si>
  <si>
    <t xml:space="preserve">         Įgyvendinus Strategiją, bus išplėstas teikiamų socialinių paslaugų bendruomenėje spektras ir padidinta aprėptis, sudarytos galimybės silpnesniems visuomenės nariams integruotis į ekonomines veiklas. Tikimasi, kad bus įgyvendinti šeši bendruomenės inicijuotos vietos plėtros projektų (toliau – BIVP), kuriuose galės dalyvauti mažiausiai 355 dalyviai, socialiniame versle sukurta 1,14 darbo vietos (etato) bei bus pasiekta, kad įgyvendinus BIVP, ne mažiau kaip 40 proc. jų dalyvių ir toliau dalyvaus socialinės integracijos veiklose ar darbo rinkoje.</t>
  </si>
  <si>
    <t xml:space="preserve">         Siekiant labiau įsigilinti į vietos problematiką, buvo organizuojamos sutelktų (focus) grupių diskusijos su Šilalės miesto gyventojais viešo pristatymo metu, buvo prašoma pateikti nuomonę, išsakyti problemas, aktualiausias Šilalės miestui, buvo siūloma aktyviai teikti pasiūlymus bei idėjas. Atlikta gyventojų apklausa, kurioje sudalyvavo 231 dalyvis. Panaudojant aukščiau minėtą informaciją, atlikta stiprybių, silpnybių, galimybių ir grėsmių analizė, suformuluoti tikslai ir uždaviniai.</t>
  </si>
  <si>
    <t>2023 m. rugsėjo 15 d. įvyko viešas susitikimas su Šilalės miesto organizacijomis bei gyventojais. Apie susitikimą buvo viešai paskelbta Šilalės r. sav. tinklalapyje bei socialinio tinklo Facebook paskyroje. Susitikimas vyko Šilalės r. sav. pastate, tarybos posėdžių salėje ir buvo vykdoma tiesioginė transliacija per Youtube kanalą. Susitikimo metu buvo pristatyti miestų vietos plėtros strategijų rengimą reglamentuojančios teisės aktų nuostatos, vyko diskusija apie Šilalės miesto tikslines grupes ir jų poreikius. Bendruomenės narių prašyta teikti bendruomenės inicijuotos vietos plėtros projektų idėjas.                                                                  2023 m. rugsėjo 30 d. - spalio 9 d. vyko Šilalės miesto gyventojų apklausa per elektroninę platformą manoapklausa.lt, kuria buvo siekiama išsiaiškinti Šilalės gyventojų poreikius. Apklausoje sudalyvavo 231 respondentas. Apie vykdomą apklausą buvo skelbta Šilalės rajono savivaldybės interneto svetainėje bei socialinio tinklo Facebook paskyroje.                                                                                     2023 m. lapkričio 6 d. parengta Šilalės miesto 2023-2029 metų vietos plėtros strategija buvo paviešinta Šilalės rajono savivaldybės interneto svetainėje, duotas 10 dienų terminas pateikti pastaboms ir pasiūlymams.                                                                                                                    Dokumentai, įrodantys viešinimo veiksmus, pateikiami priede Nr. 2.</t>
  </si>
  <si>
    <t>Palyginti nedidelis socialinę riziką patiriančių šeimų ir juose augančių vaikų skaičius</t>
  </si>
  <si>
    <t>Patogi geografinė padėtis verslui plėtoti (netoli Klaipėdos valstybinis jūrų uostas, pagrindinė šalies magistralė).</t>
  </si>
  <si>
    <t>Fragmentiškai skatinamas jaunų asmenų užimtumas ir integracija (nėra patrauklių vietų jaunimui susiburti lauke ir vidaus patalpose, daugiau nei pusė miesto bendrojo ugdymo mokyklas lankančių mokinių po pamokų neturi prasmingo užsiėmimo)</t>
  </si>
  <si>
    <t>Padidėjusi neformalaus švietimo veiklose dalyvaujančių mokinių dalis.</t>
  </si>
  <si>
    <t>7.</t>
  </si>
  <si>
    <t xml:space="preserve">        Šilalės rajono savivaldybė tik fragmentiškai skatina jaunų asmenų užimtumą ir integraciją į darbo rinką, pavyzdžiui, 2018 m. vykdant projektą, Viešojoje bibliotekoje buvo įkurta jaunimo verslumo erdvė (bendradarbystės erdvė arba HUB‘as), kuri šiuo metu nebeveikia. </t>
  </si>
  <si>
    <t>Neišnaudojami ryšiai tarp kaimo ir miesto verslų, skatinant ūkininkų produkcijos vartojimą ir maisto grandinių trumpinimą.</t>
  </si>
  <si>
    <t xml:space="preserve">Šilalės mieste nedarbo lygis yra mažesnis nei rajone ir šalyje. </t>
  </si>
  <si>
    <t>Pagrindiniai ekonominiai rodikliai atsilieka nuo šalies ir Tauragės regiono vidurkių, aukšta gyventojų skurdo rizika, žemas verslumo lygis.</t>
  </si>
  <si>
    <t xml:space="preserve">         2022-2030 m. Tauragės regiono plėtros plane rašoma, kad Šilalėje pramonės ir gamybinės įmonės išsidėsčiusios visoje miesto teritorijoje (arba priemiesčiuose), tačiau sklypai dažniausiai būna fragmentuoti, kai kur – sudėtingai pasiekiami, nes trūksta arba yra prasta susisiekimo ir transporto infrastruktūra. Didžiausia problema – laisvų, investicijoms tinkamų žemės sklypų trūkumas.</t>
  </si>
  <si>
    <r>
      <t xml:space="preserve">      </t>
    </r>
    <r>
      <rPr>
        <b/>
        <u/>
        <sz val="11"/>
        <color theme="1"/>
        <rFont val="Times New Roman"/>
        <family val="1"/>
        <charset val="186"/>
      </rPr>
      <t>2. Ekonominė aplinka.</t>
    </r>
    <r>
      <rPr>
        <sz val="11"/>
        <color theme="1"/>
        <rFont val="Times New Roman"/>
        <family val="1"/>
        <charset val="186"/>
      </rPr>
      <t xml:space="preserve"> Šioje analizės dalyje daug kur remiamasi statistikos duomenimis apie bendrą Šilalės rajono ekonominę situaciją, darant prielaidą, kad tendencijos Šilalės mieste yra panašios. Taip yra todėl, kad Valstybės duomenų agentūra ir kiti statistikos šaltiniai nepateikia informacijos apie Šilalės miesto ekonominius rodiklius. Detalius duomenis apie Šilalės miesto rodiklius pateikė tik Užimtumo tarnyba. </t>
    </r>
  </si>
  <si>
    <r>
      <t xml:space="preserve">     Šilalės r. sav. </t>
    </r>
    <r>
      <rPr>
        <i/>
        <sz val="11"/>
        <color theme="1"/>
        <rFont val="Times New Roman"/>
        <family val="1"/>
        <charset val="186"/>
      </rPr>
      <t>veikiančių ūkio subjektų</t>
    </r>
    <r>
      <rPr>
        <sz val="11"/>
        <color theme="1"/>
        <rFont val="Times New Roman"/>
        <family val="1"/>
        <charset val="186"/>
      </rPr>
      <t xml:space="preserve"> skaičius išaugo nuo 467 (2019 m. pr.) iki 563 (2023 m. pr.) arba 20,5 proc. Šis padidėjimas buvo spartesnis, nei bendras šalies veikiančių ūkio subjektų skaičiaus augimas (18,4 proc.). Šilalės mieste 2023 m. pradžioje veikė 338 ūkio subjektai (arba 60 proc. visų savivaldybėje veikiančių ūkio subjektų). </t>
    </r>
  </si>
  <si>
    <r>
      <rPr>
        <i/>
        <sz val="11"/>
        <color theme="1"/>
        <rFont val="Times New Roman"/>
        <family val="1"/>
        <charset val="186"/>
      </rPr>
      <t xml:space="preserve">      Verslumo lygis</t>
    </r>
    <r>
      <rPr>
        <sz val="11"/>
        <color theme="1"/>
        <rFont val="Times New Roman"/>
        <family val="1"/>
        <charset val="186"/>
      </rPr>
      <t xml:space="preserve"> Šilalės r. sav. buvo žemesnis nei šalies ir apskrities vidurkiai  (2023 m. pr. 1000-iui Šilalės r. sav. gyventojų teko 21 maža ir vidutinė įmonė, šalyje – 35, apskrityje – 22), tačiau per pastaruosius 5-rius metus išaugo sparčiau (23,5 proc.) nei šalyje (16,7 proc.) ir apskrityje (15,8 proc.) (žr. prieduose pateiktą 17 pav.).  </t>
    </r>
  </si>
  <si>
    <t xml:space="preserve">        Nei Šilalės r. sav., nei Šilalės mieste nėra nei vienos profesinio ar aukštesniojo/ aukštojo mokslo įstaigos. Artimiausia profesinė mokykla ir aukštesniojo mokslo įstaiga Šilalės miesto gyventojams yra už 30 km – tai Tauragės profesinio rengimo centras bei Kauno kolegijos Tauragės skyrius, o artimiausios aukštojo mokslo įstaigos – maždaug už 80 km, Klaipėdos mieste. Tad jauni Šilalės miesto gyventojai, norėdami įgyti išsilavinimą, dažniausiai išvyksta mokytis į kitus šalies miestus ir dažnai po to negrįžta. O laisvų darbo vietų esami bedarbiai negali užimti, nes neturi reikiamos profesijos, kvalifikacijos. 2023 m. II ketv. Tauragės apskrityje paklausiausios specialistų ir tarnautojų profesijos: reklamos ir rinkodaros specialistai, mokytojai, buhalteriai, psichologai, slaugos specialistai, gamybos vadovai, meistrai, brigadininkai, socialiniai darbuotojai. Paklausiausi kvalifikuoti darbininkai: pardavėjai, virėjai, žemės ir miškų ūkio įrenginių operatoriai, vairuotojai, pieno produktų gamintojai, statybininkai, barmenai, kt. </t>
  </si>
  <si>
    <r>
      <t xml:space="preserve">      </t>
    </r>
    <r>
      <rPr>
        <u/>
        <sz val="11"/>
        <color theme="1"/>
        <rFont val="Times New Roman"/>
        <family val="1"/>
        <charset val="186"/>
      </rPr>
      <t>Socialinę riziką patiriantiems asmenims</t>
    </r>
    <r>
      <rPr>
        <sz val="11"/>
        <color theme="1"/>
        <rFont val="Times New Roman"/>
        <family val="1"/>
        <charset val="186"/>
      </rPr>
      <t xml:space="preserve"> Šilalės mieste teikiamos laikino apnakvindinimo paslaugos (Šilalės SP namuose). Per 2022 m. laikino apnakvindinimo paslaugos suteiktos 9 asmenims (2018 m. – 6 asmenims). Tiek </t>
    </r>
    <r>
      <rPr>
        <u/>
        <sz val="11"/>
        <color theme="1"/>
        <rFont val="Times New Roman"/>
        <family val="1"/>
        <charset val="186"/>
      </rPr>
      <t>socialinės riziką patiriančioms šeimoms, tiek vaikams, tiek atskiriems socialinę riziką patiriantiems asmenims</t>
    </r>
    <r>
      <rPr>
        <sz val="11"/>
        <color theme="1"/>
        <rFont val="Times New Roman"/>
        <family val="1"/>
        <charset val="186"/>
      </rPr>
      <t xml:space="preserve"> Šilalėje teikiama psichosocialinė pagalba (Šilalės SP namuose ir koordinaciniame centre „Gilė“). Šiose įstaigose psichosocialinės pagalbos paslaugos 2022 m. buvo suteiktos 1 003 socialinę riziką patiriantiems suaugusiems asmenims iš visos Šilalės r. sav. teritorijos. </t>
    </r>
  </si>
  <si>
    <r>
      <t xml:space="preserve">       Reikėtų išskirti socialinių paslaugų teikimo lygį specifinei tikslinei grupei – </t>
    </r>
    <r>
      <rPr>
        <u/>
        <sz val="11"/>
        <color theme="1"/>
        <rFont val="Times New Roman"/>
        <family val="1"/>
        <charset val="186"/>
      </rPr>
      <t xml:space="preserve">asmenims, turintiems intelekto ir (arba) psichinę negalią. </t>
    </r>
    <r>
      <rPr>
        <sz val="11"/>
        <color theme="1"/>
        <rFont val="Times New Roman"/>
        <family val="1"/>
        <charset val="186"/>
      </rPr>
      <t xml:space="preserve">Vadovaujantis Tauragės regiono perėjimo nuo institucinės globos prie šeimoje ir bendruomenėje teikiamų paslaugų žemėlapiu, Šilalės r. sav. šiems asmenims teikiamos socialinės priežiūros (pagalba į namus, socialinių įgūdžių ugdymas/ palaikymas/ atkūrimas, apgyvendinimas savarankiško gyvenimo namuose) ir socialinės globos (dienos socialinė globa institucijoje ar asmens namuose, trumpalaikė ir ilgalaikė socialinė globa) paslaugos. Socialinės priežiūros paslaugas Šilalės r. sav. gavo  56 asm., socialinės globos – 49 asm., iš viso – 105 asmenys su psichikos ir (ar) intelekto negalia (Šilalės miesto duomenys neprieinami). Šilalės r. sav. neteikiamos laikino atokvėpio, apgyvendinimo apsaugotame būste paslaugos. </t>
    </r>
  </si>
  <si>
    <r>
      <t xml:space="preserve">       Šilalės mieste 2022 m. gyveno 779 vaikai (0-18 metų). Jiems teikiamos įvairios</t>
    </r>
    <r>
      <rPr>
        <b/>
        <sz val="11"/>
        <color theme="1"/>
        <rFont val="Times New Roman"/>
        <family val="1"/>
        <charset val="186"/>
      </rPr>
      <t xml:space="preserve"> švietimo, užimtumo paslaugos. </t>
    </r>
  </si>
  <si>
    <t xml:space="preserve">      2022 m.  Šilalės mieste buvo registruota 19 socialinę riziką patiriančių šeimų, kuriose augo 33 vaikai .  2022 m. Šilalės r. sav. nuo smurto artimoje aplinkoje nukentėjo 59 asmenys, iš jų 33 asm. arba 55,9 proc. – moterys ir 11 asm. arba 18,6 proc. – vaikai. Moterų, nukentėjusių nuo smurto artimojoje aplinkoje, Šilalės r. sav. dalis buvo mažesnė nei šalyje (70,7 proc.) ir apskrityje (64 proc.), vaikų – didesnė (atitinkamai 10,3 proc. ir 15 proc.) (žr. prieduose pateiktą 20 pav.). Palyginti su 2018 m., nukentėjusiųjų nuo smurto artimojoje aplinkoje skaičius Šilalės r. sav. išaugo 40,5 proc., šalyje ir Tauragės apskrityje – sumažėjo. Šilalės rajone padidėjo ir nepilnamečių padarytų nusikalstamų veikų skaičius (nuo 14 veikų 2018 m. iki 18 veikų 2022 m. arba +28,6 proc.), kai šalyje ir apskrityje rodiklis sumažėjo atitinkamai 2,4 karto ir 34,3 proc. Netolygiai kito ir Šilalės r. sav. nepilnamečių, įtariamų padarius nusikalstamas veikas, skaičius, tenkantis 100 tūkst. 14-17 metų amžiaus vaikų, kai šalyje ir Tauragės apskrityje – tendencingai mažėjo (žr. prieduose pateiktą 21 pav.). 2022 m. apie 1,3 tūkst. Šilalės miesto gyventojų gyveno ties arba žemiau skurdo rizikos lygio. Dalis jų – benamiai, elgetaujantys, valkataujantys ar iš dalies visai gebėjimų savarankiškai rūpintis asmeniniu gyvenimu netekę asmenys. 2022 m. Šilalės mieste gyveno 321 priklausomybės ligomis sergantis asmuo (apie 6,8 proc. visų gyventojų skaičiaus mieste). Per penkerius metus priklausomybės ligomis sergančių asmenų skaičiaus padidėjo 51 asmeniu. Visi šie aukščiau aprašyti asmenys patiria vienokią ar kitokią socialinę riziką. </t>
  </si>
  <si>
    <r>
      <t xml:space="preserve">      </t>
    </r>
    <r>
      <rPr>
        <u/>
        <sz val="11"/>
        <color theme="1"/>
        <rFont val="Times New Roman"/>
        <family val="1"/>
        <charset val="186"/>
      </rPr>
      <t>Socialinę riziką patiriantiems vaikams</t>
    </r>
    <r>
      <rPr>
        <sz val="11"/>
        <color theme="1"/>
        <rFont val="Times New Roman"/>
        <family val="1"/>
        <charset val="186"/>
      </rPr>
      <t xml:space="preserve"> Šilalės mieste teikiamos vaikų dienos socialinės priežiūros paslaugos Šilalės rajono socialinių paslaugų namuose (toliau – Šilalės SP namai). Per 2022 m. šios paslaugos suteiktos 24 vaikams (72,7 proc. nuo bendro socialinę riziką patiriančių vaikų skaičiaus mieste). Palyginus su 2018 m., Šilalės mieste teikiamų vaikų dienos centrų socialinės priežiūros paslaugų apimtys išaugo beveik 2,7 karto. Savo ruožtu, visoje Šilalės rajono savivaldybėje esančiuose vaikų centruose buvo prižiūrimi 96 vaikai (2022 m.).</t>
    </r>
  </si>
  <si>
    <r>
      <t xml:space="preserve">       2022 m. Šilalėje gyveno 438 jauni asmenys (16-25 m). Jaunimui Šilalėje teikiamos </t>
    </r>
    <r>
      <rPr>
        <u/>
        <sz val="11"/>
        <color theme="1"/>
        <rFont val="Times New Roman"/>
        <family val="1"/>
        <charset val="186"/>
      </rPr>
      <t>atviro darbo su jaunimu</t>
    </r>
    <r>
      <rPr>
        <sz val="11"/>
        <color theme="1"/>
        <rFont val="Times New Roman"/>
        <family val="1"/>
        <charset val="186"/>
      </rPr>
      <t xml:space="preserve"> paslaugos, kurias teikia Šilalės rajono savivaldybės kultūros centro padalinys Atviras jaunimo centras (toliau – Šilalės AJC) ((https://silaleskc.lt/atviras-jaunimo-centras-pulsas/).</t>
    </r>
    <r>
      <rPr>
        <sz val="11"/>
        <color rgb="FFFF0000"/>
        <rFont val="Times New Roman"/>
        <family val="1"/>
        <charset val="186"/>
      </rPr>
      <t xml:space="preserve">  </t>
    </r>
    <r>
      <rPr>
        <sz val="11"/>
        <color theme="1"/>
        <rFont val="Times New Roman"/>
        <family val="1"/>
        <charset val="186"/>
      </rPr>
      <t xml:space="preserve">Iki 2020 m. lapkričio mėn. Šilalės rajono savivaldybės viešojoje bibliotekoje veikė atvira jaunimo erdvė, dabar tokios paslaugos Šilalės mieste nebeteikiamos. Šilalės mieste iš viso veikia 5 jaunimo organizacijos. Atvirieji jaunimo centrai ir atvirosios jaunimo erdvės savo veikla prisideda prie psichoaktyvių medžiagų vartojimo, nusikalstamumo problemų sprendimo, suteikdamos jaunimui kitas veiklos alternatyvas.                                                                                                                                                                                      </t>
    </r>
  </si>
  <si>
    <t xml:space="preserve">      Į klausimą,  kokių paslaugų Šilalės mieste labiausiai trūksta jaunimui, didžiausia dalis (34,9 proc.)  respondentų pasirinko atsakymą "Laisvalaikio infrastruktūros lauke ir viduje (pvz., riedučių parkų, laipynių, sporto aikštelių, salių ir pan.)". Anroji pagal dydį respondentų grupė (19 proc.) rinkosi atsakymą, kad trūksta "Neformalaus švietimo paslaugų įvairovės (įvairūs sporto, meno, technologijų užsiėmimai)", trečioji pagal dydį respondentų grupė (16,9 proc.) rinkosi atsakymą, kad trūksta "Jaunimo atvirų erdvių - patalpų, kur būtų galima ateiti ir praleisti laiką su bendraamžiais". </t>
  </si>
  <si>
    <r>
      <t xml:space="preserve">      </t>
    </r>
    <r>
      <rPr>
        <b/>
        <sz val="11"/>
        <color theme="1"/>
        <rFont val="Times New Roman"/>
        <family val="1"/>
        <charset val="186"/>
      </rPr>
      <t>4.</t>
    </r>
    <r>
      <rPr>
        <sz val="11"/>
        <color theme="1"/>
        <rFont val="Times New Roman"/>
        <family val="1"/>
        <charset val="186"/>
      </rPr>
      <t xml:space="preserve"> </t>
    </r>
    <r>
      <rPr>
        <b/>
        <sz val="11"/>
        <color theme="1"/>
        <rFont val="Times New Roman"/>
        <family val="1"/>
        <charset val="186"/>
      </rPr>
      <t>Gyventojų apklausos rezultatai.</t>
    </r>
    <r>
      <rPr>
        <sz val="11"/>
        <color theme="1"/>
        <rFont val="Times New Roman"/>
        <family val="1"/>
        <charset val="186"/>
      </rPr>
      <t xml:space="preserve"> Rengiant ŠM VPS, buvo apsispręsta atlikti </t>
    </r>
    <r>
      <rPr>
        <b/>
        <sz val="11"/>
        <color theme="1"/>
        <rFont val="Times New Roman"/>
        <family val="1"/>
        <charset val="186"/>
      </rPr>
      <t>gyventojų apklausą</t>
    </r>
    <r>
      <rPr>
        <sz val="11"/>
        <color theme="1"/>
        <rFont val="Times New Roman"/>
        <family val="1"/>
        <charset val="186"/>
      </rPr>
      <t xml:space="preserve"> per elektroninę platformą ManoApklausa.lt. Apklausos tikslas - išsiaiškinti Šilalės miesto gyventojų poreikius, kuriuos būtų galima patenkinti parengus ir įgyvendinus ŠM VPS. Apklausoje sudalyvavo 231 respondentas, amžiaus vidurkis 40,4 metai. 22,4 proc. apklausos dalyvių labai patinka gyventi Šilalės mieste ir išvykti iš jo nenorėtų. 50,8 proc. apklausos dalyvių pasirinko atsakymą, kad nors mato trūkumų, bet kitur nei Šilalės mieste, gyventi nenorėtų. Išvykti iš Šilalės miesto norėtų tik 6,4 proc. respondentų. Į klausimą, kokioms gyventojų grupėms labiausiai trūksta paslaugų Šilalės mieste, daugiausiai (39 proc.) respondentų pasirinkto atsakymą "šeimoms, auginančioms vaikus",  26 proc. rinkosi atsakymą "jaunimui (14-29 m. asmenims)", trečias pagal pasirinkimą atsakymas (11,3 proc.) - "senyvo amžiaus žmonėms (65 m. ir vyresniems asmenims)", ketvirtas (10,8 proc.) - "bedarbiams ir ekonomiškai neaktyviems asmenims", penktas (6,1 proc.)  - žmonėms su negalia ir jų artimiesiems". </t>
    </r>
  </si>
  <si>
    <t xml:space="preserve">       Į klausimą, kokių paslaugų Šilalės mieste labiausiai trūksta šeimoms, auginančioms vaikus, didžiausia dalis (61,9 proc.) apklausos dalyvių pasirinko atsakymą "Laisvalaikio paslaugų (pvz., vaikų žaidimo kambarių, kur mažieji galėtų linksmai praleisti laiką, atšvęsti gimtadienius)", antroji pagal dydį respondentų grupė (16,9 proc.) rinkosi atsakymą "Neformalaus ugdymo paslaugų mažiesiems (įvairios meno, sporto mokyklėlės ir pan.)", trečioji (11,7 proc.) - "Vietų ugdytis vaikų lopšeliuose - darželiuose".  </t>
  </si>
  <si>
    <t xml:space="preserve">       Paklausti, kokių paslaugų Šilalės mieste labiausiai trūksta senyvo amžiaus žmonėms, daugiausia respondentų (37,7 proc.) pasirinko atsakymą "Pagalbos tvarkant kasdienius reikalus, kai susilpnėja sveikata", kiti sulaukę  daugiausiai palaikymo  atsakymai buvo  "Galimybių lankytis kultūros renginiuose" (15,6 proc.), "Galimybių būti fiziškai aktyviems (pvz., lankymasis baseine, mankštose, pėsčiųjų žygiuose)" (14,3 proc.) bei "Galimybių susipažinti ir bendrauti su bendraamžiais" (13,9 proc.).</t>
  </si>
  <si>
    <t xml:space="preserve">        Į klausimą "Kokių paslaugų Šilalės mieste labiausiai trūksta asmenims su negalia" didžiausia dalis apklausos dalyvių (44,6 proc.) rinkosi atsakymą "Galimybių susirasti darbą". Taip pat nemažo palaikymo sulaukė atsakymai "Sociokultūrinių paslaugų (galimybių dalyvauti kultūros, sporto veiklose, kituose užsiėmimuose)" (18,2 proc.) bei Pagalbos namuose paslaugų (pagalba sutvarkant namus, sutvarkant įvairius socialinius klausimus ir pan.)" (16 proc.). </t>
  </si>
  <si>
    <t xml:space="preserve">        Uždavus klausimą, kokių paslaugų Šilalės mieste trūksta bedarbiams ir ekonomiškai neaktyviems asmenims, dažniausiai pasirinkti atsakymai "Galimybių dalyvauti kursuose, mokymuose, siekiant įgyti darbo rinkoje paklausių kompetencijų" (41,6 proc.), Galimybių dalyvauti paramos  smulkiajam verslui projektuose ir gauti finansinę paramą verslo pradžiai" (27,3 proc.).</t>
  </si>
  <si>
    <t>Vyresniems nei 50 m. asmenims, moterims  ir jauniems asmenims sudėtinga susirasti darbą (šių amžiaus grupių nedarbo lygis Šilalės mieste aukštesnis)</t>
  </si>
  <si>
    <r>
      <t xml:space="preserve">       </t>
    </r>
    <r>
      <rPr>
        <i/>
        <sz val="11"/>
        <color theme="1"/>
        <rFont val="Times New Roman"/>
        <family val="1"/>
        <charset val="186"/>
      </rPr>
      <t>Nedarbo lygis (registruotų bedarbių ir darbingo amžiaus gyventojų santykis)</t>
    </r>
    <r>
      <rPr>
        <sz val="11"/>
        <color theme="1"/>
        <rFont val="Times New Roman"/>
        <family val="1"/>
        <charset val="186"/>
      </rPr>
      <t xml:space="preserve"> 2023 m. pradžioje Šilalės r. sav. siekė 7,1 proc., o Šilalės mieste jis buvo šiek tiek mažesnis (6,8 proc.). Palyginti su 2019 m. pradžios duomenimis, nedarbo lygis mažai pasikeitė (Šilalės r. sav. sumažėjo 0,4 proc. p., o Šilalėje nepakito). Atsižvelgiant į 10 paveikslo (pateikto prieduose) duomenis, Šilalės nedarbo lygio rodiklis buvo mažesnis už vidutinį šalies rodiklį (8,7 proc.) tuo pačiu laikotarpiu. Tačiau didesni jaunimo ir vyresnių kaip 50 m. bei moterų bedarbių skaičiai rodo, kad su užimtumo problemomis Šilalės mieste susiduria būtent pažeidžiamiausios visuomenės grupės. Tokių asmenų grupėse nedarbo lygį dažniausiai lemia lygių galimybių moterims stoka (moterims dažniau tenka mažamečių vaikų ar negalią turinčių šeimos narių priežiūros našta), darbinės patirties trūkumas (aktualu jauniems asmenims) arba struktūrinis nedarbas, kai darbo jėgos pasiūlos struktūra neatitinka jos paklausos struktūros, dažniausiai susijęs su įgūdžių trūkumu. </t>
    </r>
  </si>
  <si>
    <t>Išaugęs nuo smurto nukentėjusių, priklausomybes turinčių asmenų, nepilnamečių, įvykdžiusių  nusikalstamas veikas, skaičius.</t>
  </si>
  <si>
    <t>Penktadaliu išaugusi vyresnių nei 65 m. asmenų dalis ( jų tarpe reikšminga dalis – asmenys su negalia) susiduria su socialinių paslaugų trūkumo problema.</t>
  </si>
  <si>
    <t xml:space="preserve">        Šilalėje 2022 m.  gyveno 4 667 gyventojai. Tai sudarė 22 proc. Šilalės rajono savivaldybės gyventojų skaičiaus (žr. prieduose pateiktą 2 pav.). Palyginti su 2019 m pradžia, Šilalės miesto gyventojų skaičius sumažėjo 5 proc. Panašiu tempu sumažėjo ir visos Šilalės rajono savivaldybės gyventojų skaičius (5,1 proc.). Tauragės regione per tą patį laikotarpį gyventojų skaičius sumažėjo mažesniu tempu – 3,3 proc., o šalyje padidėjo 2,3 proc. </t>
  </si>
  <si>
    <t xml:space="preserve">      Šilalė yra tankiausiai apgyvendintas miestas Tauragės apskrityje (gyventojų tankis 2022 m.  siekė 1,33 tūkst. gyv./ kv. km). Tauragės miesto gyventojų tankumas siekė 1,28 gyv./ kv. km, Pagėgių – 0,36 gyv./ kv. km, Jurbarko – 0,74 tūkst. gyv./ kv. km. 2021 m. gyventojų ir būstų surašymo duomenimis, labiausiai apgyvendinta Šilalės miesto teritorija yra pietinė jos dalis, tarp Dariaus ir Girėno, J. Basanavičiaus, Nepriklausomybės, Šarūnkalnio ir Vingininkų gatvių bei krašto kelio Nr. 165. </t>
  </si>
  <si>
    <t xml:space="preserve">      Panašias tendencijas rodo ir Šilalės gyventojų skaičiaus struktūra pagal amžių. Vaikų (0-15 metų amžiaus) dalis 2022 m. Šilalės mieste siekė 14,8 proc. (0,2 proc. p. didesnė nei vidutiniškai apskrityje, bet 1,1 proc. p. mažesnė nei šalyje, žr. prieduose pateiktą 5 pav.), tačiau per 5-rius metus vaikų skaičius Šilalės mieste sumažėjo 8,7 proc. (kai pensinio amžiaus gyventojų skaičius išaugo 19,6 proc.). Vidutiniškai šalyje vaikų skaičius tuo pačiu laikotarpiu padidėjo 1,6 proc., o pensinio amžiaus gyventojų skaičius sumažėjo 1,2 proc. Labiausiai Šilalės mieste 2019-2022 m. sumažėjo darbingo amžiaus gyventojų skaičius (10,9 proc.). Šis sumažėjimas ženkliai didesnis nei Tauragės apskrities (0,8 proc.) bei Šilalės r. sav. (2,9 proc.) (žr. prieduose pateiktą 1 lentelę). Vadinasi, Šilalės mieste vyrauja priešingos gyventojų struktūros pagal amžių kitimo tendencijos, nei šalyje (Šilalėje mažėja vaikų ir darbingo amžiaus gyventojų skaičius, o didėja pensininkų skaičius, šalyje – atvirkščiai). Vaikų skaičiaus mažėjimą ateityje paspartins ir ženkliai sumažėjęs Šilalės m. darbingo amžiaus asmenų, kurie potencialiai gimdys vaikus ateityje (t., y. 18-40 metų amžiaus asmenų), skaičius (sumažėjimas siekė 13,2 proc., kai šalyje ir Tauragės apskrityje šios amžiaus grupės gyventojų skaičius išaugo atitinkamai 1,6 proc. ir 0,8 proc., o Šilalės r. sav. bendrai sumažėjo tik 2,9 proc.). </t>
  </si>
  <si>
    <t xml:space="preserve">       Šilalės miestas išsiskiria ypatingai augančiu vyresnio amžiaus gyventojų skaičiumi. Tą rodo ir demografinės senatvės koeficientas, kuris Šilalės m. 2022 m. siekė 153 vyresnius nei 65 m. asmenis, tenkančius 100 gyventojų, ir buvo didesnis, nei Šilalės r. sav. (146) bei šalies (134), nors šiek tiek mažesnis, nei Tauragės apskrities (158) (žr. prieduose pateiktą 6 pav.). Per 5-rius metus, Šilalės demografinės senatvės koeficientas padidėjo didžiausiu tempu (30,8 proc.). </t>
  </si>
  <si>
    <r>
      <t xml:space="preserve">       Kaip jau analizuota, </t>
    </r>
    <r>
      <rPr>
        <u/>
        <sz val="11"/>
        <color theme="1"/>
        <rFont val="Times New Roman"/>
        <family val="1"/>
        <charset val="186"/>
      </rPr>
      <t>vyresnių nei 65 metų amžiaus</t>
    </r>
    <r>
      <rPr>
        <sz val="11"/>
        <color theme="1"/>
        <rFont val="Times New Roman"/>
        <family val="1"/>
        <charset val="186"/>
      </rPr>
      <t xml:space="preserve"> Šilalės miesto gyventojų dalis (22,7 proc.) buvo didesnė, nei vidutiniškai šalyje (21,6 proc.) ir Šilalės r. sav. (21,8 proc.), bet mažesnė nei vidutiniškai Tauragės apskrityje (23,1 proc.). Tačiau per 2019-2022 metus vyresnio amžiaus gyventojų skaičius Šilalės mieste išaugo net 19,6 proc. ir 2022 m.  siekė </t>
    </r>
    <r>
      <rPr>
        <u/>
        <sz val="11"/>
        <color theme="1"/>
        <rFont val="Times New Roman"/>
        <family val="1"/>
        <charset val="186"/>
      </rPr>
      <t>1061 asmenį.</t>
    </r>
    <r>
      <rPr>
        <sz val="11"/>
        <color theme="1"/>
        <rFont val="Times New Roman"/>
        <family val="1"/>
        <charset val="186"/>
      </rPr>
      <t xml:space="preserve"> Taigi, gyventojai Šilalėje labai sparčiai senėja. Šios tikslinės grupės populiacija auga sparčiai ir didės ateityje, todėl ypatingai svarbu vykdyti vyresnio amžiaus asmenų ekonominę bei socialinę įtrauktį.  </t>
    </r>
  </si>
  <si>
    <r>
      <t xml:space="preserve">      </t>
    </r>
    <r>
      <rPr>
        <u/>
        <sz val="11"/>
        <color theme="1"/>
        <rFont val="Times New Roman"/>
        <family val="1"/>
        <charset val="186"/>
      </rPr>
      <t>Vaikų (0-18 metų) skaičius</t>
    </r>
    <r>
      <rPr>
        <sz val="11"/>
        <color theme="1"/>
        <rFont val="Times New Roman"/>
        <family val="1"/>
        <charset val="186"/>
      </rPr>
      <t xml:space="preserve"> 2022 m. Šilalės mieste siekė </t>
    </r>
    <r>
      <rPr>
        <u/>
        <sz val="11"/>
        <color theme="1"/>
        <rFont val="Times New Roman"/>
        <family val="1"/>
        <charset val="186"/>
      </rPr>
      <t>779 asmenis</t>
    </r>
    <r>
      <rPr>
        <sz val="11"/>
        <color theme="1"/>
        <rFont val="Times New Roman"/>
        <family val="1"/>
        <charset val="186"/>
      </rPr>
      <t xml:space="preserve"> (per 5-rius metus sumažėjo 9,5 proc.), o </t>
    </r>
    <r>
      <rPr>
        <u/>
        <sz val="11"/>
        <color theme="1"/>
        <rFont val="Times New Roman"/>
        <family val="1"/>
        <charset val="186"/>
      </rPr>
      <t>ikimokyklinio, bendrojo ugdymo įstaigas lankančių vaikų skaičius siekė 1 669 asm.</t>
    </r>
    <r>
      <rPr>
        <sz val="11"/>
        <color theme="1"/>
        <rFont val="Times New Roman"/>
        <family val="1"/>
        <charset val="186"/>
      </rPr>
      <t xml:space="preserve"> (per 5-rus metus sumažėjo 2,5 proc.). Vadinasi, Šilalės mieste esančias ugdymo įstaigas lanko ir  rajoninėje savivaldybės dalyje gyvenantys vaikai. Iš šių 1669 asmenų, ikimokyklinio ugdymo įstaigas lankė 131 vaikas (7,8 proc.), bendrojo ugdymo įstaigas – 1538 vaikai (92,2 proc.). </t>
    </r>
    <r>
      <rPr>
        <u/>
        <sz val="11"/>
        <color theme="1"/>
        <rFont val="Times New Roman"/>
        <family val="1"/>
        <charset val="186"/>
      </rPr>
      <t>Neformaliojo švietimo veiklas</t>
    </r>
    <r>
      <rPr>
        <sz val="11"/>
        <color theme="1"/>
        <rFont val="Times New Roman"/>
        <family val="1"/>
        <charset val="186"/>
      </rPr>
      <t xml:space="preserve"> Šilalės mieste lankė </t>
    </r>
    <r>
      <rPr>
        <u/>
        <sz val="11"/>
        <color theme="1"/>
        <rFont val="Times New Roman"/>
        <family val="1"/>
        <charset val="186"/>
      </rPr>
      <t>896 vaikai</t>
    </r>
    <r>
      <rPr>
        <sz val="11"/>
        <color theme="1"/>
        <rFont val="Times New Roman"/>
        <family val="1"/>
        <charset val="186"/>
      </rPr>
      <t xml:space="preserve"> (kadangi rodiklis buvo didesnis nei Šilalės mieste gyvenančių vaikų skaičius, tai taip pat galima daryti prielaidą, jog Šilalėje esančias neformalaus ugdymo įstaigas, būrelius ar veiklas lanko ir rajoninėje savivaldybės dalyje gyvenantys vaikai). Per 5-rius metus neformalaus švietimo veiklas lankančių vaikų skaičius Šilalėje išaugo 14,1 proc. (žr. prieduose pateiktą 8 pav.). </t>
    </r>
  </si>
  <si>
    <r>
      <t xml:space="preserve">       2022 m.  Šilalės mieste gyveno </t>
    </r>
    <r>
      <rPr>
        <u/>
        <sz val="11"/>
        <color theme="1"/>
        <rFont val="Times New Roman"/>
        <family val="1"/>
        <charset val="186"/>
      </rPr>
      <t>438 jauni asmenys</t>
    </r>
    <r>
      <rPr>
        <sz val="11"/>
        <color theme="1"/>
        <rFont val="Times New Roman"/>
        <family val="1"/>
        <charset val="186"/>
      </rPr>
      <t xml:space="preserve"> (16-25 metų amžiaus). Tai sudarė 9,3 proc. Šilalės miesto gyventojų skaičiaus. Per 5-rius metus šios amžiaus grupės gyventojų skaičius mieste sumažėjo 9,7 proc. (atitiko bendrąsias šalies tendencijas, nes šalyje šios amžiaus grupės gyventojų skaičius sumažėjo 9,4 proc.). N</t>
    </r>
    <r>
      <rPr>
        <u/>
        <sz val="11"/>
        <color theme="1"/>
        <rFont val="Times New Roman"/>
        <family val="1"/>
        <charset val="186"/>
      </rPr>
      <t>iekur nedirbančių, niekur nesimokančių (toliau – NEET) jaunų asmenų</t>
    </r>
    <r>
      <rPr>
        <sz val="11"/>
        <color theme="1"/>
        <rFont val="Times New Roman"/>
        <family val="1"/>
        <charset val="186"/>
      </rPr>
      <t xml:space="preserve"> (14-29 m. amžiaus) 2022 m.  Šilalės mieste buvo nedaug – suskaičiuojami </t>
    </r>
    <r>
      <rPr>
        <u/>
        <sz val="11"/>
        <color theme="1"/>
        <rFont val="Times New Roman"/>
        <family val="1"/>
        <charset val="186"/>
      </rPr>
      <t xml:space="preserve">2 tokie asmenys </t>
    </r>
    <r>
      <rPr>
        <sz val="11"/>
        <color theme="1"/>
        <rFont val="Times New Roman"/>
        <family val="1"/>
        <charset val="186"/>
      </rPr>
      <t xml:space="preserve">(2020 m. pabaigoje – 5 NEET asmenys). </t>
    </r>
  </si>
  <si>
    <r>
      <t xml:space="preserve">     Pagal Užimtumo tarnybos Šilalės skyriaus duomenis, 2022 m. Šilalės mieste buvo registruoti </t>
    </r>
    <r>
      <rPr>
        <u/>
        <sz val="11"/>
        <color theme="1"/>
        <rFont val="Times New Roman"/>
        <family val="1"/>
        <charset val="186"/>
      </rPr>
      <t>197 bedarbiai</t>
    </r>
    <r>
      <rPr>
        <sz val="11"/>
        <color theme="1"/>
        <rFont val="Times New Roman"/>
        <family val="1"/>
        <charset val="186"/>
      </rPr>
      <t xml:space="preserve"> (palyginti su 2019 m. pradžios duomenimis, bedarbių skaičius sumažėjo 26 asmenimis). Iš šių 197 asmenų buvo 101 moteris, 78 vyresni kaip 50 metų amžiaus, 45 jauni bei 27 – ilgalaikiai bedarbiai. Šilalė išsiskiria didesne  vyresnių kaip 50 metų bei jaunų bedarbių dalimi, palyginti su Šilalės r. sav. ir šalies rodikliais. Šilalėje vyresnio amžiaus asmenų  bedarbių dalis nuo bendro bedarbių skaičiaus (39,6 proc.) Šilalės  r. sav. rodiklį viršijo 2,9 proc. p., šalies – 0,5 proc. p., o jaunų bedarbių dalis (22,8 proc.) šalies rodiklį viršijo 3,8 proc. p. ir atitiko Šilalės r. sav. rodiklį (žr. prieduose pateiktą 9 paveikslą). </t>
    </r>
  </si>
  <si>
    <r>
      <t xml:space="preserve">        Užimtų gyventojų skaičius 2022 m. Šilalės r. sav. siekė 12,2 tūkst. asm., darbingo amžiaus – 13,5 tūkst. asm., bedarbių buvo nepilnas tūkstantis asmenų. Taigi, likusi Šilalės r. sav. gyventojų dalis (maždaug apie 330 asmenų arba 2,5 proc. nuo darbingo amžiaus gyventojų skaičiaus) yra ekonomiškai neaktyvūs gyventojai. Palyginus su šalimi, ekonomiškai neaktyvių gyventojų dalis Šilalės r. sav. buvo 9,2 proc. p. mažesnė (vidutiniškai šalyje ekonomiškai neaktyvūs gyventojai sudarė 11,7 proc., žr. prieduose pateiktą 10 paveikslą). Tai susiję su tuo, kad Šilalės r. sav. ir Šilalės m. nėra nei vienos profesinės, aukštesnio ar aukštojo mokslo įstaigos, tad nėra ir studentų. Darant prielaidą, kad tos pačios proporcijos buvo ir Šilalės mieste, ir įvertinus, kad Šilalės m. gyvena 22 proc. visų Šilalės r. sav. gyventojų skaičiaus, tai Šilalėje </t>
    </r>
    <r>
      <rPr>
        <u/>
        <sz val="11"/>
        <color theme="1"/>
        <rFont val="Times New Roman"/>
        <family val="1"/>
        <charset val="186"/>
      </rPr>
      <t>ekonomiškai neaktyvių gyventojų galėjo būti apie 70 asmenų.</t>
    </r>
  </si>
  <si>
    <r>
      <t xml:space="preserve">        2022 m. Šilalės r. sav. skurdo rizikos lygio rodiklis (27,4 proc.) 7,5 proc. p. viršijo šalies rodiklį (19,9 proc.) bei 0,4 proc. p. – Tauragės apskrities rodiklį (27,0 proc.). Tai reiškia, kad maždaug 5,8 tūkst. Šilalės r. sav.  gyventojų gyvena ties arba žemiau skurdo lygio riba arba gauna labai mažas pajamas. Darant prielaidą, kad tos pačios proporcijos buvo ir Šilalės mieste, tai </t>
    </r>
    <r>
      <rPr>
        <u/>
        <sz val="11"/>
        <color theme="1"/>
        <rFont val="Times New Roman"/>
        <family val="1"/>
        <charset val="186"/>
      </rPr>
      <t>gyventojų, gyvenančių ties arba žemiau skurdo lygio riba arba gaunančių labai mažas pajamas, Šilalės mieste galėjo būti apie 1,3 tūkst. asmenų.</t>
    </r>
  </si>
  <si>
    <r>
      <t xml:space="preserve">       Šilalės mieste 2022 m. gyveno </t>
    </r>
    <r>
      <rPr>
        <u/>
        <sz val="11"/>
        <color theme="1"/>
        <rFont val="Times New Roman"/>
        <family val="1"/>
        <charset val="186"/>
      </rPr>
      <t>449 asmenys su negalia</t>
    </r>
    <r>
      <rPr>
        <sz val="11"/>
        <color theme="1"/>
        <rFont val="Times New Roman"/>
        <family val="1"/>
        <charset val="186"/>
      </rPr>
      <t xml:space="preserve">, iš jų 18 vaikų (4,0 proc.), 58 darbingo amžiaus asmenys (13,0 proc.) ir 373 pensinio amžiaus asmenys (83,0 proc.) (žr. prieduose pateiktą 12 paveikslą). Per 5-rius metus asmenų su negalia skaičius Šilalės mieste sumažėjo 15,6 proc. Sparčiausiu tempu mažėjo vaikų su negalia skaičius (40 proc.), lėčiausiu – darbingo amžiaus asmenų skaičius (13,4 proc.). Tai daugiausiai susiję su gyventojų skaičiaus mažėjimu. Vis dėlto, aktualiausios socialinės paslaugos Šilalės mieste – pensinio amžiaus asmenims su specialiaisiais poreikiais, nes tokių asmenų buvo net 35 proc. nuo bendro miesto 65 m. ir vyresnio amžiaus gyventojų skaičiaus. </t>
    </r>
  </si>
  <si>
    <r>
      <t xml:space="preserve">        Vadovaujantis Socialinės apsaugos ir darbo ministerijos parengtu Tauragės regiono perėjimo nuo institucinės globos prie šeimoje ir bendruomenėje teikiamų paslaugų žemėlapio duomenimis, Šilalės r. sav. registruoti 178</t>
    </r>
    <r>
      <rPr>
        <u/>
        <sz val="11"/>
        <color theme="1"/>
        <rFont val="Times New Roman"/>
        <family val="1"/>
        <charset val="186"/>
      </rPr>
      <t xml:space="preserve"> asmenys, turintys psichikos ir (ar) intelekto negalią</t>
    </r>
    <r>
      <rPr>
        <sz val="11"/>
        <color theme="1"/>
        <rFont val="Times New Roman"/>
        <family val="1"/>
        <charset val="186"/>
      </rPr>
      <t xml:space="preserve"> (109 – turintys psichikos negalią, 69 – turintys intelekto negalią). Tai sudarė 0,8 proc. Šilalės r. sav. gyventojų skaičiaus. Palyginimui, Tauragės apskrityje tokių asmenų dalis siekė 1,0 proc. Vadovaujantis aukščiau aprašyta proporcija, tokių asmenų Šilalės mieste galėtų būti apie </t>
    </r>
    <r>
      <rPr>
        <u/>
        <sz val="11"/>
        <color theme="1"/>
        <rFont val="Times New Roman"/>
        <family val="1"/>
        <charset val="186"/>
      </rPr>
      <t>40.</t>
    </r>
    <r>
      <rPr>
        <sz val="11"/>
        <color theme="1"/>
        <rFont val="Times New Roman"/>
        <family val="1"/>
        <charset val="186"/>
      </rPr>
      <t xml:space="preserve"> </t>
    </r>
  </si>
  <si>
    <t>5.</t>
  </si>
  <si>
    <t>P-01-004-08-04-01-03 Socialinio verslo subjektai, per BIVP projektus gavę paramą socialinio verslo kūrimui ar plėtrai</t>
  </si>
  <si>
    <t>P-01-004-08-04-01-04 Paramą gavusios įmonės (iš jų: labai mažos, mažosios, vidutinės ir didelės)</t>
  </si>
  <si>
    <t>R-01-004-08-04-01-03 Paramą gavusiuose subjektuose sukurtos darbo vietos (vienų metų etato ekvivalentai)</t>
  </si>
  <si>
    <t>R-01-004-08-04-01-02 Bendruomenės inicijuotos vietos plėtros (BIVP) projektų veiklų dalyvių, kurie po dalyvavimo veiklose toliau dalyvauja socialinei integracijai skirtose veiklose ir (ar) darbo rinkoje, dalis (proc.)</t>
  </si>
  <si>
    <t>P-01-004-08-04-01-01 BIVP projektai, kuriuos įgyvendino NVO ir (arba) kurie įgyvendinti kartu su partneriu (skaičius)</t>
  </si>
  <si>
    <t>BIVP projektų dalyviai (skaičius)</t>
  </si>
  <si>
    <t>Jauno verslo subjektai gavę paramą (dalyvavę projekte, iš dalies finansuojamame ESF lėšomis) (skaičius)</t>
  </si>
  <si>
    <t>Ekonomikos nuosmukis (recesija) Europoje ir šalyje, nestabili situacija dėl kainų  energetikos srityje.</t>
  </si>
  <si>
    <t>Populiarėjanti verslo rūšis bei užimtumo forma – socialinis verslas, ypač tarp jaunų asmenų.</t>
  </si>
  <si>
    <r>
      <t>Atmesta uždavinio alternatyva - P</t>
    </r>
    <r>
      <rPr>
        <b/>
        <sz val="11"/>
        <color theme="1"/>
        <rFont val="Times New Roman"/>
        <family val="1"/>
        <charset val="186"/>
      </rPr>
      <t>lėtoti paslaugas šeimoms, auginančioms vaikus, taip skatinant jas įsikurti ir gyventi Šilalėje</t>
    </r>
    <r>
      <rPr>
        <sz val="11"/>
        <color theme="1"/>
        <rFont val="Times New Roman"/>
        <family val="1"/>
        <charset val="186"/>
      </rPr>
      <t>. Ši alternatyva buvo svarstyta išanalizavus statistikos duomenis ir gyventojų apklausos rezultatus, kurie rodė didelį poreikį plėtoti paslaugas šiai tikslinei grupei. Ją nuspręsta atmesti, nes: 1) ši alternatyva apima tik vieną socialiai pažeidžiamą grupę; 2) paaiškėjo, kad Šilalės rajono savivaldybė yra suplanavusi investicijas iš kitų šaltinių į sąlygų šeimoms, auginančioms vaikus, pagerinimą (iš ES struktūrinių fondų lėšų per 2022-2030 m. Tauragės regiono plėtros plano pažangos priemones bei iš savivaldybės biudžeto lėšų).</t>
    </r>
  </si>
  <si>
    <r>
      <t xml:space="preserve">Pasirinkta uždavinio  alternatyva - </t>
    </r>
    <r>
      <rPr>
        <b/>
        <sz val="11"/>
        <color theme="1"/>
        <rFont val="Times New Roman"/>
        <family val="1"/>
        <charset val="186"/>
      </rPr>
      <t>Skatinti bendruomenėje teikiamų socialinių ir kitų paslaugų plėtrą socialiai pažeidžiamiems gyventojams</t>
    </r>
    <r>
      <rPr>
        <sz val="11"/>
        <color theme="1"/>
        <rFont val="Times New Roman"/>
        <family val="1"/>
        <charset val="186"/>
      </rPr>
      <t xml:space="preserve">. Ši alternatyva pasirinkta atsižvelgus į statistikos duomenų analizės ir gyventojų apklausos rezultatus, kurie parodė, kad Šilalėje socialinių ir kitų bendruomenėje teikiamų paslaugų plėtra yra reikalinga keletui socialiai pažeidžiamų gyventojų grupių - nuo mažiau galimybių turinčio jaunimo iki senyvo amžiaus žmonių. Uždavinys apima pagalbą visoms identifikuotoms tikslinėms grupėms bei tai, kad socialinės ir kitos paslaugos turėtų būti teikiamos bendruomenėje - ne tik per valstybės ar savivaldybės institucijas, bet ir aktyviai dalyvaujant nevyriausybiniam ir bendruomeniniam sektoriams. </t>
    </r>
  </si>
  <si>
    <t xml:space="preserve">Uždaviniu siekiama spręsti Poreikių ir galimybių analizės 2,  3, 6, 7 silpnybėse nustatytas problemas: socialiai pažeidžiamų grupių - moterų, vyresnių nei 50 m. ir jaunų asmenų nedarbą, aukštą skurdo rizikos lygį, žemą verslumą, nepalankias sąlygas įgyti profesinę kvalifikaciją ar naujų kompetencijų arti namų, neišnaudojamas verslo galimybes bendradarbiaujant su rajono žemės ūkio produkcijos gamintojais ir pan. Bus pasinaudota 1, 2, 3 stiprybėmis. Tai, kad bendras nedarbo lygis Šilalėje yra mažesnis nei Šilalės rajone ir šalyje bei tai, kad mieste yra pakankamai mažas socialinę riziką patiriančių šeimų skaičius, rodo, jog miesto gyventojai yra pakankamai motyvuoti įgyti naujų kompetencijų, imtis verslo ir pan. Verslui plėtotis gali padėti palanki miesto geografinė padėtis. Bus siekiama sušvelninti 2 ir 3 grėsmes. Suteikus galimybes gyventojams įgyti naujų kompetencijų, pradėti savarankišką veiklą/verslą, bus mažiau jaučiamos šalį apėmusios ekonomikos recesijos pasekmės, o jauni miesto gyventojai turės motyvaciją neišvykti iš Šilalės arba grįžti čia po studijų kituose miestuose. Bus pasinaudota 2 ir 3 galimybėmis. Sudarius tinkamas sąlygas, gyventojai bus skatinami išbandyti socialinio verslo galimybes. Palankios gyvenimo sąlygos, galimybės gauti paramą verslo pradžiai, gali pritraukti grįžti į Šilalę išvykusius gyventi kitur asmenis, taip pat galima į darbo rinką integruoti atvykusius iš kitur asmenis, jų tarp jų ir karo pabėgėlius iš Ukrainos. Numatoma, kad vykdant uždavinį bus įgyvendinti 3 BIVP projektai, iš jų du susiję su parama socialiniam verslui. Siekiama paremti 2 socialinio verslo subjektus ir juose sukurti ne mažiau kaip 1,14 darbo vietos (etato). Projekte, kurio veiklos bus nukreiptos į paramą jauno verslo subjektams, sudalyvaus mažiausiai 20 asmenų, kuriems bus suteikta parama verslo pradžiai (verslu bus laikoma ir veikla pagal individualios veiklos pažymą bei verslo liudijimą). </t>
  </si>
  <si>
    <t xml:space="preserve">Šiuo uždaviniu siekiama išspręsti Poreikių ir galimybių analizės 1, 4, 5 silpnybėse identifikuotas problemas: socialinių paslaugų trūkumą senyvo amžiaus ir neįgaliems asmenims, mažiau galimybių turinčio jaunimo užimtumo stoką, siekiant sudaryti galimybes užsiimti prasmingomis veiklomis bei atitraukti nuo psichoaktyvių medžiagų vartojimo, nuskalstamų veikų. Bus pasinaudota 3, 5 stiprybėmis  - jaunų asmenų suinteresuotumu dalyvauti neformaliojo švietimo veiklose bei savivaldybės, kaip institucijos, teigiamu požiūriu į paslaugų plėtrą. Uždaviniu siekiama sušvelninti 1, 3 grėsmes - pagelbėti sparčiai augančiai senyvo amžiaus žmonių grupei pilnavertiškai gyventi bendruomenėje bei, sukūrus patrauklias sąlygas, motyvuoti jaunimą pasilikti gyventi (arba įgijus išsilavinimą) sugrįžti į Šilalę). Tam bus išnaudota 1-oji galimybė - aktyviai įtraukti į paslaugų senyvo amžiaus žmonėms, neįgaliesiems bei jaunimui kūrimą bei teikimą Šilalėje veikiančias nevyriausybines organizacijas bei verslus. Tikimasi, kad vykdant uždavinį, bus įgyvendinti 3 BIVP projektai, kurie sudarys sąlygas 355 asmenų socialinei integracijai. </t>
  </si>
  <si>
    <r>
      <rPr>
        <b/>
        <sz val="11"/>
        <color theme="1"/>
        <rFont val="Times New Roman"/>
        <family val="1"/>
        <charset val="186"/>
      </rPr>
      <t xml:space="preserve">         5. Šilalės miesto gyventojų poreikių nustatymo analizės išvados.</t>
    </r>
    <r>
      <rPr>
        <sz val="11"/>
        <color theme="1"/>
        <rFont val="Times New Roman"/>
        <family val="1"/>
        <charset val="186"/>
      </rPr>
      <t xml:space="preserve"> Įvertinus statistikos duomenų analizę, gyventojų apklausos rezultatus bei viešame renginyje išsakytus pastebėjimus, galima reziumuoti, jog Šilalės miesto tikslinės gyventojų grupės, kurių problemos turėtų būti sprendžiamos nedelsiant, yra: 1) šeimos, auginančios vaikus, 2) mažiau galimybių turintys jaunimas, 3) senyvo amžiaus žmonės (65 m. ir vyresni asmenys), 4) žmonės su negalia, 5) bedarbiai ir  ekonomiškai neaktyvūs asmenys (ypatingai moterys, vyresni nei 50 m. žmonės, jauni asmenys, kuriems sudėtingiau susirasti darbą),  kiti darbingo amžiaus asmenys, patiriantys skurdo riziką, turintys mažas pajamas,  kurie norėtų pradėti savarankišką veiklą arba verslą (taip siekiant sušvelninti migracijos, susijusios su darbo paieškomis, mastus). Paanalizavus 2022-2030 metų Tauragės regiono plėtros planą, matyti, kad šeimų, auginančių vaikus, problemos bus sprendžiamos per regionines pažangos priemones (investicijos į ikimokyklinį ugdymą, įtraukųjį ugdymą, visos dienos mokyklos paslaugas ir pan.), taip pat susitikimuose su Šilalės rajono savivaldybės atstovais buvo išsakyti planai, savivaldybės lėšomis investuoti į laisvalaikio infrastruktūros plėtrą šeimoms, auginančioms vaikus. Todėl Strategijoje nesiūloma formuoti veiksmų, susijusių su tiksline grupe - šeimomis, auginančiomis vaikus, o spręsti likusių aukščiau nurodytų tikslinių grupių poreikius, veikiant dviem kryptimis - išplėtoti socialines ir kitas paslaugas socialiai pažeidžiamiausioms grupėms bei sudaryti galimybes sustiprinti kompetencijas, pradėti savarankišką veiklą/verslą. Pažymėtina, kad karo pabėgėliai (migrantai) neišskiriami kaip atskira tikslinė grupė, tačiau įgyvendinant Strategiją  jiems bus sudarytos visos sąlygos lygiateisiškai su vietos gyventojais dalyvauti BIVP projektuose. </t>
    </r>
  </si>
  <si>
    <r>
      <t xml:space="preserve">Atmesta uždavinio alternatyva - </t>
    </r>
    <r>
      <rPr>
        <b/>
        <sz val="11"/>
        <color theme="1"/>
        <rFont val="Times New Roman"/>
        <family val="1"/>
        <charset val="186"/>
      </rPr>
      <t xml:space="preserve">Padėti bedarbiams ir ekonomiškai neaktyviems gyventojams įgyti žinių, reikalingų darbo rinkoje.  </t>
    </r>
    <r>
      <rPr>
        <sz val="11"/>
        <color theme="1"/>
        <rFont val="Times New Roman"/>
        <family val="1"/>
        <charset val="186"/>
      </rPr>
      <t>Buvo apsispręsta alternatyvos nepasirinkti, nes ji apima tik vieną veiklos sritį - mokymus, per kuriuos būtų suteikiamos žinios. Tuo tarpu, apklausus gyventojus, paaiškėjo, kad aktuali yra ir kita veikimo kryptis - sąlygų verslo pradžiai sudarymas, gyventojų verslumo įgūdžių formavimas. Taip pat Strategijos rengimo metu nuspręsta, kad racionalu būtų išnaudoti inovatyvios verslo rūšies - socialinio verslo galimybes Šilalėje.</t>
    </r>
  </si>
  <si>
    <r>
      <t xml:space="preserve">Pasirinkta uždavinio alternatyva - </t>
    </r>
    <r>
      <rPr>
        <b/>
        <sz val="11"/>
        <color theme="1"/>
        <rFont val="Times New Roman"/>
        <family val="1"/>
        <charset val="186"/>
      </rPr>
      <t xml:space="preserve">Padėti nepalankioje padėtyje esantiems gyventojams įsitvirtinti ekonominėse veiklose. </t>
    </r>
    <r>
      <rPr>
        <sz val="11"/>
        <color theme="1"/>
        <rFont val="Times New Roman"/>
        <family val="1"/>
        <charset val="186"/>
      </rPr>
      <t xml:space="preserve">Buvo apsispręsta, kad alternatyva yra patrauklesnė, nes ji apima platesnį veikimo spektrą - padėti gyventojams įsitvirtinti ekonominėse veiklose galima ir stiprinant jų kompetencijas, suteikiant žinių, motyvuojant pradėti ir vystyti savarankišką veiklą/verslą, išbandyti socialinio verslo rūšį. </t>
    </r>
  </si>
  <si>
    <r>
      <t xml:space="preserve">Strategijos  įgyvendinimo koordinavimą ir stebėseną bei bendruomenės inicijuotos vietos plėtros projektų, skirtų Strategijai įgyvendinti atranką, įgyvendins ir bus atsakingas </t>
    </r>
    <r>
      <rPr>
        <b/>
        <sz val="10"/>
        <color theme="1"/>
        <rFont val="Times New Roman"/>
        <family val="1"/>
        <charset val="186"/>
      </rPr>
      <t xml:space="preserve">Šilalės miesto vietos veiklos grupės </t>
    </r>
    <r>
      <rPr>
        <sz val="10"/>
        <color theme="1"/>
        <rFont val="Times New Roman"/>
        <family val="1"/>
      </rPr>
      <t xml:space="preserve">(toliau - VVG) </t>
    </r>
    <r>
      <rPr>
        <b/>
        <sz val="10"/>
        <color theme="1"/>
        <rFont val="Times New Roman"/>
        <family val="1"/>
        <charset val="186"/>
      </rPr>
      <t>pirmininkas</t>
    </r>
    <r>
      <rPr>
        <sz val="10"/>
        <color theme="1"/>
        <rFont val="Times New Roman"/>
        <family val="1"/>
      </rPr>
      <t xml:space="preserve">, kuris organizuos darbus, formuos pavedimus VVG darbuotojams, o rezultatus pristatys ir teiks tvirtinti </t>
    </r>
    <r>
      <rPr>
        <b/>
        <sz val="10"/>
        <color theme="1"/>
        <rFont val="Times New Roman"/>
        <family val="1"/>
        <charset val="186"/>
      </rPr>
      <t>VVG valdybai</t>
    </r>
    <r>
      <rPr>
        <sz val="10"/>
        <color theme="1"/>
        <rFont val="Times New Roman"/>
        <family val="1"/>
      </rPr>
      <t xml:space="preserve"> (ją sudaro 9 asmenys, savivaldybės atstovai (deleguoti Šilalės rajono savivaldybės, nevyriausybinių organizacijų bei verslo) bei </t>
    </r>
    <r>
      <rPr>
        <b/>
        <sz val="10"/>
        <color theme="1"/>
        <rFont val="Times New Roman"/>
        <family val="1"/>
        <charset val="186"/>
      </rPr>
      <t>VVG visuotiniam narių susirinkimui</t>
    </r>
    <r>
      <rPr>
        <sz val="10"/>
        <color theme="1"/>
        <rFont val="Times New Roman"/>
        <family val="1"/>
      </rPr>
      <t xml:space="preserve"> pagal kompetenciją.  VVG pirmininkas atsakingas už: 1) Strategijos administravimą, nediskriminuojančių ir skaidrių bendruomenės inicijuotų vietos plėtros projektų (toliau - BIVP projektų) atrankos kriterijų, BIVP projektų atrankos procedūrų parengimą ir patvirtintimą VVG narių visuotiniame susirinkime (arba valdyboje, jei jai bus pavesta ši funkcija); 2) Kvietimų teikti BIVP projektus pagal Strategijoje  nustatytus veiksmus parengimą ir viešą paskelbimą; 3) BIVP projektų pareiškėjų konsultavimą ir mokymą; 4) BIVP projektų, kurie atitinka Strategijos tikslus ir uždavinius, atranką, prioritetų suteikimą BIVP projektams, pagal jų indėlį į Strategiją; 5) BIVP priėmimą ir vertinimą, atranką  ir paramos sumos nustatymą; 6) siūlomų finansuoti BIVP projektų sąrašo sudarymą;  7) Strategijos  įgyvendinimo metinių ir galutinės ataskaitų rengimą; 8) Strategijos įgyvendinimo užtikrinimą ir BIVP projektų įgyvendinimo stebėseną; 8) VVG narių, kolegialaus valdymo organo sudėties, priimtų sprendimų, vykdomų BIVP projektų, atrankos kriterijų, BIVP projektų atrankos procedūrų viešinimą.</t>
    </r>
  </si>
  <si>
    <r>
      <rPr>
        <b/>
        <sz val="10"/>
        <color theme="1"/>
        <rFont val="Times New Roman"/>
        <family val="1"/>
        <charset val="186"/>
      </rPr>
      <t>Organizuojant VVG veiklą, Strategijos įgyvendinimo metu, bus vadovaujamasi Vietos plėtros strategijų rengimo ir atrankos taisyklių, patvirtintų 2022 m. spalio 28 d. Vidaus reikalų ministro įsakymu Nr. 1V-672, 4.5 papunktyje nurodytais principais:</t>
    </r>
    <r>
      <rPr>
        <sz val="10"/>
        <color theme="1"/>
        <rFont val="Times New Roman"/>
        <family val="1"/>
      </rPr>
      <t xml:space="preserve"> 1) partnerystės ir atvirumo – įvairioms socialinėms grupėms suteikiamos vienodos galimybės dalyvauti rengiant ir įgyvendinant vietos plėtros strategiją, siekiama į VVG veiklą įtraukti naujų narių;   2) lyčių lygybės – VVG ir (arba) jos kolegialaus valdymo organo nariais yra moterys ir vyrai ir nė vienos iš lyčių atstovų nėra daugiau kaip 60 procentų; 3) nediskriminavimo – VVG kolegialaus valdymo organo sudarymo principai, VVG sprendimų priėmimo tvarka ir kitos VVG įstatų nuostatos užtikrina, kad VVG vykdant savo veiklą bus užkirstas kelias bet kokiai diskriminacijai dėl lyties, rasės, tautybės, kalbos, kilmės, socialinės padėties, tikėjimo, įsitikinimų ar pažiūrų, amžiaus, negalios, lytinės orientacijos, etninės priklausomybės, religijos ar kitų bruožų ir bus atsižvelgta į jaunimo situaciją bei poreikius; VVG įstatų nuostatos leidžia juridinio asmens veikloje aktyviai dalyvauti neįgaliesiems, vyresnio amžiaus žmonėms, jaunimui bei kitiems, turintiems mažesnes funkcines galimybes arba dėl socialinių priežasčių mažiau įtrauktiems į jiems aktualių sprendimų priėmimą ; 4) jaunimo dalyvavimo – bent vienas kolegialaus valdymo organo narys vietos plėtros strategijos rengimo metu yra jaunesnis negu 29 metų ir (arba) deleguotas savivaldybės jaunimo organizacijų tarybos arba savivaldybės jaunimo reikalų tarybos.</t>
    </r>
  </si>
  <si>
    <t>Strategijos įgyvendinimas ir BIVP projektų atranka bus organizuojami vadovaujantis Vidaus reikalų ministerijos patvirtintais teisės aktais ir VVG patvirtintu BIVP projektų vertinimo ir atrankos vidaus tvarkos aprašu. Nustatytais terminais bus rengiami BIVP projektų atrankos planai ir teikiami atsakingoms institucijoms. VVG BIVP projektų atranką (kvietimų paskelbimo, vietos plėtros projektinių pasiūlymų vertinimo ir vietos plėtros projektų sąrašų sudarymo terminus) planuos ir vykdys atsižvelgdama į Strategijoje nustatytų vietos plėtros strategijos veiksmų įgyvendinimo terminus taip, kad būtų užtikrinama ne lėtesnė nei dokumentuose nustatyta  Strategijos uždavinių ir veiksmų įgyvendinimo sparta. Bus rengiami ir VVG valdymo organuose tvirtinami kvietimų teikti BIVP projektus dokumentai. Informacija apie kvietimus viešinima vietos žiniasklaidos priemonėse bei VVG interneto svetainėje ir socialinio tinklo Facebook paskyroje. Paskelbus kvietimą, bus organizuojami mokymai ir konsultacijos potencialiems BIVP  projektų rengėjams. Pateiktus BIVP projektus vertins VVG paskirti vertintojai. BIVP projektai bus vertinami remiantis kvietime nustatytais atrankos kriterijais. Vadovaujantis BIVP projektų surinktų balų skaičiumi, bus sudaromi finansuojamų BIVP projektų sąrašai, į kuriuos patekusių projektų vykdytojai turės teisę gauti finansinę paramą.</t>
  </si>
  <si>
    <t xml:space="preserve">Strategijos stebėsena bus organizuojama vadovaujantis Vidaus reikalų ministerijos patvirtintais teisės aktais. VVG, atlikdama BIVP projektų stebėseną, rinks,  analizuos informaciją apie BIVP projektų rengimo ir BIVP projektų įgyvendinimo eigą. Bus renkama ir sisteminama informacija apie planuotas ir pasiektas rezultato ir produkto rodiklių reikšmes, atrinktus finansuoti ir baigtus įgyvendinti BIVP projektus. VVG vykdomos BIVP projektų stebėsenos tikslas – laiku identifikuoti BIVP projektų rengimo ir įgyvendinimo problemas, keliančias riziką Strategijos  tinkamam įgyvendinimui, ir imtis veiksmų šioms rizikoms suvaldyti. Stebėsenai bus naudojami duomenys, pateikti oficialių institucijų (Vidaus reikalų ministerijos, atsakingos agentūros ir pan.) ir informacinių sistemų bei iš  BIVP projektų vykdytojų surinkta informacija. Strategijos įgyvendinimo metinės ataskaitos bus tvirtinamos VVG valdymo organuose kasmet, jos nustatytais terminais bus teikiamos Vidaus reikalų ministerijai, įgyvendinimo rezultatai bus paviešinti vietos bendruomenei. Pilnai įgyvendinus Strategiją, bus parengta, patvirtinta ir paviešinta galutinė įgyvendinimo ataskaita. </t>
  </si>
  <si>
    <t xml:space="preserve">Strategijos keitimas dažniausiai bus atliekamas VVG iniciatyva (iniciatyvos teisę turės nariai, darbuotojai, kolegialaus valdymo organo nariai). Teisės aktuose nustatytais atvejais Strategijos keitimą inicijuos Vidaus reikalų ministerija.  VVG Strategijos  keitimą esminio strategijos keitimo atveju galės inicijuoti ne dažniau nei vieną kartą per kalendorinius metus, o neesminio Strategijos keitimo atveju galės inicijuoti ne dažniau nei vieną kartą per kalendorinių metų ketvirtį. VVG galės inicijuoti  Strategijos keitimą esant bent vienam iš šių atvejų: 1) kai būtina keisti dėl teisės aktų reikalavimų; 2) kai  Strategijos įgyvendinimo teritorijoje įvyksta ekonominiai, socialiniai ir (ar) demografiniai pokyčiai, dėl kurių keičiasi  Strategijos įgyvendinimo teritorijos vystymosi poreikiai ir galimybės; 3) esant  Strategijos įgyvendinimo ar įgyvendinimo administravimo sunkumų, dėl kurių kyla rizika neįgyvendinti Strategijos uždavinių, veiksmų, nepasiekti Strategijos įgyvendinimo stebėsenos rodiklių; 4) siekiant atsižvelgti į Strategijos įgyvendinimo vertinimo išvadas ir rekomendacijas. Inicijuojant  Strategijos pakeitimus, bus vadovaujamasi Vidaus reikalų ministerijos patvirtintuose teisės aktuose nustatytais reikalavimais, įvertinant, ar apskritai Strategijos keitimas yra galimas. Strategijos keitimo procedūra bus vykdoma taip: 1) VVG gavus pasiūlymą keisti Strategiją, atsakingas VVG darbuotojas įvertins, ar keitimas yra galimas pagal teisės aktus ir neiškreipia  Strategijos turinio ir planuojamų pasiekti rezultatų; 2) pasiūlymas keisti  Strategiją bus svarstomas VVG visuotiniame narių susirinkime; 3) priėmus sprendimą keisti  Strategiją, teisės aktų nustatyta tvarka, jei yra poreikis - gaunama išvada dėl atitikties Tauragės regiono plėtros planui, gaunamas Šilalės rajono savivaldybės tarybos pritarimas; 4) Strategijos pakeitimai teikiami Vidaus reikalų ministerijai ir Centrinei projektų valdymo agentūrai. </t>
  </si>
  <si>
    <r>
      <t xml:space="preserve">Atmesta tikslo alternatyva </t>
    </r>
    <r>
      <rPr>
        <b/>
        <sz val="11"/>
        <color theme="1"/>
        <rFont val="Times New Roman"/>
        <family val="1"/>
        <charset val="186"/>
      </rPr>
      <t>Skatinti nevyriausybines organizacijas teikti paslaugas Šilalės miesto gyventojams, sudarant jiems palankias sąlygas integruotis į bendruomenės socialinį ir ekonominį gyvenimą</t>
    </r>
    <r>
      <rPr>
        <sz val="11"/>
        <color theme="1"/>
        <rFont val="Times New Roman"/>
        <family val="1"/>
        <charset val="186"/>
      </rPr>
      <t xml:space="preserve">. Alternatyva svarstyta, siekiant akcentuoti, kad labai svarbus veiksnys įgyvendinant Strategiją yra nevyriausybinių organizacijų dalyvavimas. Alternatyva atmesta įvertinus, kad paslaugų iniciatoriumi gali būti ir verslo įmonė, ir bendruomeninė organizacija, o partnerio teisėmis gali dalyvauti ir savivaldybės kontroliuojamos įstaigos/įmonės. </t>
    </r>
  </si>
  <si>
    <t>Strategijos tikslas pilnai atliepia atliktos Šilalės miesto teritorijos poreikių ir galimybių analizės išvadas. Analizėje nustatyta, kad dalis Šilalės gyventojų patiria socialinę atskirtį arba dėl skirtingų priežasčių yra nepalankioje padėtyje. Tikslines grupes, kurioms reikalinga padėti siekiant Strategijos tikslo, sudaro  1) mažiau galimybių turintys jaunimas, 2) senyvo amžiaus žmonės (65 m. ir vyresni asmenys), 3) žmonės su negalia, 4) bedarbiai ir  ekonomiškai neaktyvūs asmenys (ypatingai moterys, vyresni nei 50 m. žmonės, jauni asmenys, kuriems sudėtingiau susirasti darbą),  5) kiti darbingo amžiaus asmenys, patiriantys skurdo riziką, turintys mažas pajamas,  kurie norėtų pradėti savarankišką veiklą arba verslą (taip siekiant sušvelninti migracijos, susijusios su darbo paieškomis, mastus).   Pasinaudojant ES, valstybės ir savivaldybės  parama, skiriama minėtoms tikslinėms grupėms bei nevyriausybinio ir bendruomeninio sektoriaus stiprinimui, siekiama išplėtoti socialines ir kitas bendruomenėje teikiamas paslaugas mažiau galimybių turinčiam jaunimui, senyvo amžiaus žmonėms, neįgaliesiems bei suteikti  bedarbiams, ekonomiškai neaktyviems ir mažas pajamas turintiems asmenims galimybes užsidirbti, vystyti smulkius verslus (tarp jų ir socialinius verslus).  Tikslas pasirinktas norint aukščiau išvardintais būdais sušvelninti socialinę atskirtį tarp gyventojų.  Šis tikslas taipogi atitinka su 2021-2027 m. Europos Sąjungos fondų investicijų programos uždavinius:  4.7 uždavinį „Skatinti aktyvią įtrauktį, siekiant propaguoti lygias galimybes, nediskriminavimą ir aktyvų dalyvavimą, ir gerinti įsidarbinamumą, ypač palankių sąlygų neturinčių grupių“ bei 4.9 uždavinį  „Skatinti marginalizuotų bendruomenių, mažas pajamas gaunančių namų ūkių ir nepalankioje padėtyje esančių grupių, įskaitant specialiųjų poreikių turinčius asmenis, socialinę ir ekonominę įtrauktį vykdant integruotus veiksmus, be kita ko, teikti aprūpinimą būstu ir socialines paslaugas“.</t>
  </si>
  <si>
    <t xml:space="preserve">      Toliau analizuojamos Šilalės miesto gyventojų grupės, kurios gali būti aktualios, įgyvendinant Strategiją: 1) senyvo amžiaus žmonės (65 m. vyresnio amžiaus asmenys); 2) mažiau galimybių turintis jaunimas; 3) bedarbiai ir ekonomiškai neaktyvūs asmenys; 4) gyventojai, patiriantys skurdą ar gaunantys mažas pajamas; 5) socialinę riziką patiriančios šeimos, jose augantys vaikai, kiti asmenys; 6) asmenys su negalia (tiek vaikai, tiek suaugę asmenys); 7) migrantai, pabėgėliai.</t>
  </si>
  <si>
    <t xml:space="preserve">          Tyrimo metu nustatyta, kad  mokyklinio amžiaus vaikų, kurie 5 ir daugiau dienų mankštinasi ar sportuoja bent 60 minučių (skaičiuojant kartu su fizinio ugdymo pamokomis), dalis Šilalės rajone sudarė 32,9 proc. ir buvo žemesnė nei vidutiniškai šalyje (38,1 proc.).  Mokyklinio amžiaus vaikų, kurie per paskutines 30 dienų bent kartą rūkė tabako gaminius, dalis  Šilalės rajone sudarė 9,9 proc. ir buvo didesnė nei vidutiniškai šalyje (7 proc.). Ypatingai šis rodiklis buvo aukštas tarp 9-oje klasėje besimokančių mokinių - 18,5 proc. (šalyje toje pačioje amžiaus grupėje - 14,5 proc.).  Mokyklinio amžiaus vaikų, kurie per paskutines 30 dienų bent kartą vartojo alkoholinius gėrimus, dalis  Šilalės rajone sudarė 12,9 proc. ir vėlgi buvo didesnė nei bendras Lietuvos rodiklis (10,6 proc.), didžiausia dalis buvo tarp 9-oje klasėje besimokančių mokinių - net 25,9 proc. (šalyje - 20,4 proc.). Tačiau labiausiai neramina narkotinių medžiagų vartojimo mastai.   Mokyklinio amžiaus vaikų, kurie bent kartą per savo gyvenimą vartojo kanapes („žolę“, marihuaną, hašišą), dalis Šilalės rajone sudarė  4 proc. ir buvo  didesnė už šalies vidurkį (3,2 proc.), labiausiai vartojimas paplitęs tarp 9-os klasės mokinių (7,3 proc.). Mokyklinio amžiaus vaikų, kurie bent kartą per savo gyvenimą vartojo kitus narkotikus nei kanapes, dalis Šilalės rajone sudarė 2,9 proc. ir buvo didesnė nei šalyje (1,8 proc.).                                                                                                                                                                     Vertinant aukščiau minėto tyrimo rezultatus bei didėjantį priklausomybių ligomis sergančių suaugusių asmenų ar turinčių kitų žalingų įpročių (narkotikų vartojimas, rūkymas) asmenų skaičių, būtina plėtoti darbą su jaunimu, siekiant išvengti neigiamų pasekmių. </t>
  </si>
  <si>
    <t xml:space="preserve">          Higienos instituto 2020 m. atliktas Vaikų gyvensenos tyrimas (prieinamas per interneto svetainės nuorodą https://www.hi.lt/uploads/pdf/tyrimai/2020/2020_vaiku_gyvensenos_rodikliu_suvestine-ataskaita.pdf) , rodo, kad Šilalės rajone mokyklinio amžiaus vaikų psichoaktyvių medžiagų vartojimo mastai yra didesni nei vidutiniškai šalyje, mokiniai yra mažiau nei kitur įtraukti į fizinio aktyvumo veiklas. Pažymėtina, kad naujesnių duomenų Higienos institutas nepateikia, tyrimas atliekamas savivaldybių, o ne atskirų miestų lygmeniu, tačiau galima daryti prielaidą, kad tendencijos yra panašios ir Šilalės mieste. </t>
  </si>
  <si>
    <t xml:space="preserve">       Apibendrinant, Šilalės mieste pastaruoju metu padidėjo socialinių paslaugų teikimo apimtys ir socialinę riziką patiriančioms šeimoms, vaikams, asmenims, ir asmenims su negalia, ir įvairias priklausomybes turintiems asmenims. Didėjo nuo smurto artimoje aplinkoje nukentėjusių asmenų (ypatingai – vaikų), nepilnamečių padaromų nusikaltimų, skurstančių ar mažas pajamas gaunančių gyventojų skaičius. Prasidėjus karui su Ukraina, atsirado pabėgėlių/ migrantų integravimo į socialinį ir ekonominį gyvenimą poreikiai. Išaugo priklausomybės ligomis sergančių asmenų skaičius. Susidarė reikšminga pensinio amžiaus asmenų, turinčių negalią ar specialiuosius poreikius, dalis.  Šilalė išsiskiria ganėtinai mažu nevyriausybinių organizacijų teikiamų socialinių paslaugų lygiu, ribota įvairių socialinių paslaugų pasiūla. Labai trūksta socialinių ir kitų paslaugų 65 m. ir vyresniems asmenims (kurių skaičius per pastaruosius 5-rius metus išaugo penktadaliu), jaunimui (veikia tik atviras jaunimo centras, atvira jaunimo erdvė nuo 2020 m. lapkričio mėn. uždaryta), neužtikrinamas visų negalią turinčių asmenų integravimas (ypatingai turinčių intelekto/ psichinę negalią asmenų), stokojama vaikų užimtumui tinkamų erdvių ir paslaugų (ikimokyklinio ugdymo paklausa Šilalėje neatitinka pasiūlos, pusė Šilalės miesto bendrojo ugdymo mokyklas lankančių mokinių po formalaus ugdymo pabaigos neturi prasmingo užsiėmimo, o šaltuoju metų sezonu Šilalėje nėra nei vienos žaidimų, aktyvios veiklos ar kitokio užimtumo erdvės vaikams ir jaunimui vidaus patalpose). Žalingi įpročiai (rūkymas, alkoholinių gėrimų bei narkotinių medžiagų vartojimas) tarp Šilalės rajono mokinių yra paplitę labiau nei vidutiniškai Lietuvoje. </t>
  </si>
  <si>
    <t xml:space="preserve">        Paklausus, kokių paslaugų Šilalės mieste trūksta asmenims, patiriantiems socialines rizikas (dėl smurto artimoje aplinkoje, psichoaktyvių medžiagų vartojimo, socialinių įgūdžių neturėjimo ir kt.), daugiausiai respondentų rinkosi atsakymus "Psichologų paslaugų asmenims, susiduriantiems su įvairiais iššūkiais (priklausomybės, patiriamas smurtas ir pan.)"  (41,6 proc.) bei "Socialinių įgūdžių formavimo paslaugų socialinę riziką patiriančių šeimų nariams" (18,2 proc.)</t>
  </si>
  <si>
    <t xml:space="preserve">PATVIRTINTA </t>
  </si>
  <si>
    <t>Asociacijos</t>
  </si>
  <si>
    <t>grupės visuotinio narių</t>
  </si>
  <si>
    <t>susirinkimo</t>
  </si>
  <si>
    <t xml:space="preserve">protokolu Nr. </t>
  </si>
  <si>
    <t>ORIGINALAS</t>
  </si>
  <si>
    <t>Šilalės  miesto vietos veiklos</t>
  </si>
  <si>
    <t>Šilalės miesto 2023-2029 metų vietos plėtros strategija</t>
  </si>
  <si>
    <t>Šilalė, 2023 m.</t>
  </si>
  <si>
    <t>2023 m. lapkričio            d.</t>
  </si>
  <si>
    <r>
      <t xml:space="preserve">Pasirinkta tikslo alternatyva  </t>
    </r>
    <r>
      <rPr>
        <b/>
        <sz val="11"/>
        <color theme="1"/>
        <rFont val="Times New Roman"/>
        <family val="1"/>
        <charset val="186"/>
      </rPr>
      <t xml:space="preserve">Skatinti aktyvią nepalankioje padėtyje esančių Šilalės miesto gyventojų ekonominę ir socialinę įtrauktį į visuomenės gyvenimą, </t>
    </r>
    <r>
      <rPr>
        <sz val="11"/>
        <color theme="1"/>
        <rFont val="Times New Roman"/>
        <family val="1"/>
        <charset val="186"/>
      </rPr>
      <t xml:space="preserve">nes ji atitinka2021-2027 m. Europos Sąjungos fondų investicijų programoje nustatytus 4.7 ir 4.9 uždavinius bei apima platų veikimo spektrą - pagalbą gyventojams tiek teikiant jiems socialines paslaugas, tiek ir padedant įgyti kompetencijų aktualių darbo rinkoje, motyvuojant pradėti savarankišką veiklą ir verslą.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</si>
</sst>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2"/>
      <color rgb="FF000000"/>
      <name val="Times New Roman"/>
      <family val="1"/>
      <charset val="186"/>
    </font>
    <font>
      <b/>
      <sz val="12"/>
      <color theme="1"/>
      <name val="Times New Roman"/>
      <family val="1"/>
      <charset val="186"/>
    </font>
    <font>
      <sz val="12"/>
      <color theme="1"/>
      <name val="Times New Roman"/>
      <family val="1"/>
      <charset val="186"/>
    </font>
    <font>
      <sz val="12"/>
      <name val="Times New Roman"/>
      <family val="1"/>
      <charset val="186"/>
    </font>
    <font>
      <i/>
      <sz val="12"/>
      <name val="Times New Roman"/>
      <family val="1"/>
      <charset val="186"/>
    </font>
    <font>
      <sz val="10"/>
      <color theme="1"/>
      <name val="Times New Roman"/>
      <family val="1"/>
      <charset val="186"/>
    </font>
    <font>
      <b/>
      <sz val="10"/>
      <color theme="1"/>
      <name val="Times New Roman"/>
      <family val="1"/>
      <charset val="186"/>
    </font>
    <font>
      <b/>
      <sz val="10"/>
      <name val="Times New Roman"/>
      <family val="1"/>
      <charset val="186"/>
    </font>
    <font>
      <sz val="11"/>
      <color theme="1"/>
      <name val="Times New Roman"/>
      <family val="1"/>
      <charset val="186"/>
    </font>
    <font>
      <b/>
      <sz val="11"/>
      <color rgb="FF000000"/>
      <name val="Times New Roman"/>
      <family val="1"/>
      <charset val="186"/>
    </font>
    <font>
      <i/>
      <sz val="11"/>
      <color theme="1"/>
      <name val="Times New Roman"/>
      <family val="1"/>
      <charset val="186"/>
    </font>
    <font>
      <b/>
      <sz val="11"/>
      <color theme="1"/>
      <name val="Times New Roman"/>
      <family val="1"/>
      <charset val="186"/>
    </font>
    <font>
      <sz val="11"/>
      <name val="Times New Roman"/>
      <family val="1"/>
      <charset val="186"/>
    </font>
    <font>
      <sz val="11"/>
      <name val="Calibri"/>
      <family val="2"/>
      <scheme val="minor"/>
    </font>
    <font>
      <b/>
      <sz val="11"/>
      <name val="Times New Roman"/>
      <family val="1"/>
      <charset val="186"/>
    </font>
    <font>
      <i/>
      <sz val="11"/>
      <name val="Times New Roman"/>
      <family val="1"/>
      <charset val="186"/>
    </font>
    <font>
      <b/>
      <sz val="12"/>
      <name val="Times New Roman"/>
      <family val="1"/>
      <charset val="186"/>
    </font>
    <font>
      <i/>
      <sz val="11"/>
      <name val="Times New Roman"/>
      <family val="1"/>
    </font>
    <font>
      <u/>
      <sz val="11"/>
      <color theme="1"/>
      <name val="Times New Roman"/>
      <family val="1"/>
      <charset val="186"/>
    </font>
    <font>
      <b/>
      <u/>
      <sz val="11"/>
      <color theme="1"/>
      <name val="Times New Roman"/>
      <family val="1"/>
      <charset val="186"/>
    </font>
    <font>
      <sz val="11"/>
      <color theme="0"/>
      <name val="Times New Roman"/>
      <family val="1"/>
      <charset val="186"/>
    </font>
    <font>
      <b/>
      <i/>
      <sz val="11"/>
      <color theme="1"/>
      <name val="Times New Roman"/>
      <family val="1"/>
      <charset val="186"/>
    </font>
    <font>
      <sz val="10"/>
      <color theme="1"/>
      <name val="Times New Roman"/>
      <family val="1"/>
    </font>
    <font>
      <sz val="11"/>
      <color rgb="FFFF0000"/>
      <name val="Times New Roman"/>
      <family val="1"/>
      <charset val="186"/>
    </font>
    <font>
      <b/>
      <sz val="16"/>
      <name val="Times New Roman"/>
      <family val="1"/>
      <charset val="186"/>
    </font>
    <font>
      <sz val="16"/>
      <name val="Times New Roman"/>
      <family val="1"/>
      <charset val="186"/>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324">
    <xf numFmtId="0" fontId="0" fillId="0" borderId="0" xfId="0"/>
    <xf numFmtId="0" fontId="3" fillId="0" borderId="0" xfId="0" applyFont="1"/>
    <xf numFmtId="0" fontId="3" fillId="0" borderId="0" xfId="0" applyFont="1" applyAlignment="1">
      <alignment horizontal="left"/>
    </xf>
    <xf numFmtId="0" fontId="6" fillId="0" borderId="0" xfId="0" applyFont="1"/>
    <xf numFmtId="0" fontId="3" fillId="0" borderId="0" xfId="0" applyFont="1" applyAlignment="1">
      <alignment horizontal="left" wrapText="1"/>
    </xf>
    <xf numFmtId="4" fontId="3" fillId="0" borderId="0" xfId="0" applyNumberFormat="1" applyFont="1"/>
    <xf numFmtId="0" fontId="3" fillId="0" borderId="0" xfId="0" applyFont="1" applyProtection="1">
      <protection locked="0"/>
    </xf>
    <xf numFmtId="0" fontId="6" fillId="0" borderId="1" xfId="0" applyFont="1" applyBorder="1" applyAlignment="1">
      <alignment horizontal="left" vertical="top" wrapText="1"/>
    </xf>
    <xf numFmtId="4" fontId="4" fillId="0" borderId="1" xfId="0" applyNumberFormat="1" applyFont="1" applyBorder="1" applyAlignment="1">
      <alignment vertical="top" wrapText="1"/>
    </xf>
    <xf numFmtId="0" fontId="2" fillId="0" borderId="2" xfId="0" applyFont="1" applyBorder="1" applyAlignment="1">
      <alignment horizontal="left"/>
    </xf>
    <xf numFmtId="0" fontId="6" fillId="0" borderId="10" xfId="0" applyFont="1" applyBorder="1" applyAlignment="1">
      <alignment horizontal="left" vertical="top" wrapText="1"/>
    </xf>
    <xf numFmtId="0" fontId="6" fillId="0" borderId="9" xfId="0" applyFont="1" applyBorder="1" applyAlignment="1">
      <alignment horizontal="left" vertical="top" wrapText="1"/>
    </xf>
    <xf numFmtId="4" fontId="4" fillId="0" borderId="9" xfId="0" applyNumberFormat="1" applyFont="1" applyBorder="1" applyAlignment="1">
      <alignment vertical="top" wrapText="1"/>
    </xf>
    <xf numFmtId="0" fontId="2" fillId="3" borderId="1" xfId="0" applyFont="1" applyFill="1" applyBorder="1" applyAlignment="1">
      <alignment horizontal="center"/>
    </xf>
    <xf numFmtId="4" fontId="4" fillId="0" borderId="25" xfId="0" applyNumberFormat="1" applyFont="1" applyBorder="1" applyAlignment="1">
      <alignment vertical="top" wrapText="1"/>
    </xf>
    <xf numFmtId="4" fontId="4" fillId="2" borderId="40" xfId="0" applyNumberFormat="1" applyFont="1" applyFill="1" applyBorder="1" applyAlignment="1">
      <alignment vertical="top" wrapText="1"/>
    </xf>
    <xf numFmtId="4" fontId="4" fillId="2" borderId="41" xfId="0" applyNumberFormat="1" applyFont="1" applyFill="1" applyBorder="1" applyAlignment="1">
      <alignment vertical="top" wrapText="1"/>
    </xf>
    <xf numFmtId="0" fontId="9" fillId="0" borderId="0" xfId="0" applyFont="1"/>
    <xf numFmtId="0" fontId="9" fillId="0" borderId="28" xfId="0" applyFont="1" applyBorder="1"/>
    <xf numFmtId="0" fontId="9" fillId="0" borderId="27" xfId="0" applyFont="1" applyBorder="1" applyAlignment="1">
      <alignment horizontal="center"/>
    </xf>
    <xf numFmtId="0" fontId="9" fillId="0" borderId="27" xfId="0" applyFont="1" applyBorder="1"/>
    <xf numFmtId="0" fontId="14" fillId="0" borderId="0" xfId="0" applyFont="1"/>
    <xf numFmtId="0" fontId="13" fillId="0" borderId="0" xfId="0" applyFont="1"/>
    <xf numFmtId="4" fontId="4" fillId="0" borderId="0" xfId="0" applyNumberFormat="1" applyFont="1"/>
    <xf numFmtId="0" fontId="9" fillId="0" borderId="27" xfId="0" applyFont="1" applyBorder="1" applyAlignment="1">
      <alignment horizontal="left" vertical="top" wrapText="1"/>
    </xf>
    <xf numFmtId="4" fontId="4" fillId="0" borderId="2" xfId="0" applyNumberFormat="1" applyFont="1" applyBorder="1" applyAlignment="1">
      <alignment vertical="top" wrapText="1"/>
    </xf>
    <xf numFmtId="4" fontId="4" fillId="2" borderId="42" xfId="0" applyNumberFormat="1" applyFont="1" applyFill="1" applyBorder="1" applyAlignment="1">
      <alignment vertical="top" wrapText="1"/>
    </xf>
    <xf numFmtId="0" fontId="8" fillId="0" borderId="6" xfId="0" applyFont="1" applyBorder="1" applyAlignment="1">
      <alignment vertical="top" wrapText="1"/>
    </xf>
    <xf numFmtId="4" fontId="4" fillId="0" borderId="7" xfId="0" applyNumberFormat="1" applyFont="1" applyBorder="1" applyAlignment="1">
      <alignment vertical="top" wrapText="1"/>
    </xf>
    <xf numFmtId="4" fontId="17" fillId="0" borderId="7" xfId="0" applyNumberFormat="1" applyFont="1" applyBorder="1" applyAlignment="1">
      <alignment vertical="top" wrapText="1"/>
    </xf>
    <xf numFmtId="4" fontId="2" fillId="2" borderId="5" xfId="0" applyNumberFormat="1" applyFont="1" applyFill="1" applyBorder="1" applyAlignment="1">
      <alignment vertical="top"/>
    </xf>
    <xf numFmtId="0" fontId="2" fillId="0" borderId="4" xfId="0" applyFont="1" applyBorder="1" applyAlignment="1">
      <alignment horizontal="left"/>
    </xf>
    <xf numFmtId="0" fontId="6" fillId="0" borderId="30" xfId="0" applyFont="1" applyBorder="1" applyAlignment="1">
      <alignment horizontal="left" vertical="top" wrapText="1"/>
    </xf>
    <xf numFmtId="4" fontId="17" fillId="0" borderId="43" xfId="0" applyNumberFormat="1" applyFont="1" applyBorder="1" applyAlignment="1">
      <alignment vertical="top" wrapText="1"/>
    </xf>
    <xf numFmtId="4" fontId="4" fillId="0" borderId="1" xfId="0" applyNumberFormat="1" applyFont="1" applyBorder="1" applyAlignment="1">
      <alignment horizontal="center" vertical="top" wrapText="1"/>
    </xf>
    <xf numFmtId="4" fontId="4" fillId="0" borderId="25" xfId="0" applyNumberFormat="1" applyFont="1" applyBorder="1" applyAlignment="1">
      <alignment horizontal="center" vertical="top" wrapText="1"/>
    </xf>
    <xf numFmtId="4" fontId="4" fillId="2" borderId="41" xfId="0" applyNumberFormat="1" applyFont="1" applyFill="1" applyBorder="1" applyAlignment="1">
      <alignment horizontal="center" vertical="top" wrapText="1"/>
    </xf>
    <xf numFmtId="4" fontId="4" fillId="0" borderId="9" xfId="0" applyNumberFormat="1" applyFont="1" applyBorder="1" applyAlignment="1">
      <alignment horizontal="center" vertical="top" wrapText="1"/>
    </xf>
    <xf numFmtId="4" fontId="4" fillId="0" borderId="2" xfId="0" applyNumberFormat="1" applyFont="1" applyBorder="1" applyAlignment="1">
      <alignment horizontal="center" vertical="top" wrapText="1"/>
    </xf>
    <xf numFmtId="4" fontId="4" fillId="2" borderId="42" xfId="0" applyNumberFormat="1" applyFont="1" applyFill="1" applyBorder="1" applyAlignment="1">
      <alignment horizontal="center" vertical="top" wrapText="1"/>
    </xf>
    <xf numFmtId="4" fontId="17" fillId="0" borderId="7" xfId="0" applyNumberFormat="1" applyFont="1" applyBorder="1" applyAlignment="1">
      <alignment horizontal="center" vertical="top" wrapText="1"/>
    </xf>
    <xf numFmtId="4" fontId="17" fillId="0" borderId="43" xfId="0" applyNumberFormat="1" applyFont="1" applyBorder="1" applyAlignment="1">
      <alignment horizontal="center" vertical="top" wrapText="1"/>
    </xf>
    <xf numFmtId="4" fontId="2" fillId="2" borderId="5" xfId="0" applyNumberFormat="1" applyFont="1" applyFill="1" applyBorder="1" applyAlignment="1">
      <alignment horizontal="center" vertical="top"/>
    </xf>
    <xf numFmtId="4" fontId="3" fillId="0" borderId="10" xfId="0" applyNumberFormat="1" applyFont="1" applyBorder="1" applyAlignment="1">
      <alignment vertical="top"/>
    </xf>
    <xf numFmtId="4" fontId="3" fillId="0" borderId="1" xfId="0" applyNumberFormat="1" applyFont="1" applyBorder="1" applyAlignment="1">
      <alignment vertical="top"/>
    </xf>
    <xf numFmtId="0" fontId="3" fillId="0" borderId="9" xfId="0" applyFont="1" applyBorder="1" applyAlignment="1">
      <alignment vertical="top"/>
    </xf>
    <xf numFmtId="4" fontId="2" fillId="0" borderId="7" xfId="0" applyNumberFormat="1" applyFont="1" applyBorder="1" applyAlignment="1">
      <alignment vertical="top"/>
    </xf>
    <xf numFmtId="4" fontId="2" fillId="2" borderId="8" xfId="0" applyNumberFormat="1" applyFont="1" applyFill="1" applyBorder="1" applyAlignment="1">
      <alignment vertical="top"/>
    </xf>
    <xf numFmtId="0" fontId="3" fillId="0" borderId="10" xfId="0" applyFont="1" applyBorder="1" applyAlignment="1">
      <alignment vertical="top"/>
    </xf>
    <xf numFmtId="0" fontId="3" fillId="0" borderId="1" xfId="0" applyFont="1" applyBorder="1" applyAlignment="1">
      <alignment vertical="top"/>
    </xf>
    <xf numFmtId="0" fontId="2" fillId="0" borderId="7" xfId="0" applyFont="1" applyBorder="1" applyAlignment="1">
      <alignment horizontal="left" vertical="top"/>
    </xf>
    <xf numFmtId="4" fontId="2" fillId="0" borderId="7" xfId="0" applyNumberFormat="1" applyFont="1" applyBorder="1" applyAlignment="1">
      <alignment horizontal="center" vertical="top"/>
    </xf>
    <xf numFmtId="4" fontId="2" fillId="2" borderId="8" xfId="0" applyNumberFormat="1" applyFont="1" applyFill="1" applyBorder="1" applyAlignment="1">
      <alignment horizontal="center" vertical="top"/>
    </xf>
    <xf numFmtId="4" fontId="3" fillId="0" borderId="10" xfId="0" applyNumberFormat="1" applyFont="1" applyBorder="1" applyAlignment="1">
      <alignment horizontal="center" vertical="top"/>
    </xf>
    <xf numFmtId="4" fontId="3" fillId="0" borderId="23" xfId="0" applyNumberFormat="1" applyFont="1" applyBorder="1" applyAlignment="1">
      <alignment horizontal="center" vertical="top"/>
    </xf>
    <xf numFmtId="4" fontId="3" fillId="2" borderId="40" xfId="0" applyNumberFormat="1" applyFont="1" applyFill="1" applyBorder="1" applyAlignment="1">
      <alignment horizontal="center" vertical="top"/>
    </xf>
    <xf numFmtId="4" fontId="3" fillId="0" borderId="1" xfId="0" applyNumberFormat="1" applyFont="1" applyBorder="1" applyAlignment="1">
      <alignment horizontal="center" vertical="top"/>
    </xf>
    <xf numFmtId="4" fontId="3" fillId="0" borderId="25" xfId="0" applyNumberFormat="1" applyFont="1" applyBorder="1" applyAlignment="1">
      <alignment horizontal="center" vertical="top"/>
    </xf>
    <xf numFmtId="4" fontId="3" fillId="2" borderId="41" xfId="0" applyNumberFormat="1" applyFont="1" applyFill="1" applyBorder="1" applyAlignment="1">
      <alignment horizontal="center" vertical="top"/>
    </xf>
    <xf numFmtId="0" fontId="3" fillId="0" borderId="9" xfId="0" applyFont="1" applyBorder="1" applyAlignment="1">
      <alignment horizontal="center" vertical="top"/>
    </xf>
    <xf numFmtId="0" fontId="3" fillId="0" borderId="2" xfId="0" applyFont="1" applyBorder="1" applyAlignment="1">
      <alignment horizontal="center" vertical="top"/>
    </xf>
    <xf numFmtId="0" fontId="3" fillId="2" borderId="42" xfId="0" applyFont="1" applyFill="1" applyBorder="1" applyAlignment="1">
      <alignment horizontal="center" vertical="top"/>
    </xf>
    <xf numFmtId="4" fontId="17" fillId="0" borderId="7" xfId="0" applyNumberFormat="1" applyFont="1" applyBorder="1" applyAlignment="1">
      <alignment horizontal="left" vertical="top" wrapText="1"/>
    </xf>
    <xf numFmtId="0" fontId="3" fillId="0" borderId="1" xfId="0" applyFont="1" applyBorder="1" applyAlignment="1">
      <alignment horizontal="center" vertical="top"/>
    </xf>
    <xf numFmtId="0" fontId="3" fillId="0" borderId="25" xfId="0" applyFont="1" applyBorder="1" applyAlignment="1">
      <alignment horizontal="center" vertical="top"/>
    </xf>
    <xf numFmtId="0" fontId="3" fillId="2" borderId="41" xfId="0" applyFont="1" applyFill="1" applyBorder="1" applyAlignment="1">
      <alignment horizontal="center" vertical="top"/>
    </xf>
    <xf numFmtId="0" fontId="2" fillId="3" borderId="1" xfId="0" applyFont="1" applyFill="1" applyBorder="1" applyAlignment="1">
      <alignment horizontal="center" wrapText="1"/>
    </xf>
    <xf numFmtId="0" fontId="3" fillId="0" borderId="7" xfId="0" applyFont="1" applyBorder="1" applyAlignment="1">
      <alignment vertical="top"/>
    </xf>
    <xf numFmtId="0" fontId="2" fillId="0" borderId="7" xfId="0" applyFont="1" applyBorder="1" applyAlignment="1">
      <alignment vertical="top"/>
    </xf>
    <xf numFmtId="4" fontId="3" fillId="0" borderId="1" xfId="0" applyNumberFormat="1" applyFont="1" applyBorder="1" applyAlignment="1">
      <alignment horizontal="left" vertical="top" wrapText="1"/>
    </xf>
    <xf numFmtId="0" fontId="3" fillId="0" borderId="0" xfId="0" applyFont="1" applyAlignment="1">
      <alignment vertical="top"/>
    </xf>
    <xf numFmtId="4" fontId="3" fillId="0" borderId="10" xfId="0" applyNumberFormat="1" applyFont="1" applyBorder="1" applyAlignment="1">
      <alignment horizontal="center" vertical="top" wrapText="1"/>
    </xf>
    <xf numFmtId="4" fontId="3" fillId="0" borderId="0" xfId="0" applyNumberFormat="1" applyFont="1" applyAlignment="1">
      <alignment vertical="top"/>
    </xf>
    <xf numFmtId="0" fontId="7" fillId="3" borderId="6"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top" wrapText="1"/>
      <protection locked="0"/>
    </xf>
    <xf numFmtId="4" fontId="3" fillId="0" borderId="1" xfId="0" applyNumberFormat="1" applyFont="1" applyBorder="1" applyAlignment="1">
      <alignment horizontal="center" vertical="top" wrapText="1"/>
    </xf>
    <xf numFmtId="0" fontId="2" fillId="3" borderId="7" xfId="0" applyFont="1" applyFill="1" applyBorder="1" applyAlignment="1" applyProtection="1">
      <alignment horizontal="center" vertical="top"/>
      <protection locked="0"/>
    </xf>
    <xf numFmtId="0" fontId="2" fillId="3" borderId="8" xfId="0" applyFont="1" applyFill="1" applyBorder="1" applyAlignment="1" applyProtection="1">
      <alignment horizontal="center" vertical="top"/>
      <protection locked="0"/>
    </xf>
    <xf numFmtId="4" fontId="3" fillId="0" borderId="10" xfId="0" applyNumberFormat="1" applyFont="1" applyBorder="1" applyAlignment="1">
      <alignment vertical="top" wrapText="1"/>
    </xf>
    <xf numFmtId="4" fontId="3" fillId="0" borderId="1" xfId="0" applyNumberFormat="1" applyFont="1" applyBorder="1" applyAlignment="1">
      <alignment vertical="top" wrapText="1"/>
    </xf>
    <xf numFmtId="0" fontId="7" fillId="0" borderId="6" xfId="0" applyFont="1" applyBorder="1" applyAlignment="1">
      <alignment horizontal="left" vertical="top" wrapText="1"/>
    </xf>
    <xf numFmtId="0" fontId="7" fillId="0" borderId="26" xfId="0" applyFont="1" applyBorder="1" applyAlignment="1">
      <alignment horizontal="left" vertical="top" wrapText="1"/>
    </xf>
    <xf numFmtId="0" fontId="2" fillId="0" borderId="6" xfId="0" applyFont="1" applyBorder="1" applyAlignment="1">
      <alignment horizontal="left" vertical="top"/>
    </xf>
    <xf numFmtId="0" fontId="7" fillId="0" borderId="45" xfId="0" applyFont="1" applyBorder="1" applyAlignment="1">
      <alignment horizontal="left" vertical="top" wrapText="1"/>
    </xf>
    <xf numFmtId="0" fontId="2" fillId="0" borderId="46" xfId="0" applyFont="1" applyBorder="1" applyAlignment="1">
      <alignment horizontal="left" vertical="top"/>
    </xf>
    <xf numFmtId="4" fontId="2" fillId="0" borderId="46" xfId="0" applyNumberFormat="1" applyFont="1" applyBorder="1" applyAlignment="1">
      <alignment horizontal="center" vertical="top"/>
    </xf>
    <xf numFmtId="4" fontId="2" fillId="2" borderId="47" xfId="0" applyNumberFormat="1" applyFont="1" applyFill="1" applyBorder="1" applyAlignment="1">
      <alignment horizontal="center" vertical="top"/>
    </xf>
    <xf numFmtId="4" fontId="4" fillId="0" borderId="30" xfId="0" applyNumberFormat="1" applyFont="1" applyBorder="1" applyAlignment="1">
      <alignment vertical="top" wrapText="1"/>
    </xf>
    <xf numFmtId="4" fontId="4" fillId="0" borderId="48" xfId="0" applyNumberFormat="1" applyFont="1" applyBorder="1" applyAlignment="1">
      <alignment vertical="top" wrapText="1"/>
    </xf>
    <xf numFmtId="4" fontId="4" fillId="0" borderId="30" xfId="0" applyNumberFormat="1" applyFont="1" applyBorder="1" applyAlignment="1">
      <alignment horizontal="center" vertical="top" wrapText="1"/>
    </xf>
    <xf numFmtId="4" fontId="4" fillId="0" borderId="48" xfId="0" applyNumberFormat="1" applyFont="1" applyBorder="1" applyAlignment="1">
      <alignment horizontal="center" vertical="top" wrapText="1"/>
    </xf>
    <xf numFmtId="4" fontId="4" fillId="2" borderId="40" xfId="0" applyNumberFormat="1" applyFont="1" applyFill="1" applyBorder="1" applyAlignment="1">
      <alignment horizontal="center" vertical="top" wrapText="1"/>
    </xf>
    <xf numFmtId="0" fontId="6" fillId="0" borderId="49" xfId="0" applyFont="1" applyBorder="1" applyAlignment="1">
      <alignment horizontal="left" vertical="top" wrapText="1"/>
    </xf>
    <xf numFmtId="4" fontId="3" fillId="0" borderId="50" xfId="0" applyNumberFormat="1" applyFont="1" applyBorder="1" applyAlignment="1">
      <alignment horizontal="center" vertical="top" wrapText="1"/>
    </xf>
    <xf numFmtId="0" fontId="6" fillId="0" borderId="32" xfId="0" applyFont="1" applyBorder="1" applyAlignment="1">
      <alignment horizontal="left" vertical="top" wrapText="1"/>
    </xf>
    <xf numFmtId="4" fontId="3" fillId="0" borderId="33" xfId="0" applyNumberFormat="1" applyFont="1" applyBorder="1" applyAlignment="1">
      <alignment horizontal="center" vertical="top" wrapText="1"/>
    </xf>
    <xf numFmtId="0" fontId="6" fillId="0" borderId="34" xfId="0" applyFont="1" applyBorder="1" applyAlignment="1">
      <alignment horizontal="left" vertical="top" wrapText="1"/>
    </xf>
    <xf numFmtId="4" fontId="3" fillId="0" borderId="35" xfId="0" applyNumberFormat="1" applyFont="1" applyBorder="1" applyAlignment="1">
      <alignment horizontal="center" vertical="top" wrapText="1"/>
    </xf>
    <xf numFmtId="4" fontId="3" fillId="0" borderId="36" xfId="0" applyNumberFormat="1" applyFont="1" applyBorder="1" applyAlignment="1">
      <alignment horizontal="center" vertical="top" wrapText="1"/>
    </xf>
    <xf numFmtId="4" fontId="3" fillId="0" borderId="50" xfId="0" applyNumberFormat="1" applyFont="1" applyBorder="1" applyAlignment="1">
      <alignment vertical="top" wrapText="1"/>
    </xf>
    <xf numFmtId="4" fontId="3" fillId="0" borderId="33" xfId="0" applyNumberFormat="1" applyFont="1" applyBorder="1" applyAlignment="1">
      <alignment vertical="top" wrapText="1"/>
    </xf>
    <xf numFmtId="4" fontId="3" fillId="0" borderId="33" xfId="0" applyNumberFormat="1" applyFont="1" applyBorder="1" applyAlignment="1">
      <alignment horizontal="left" vertical="top" wrapText="1"/>
    </xf>
    <xf numFmtId="4" fontId="3" fillId="0" borderId="35" xfId="0" applyNumberFormat="1" applyFont="1" applyBorder="1" applyAlignment="1">
      <alignment horizontal="left" vertical="top" wrapText="1"/>
    </xf>
    <xf numFmtId="4" fontId="3" fillId="0" borderId="36" xfId="0" applyNumberFormat="1" applyFont="1" applyBorder="1" applyAlignment="1">
      <alignment horizontal="left" vertical="top" wrapText="1"/>
    </xf>
    <xf numFmtId="4" fontId="2" fillId="3" borderId="8" xfId="0" applyNumberFormat="1" applyFont="1" applyFill="1" applyBorder="1" applyAlignment="1" applyProtection="1">
      <alignment horizontal="left" vertical="top" wrapText="1"/>
      <protection locked="0"/>
    </xf>
    <xf numFmtId="4" fontId="3" fillId="0" borderId="50" xfId="0" applyNumberFormat="1" applyFont="1" applyBorder="1" applyAlignment="1">
      <alignment horizontal="left" vertical="top" wrapText="1"/>
    </xf>
    <xf numFmtId="0" fontId="9" fillId="0" borderId="29" xfId="0" applyFont="1" applyBorder="1" applyAlignment="1">
      <alignment vertical="top"/>
    </xf>
    <xf numFmtId="0" fontId="9" fillId="0" borderId="32" xfId="0" applyFont="1" applyBorder="1" applyAlignment="1">
      <alignment vertical="top"/>
    </xf>
    <xf numFmtId="0" fontId="9" fillId="0" borderId="34" xfId="0" applyFont="1" applyBorder="1" applyAlignment="1">
      <alignment vertical="top"/>
    </xf>
    <xf numFmtId="0" fontId="9" fillId="0" borderId="30" xfId="0" applyFont="1" applyBorder="1" applyAlignment="1">
      <alignment horizontal="center" vertical="top"/>
    </xf>
    <xf numFmtId="0" fontId="9" fillId="0" borderId="30" xfId="0" applyFont="1" applyBorder="1" applyAlignment="1">
      <alignment horizontal="center" vertical="top" wrapText="1"/>
    </xf>
    <xf numFmtId="0" fontId="12" fillId="0" borderId="31" xfId="0" applyFont="1" applyBorder="1" applyAlignment="1">
      <alignment horizontal="center" vertical="top" wrapText="1"/>
    </xf>
    <xf numFmtId="0" fontId="9" fillId="0" borderId="1" xfId="0" applyFont="1" applyBorder="1" applyAlignment="1">
      <alignment horizontal="center" vertical="top"/>
    </xf>
    <xf numFmtId="0" fontId="12" fillId="0" borderId="33" xfId="0" applyFont="1" applyBorder="1" applyAlignment="1">
      <alignment horizontal="center" vertical="top"/>
    </xf>
    <xf numFmtId="0" fontId="9" fillId="0" borderId="35" xfId="0" applyFont="1" applyBorder="1" applyAlignment="1">
      <alignment horizontal="center" vertical="top"/>
    </xf>
    <xf numFmtId="0" fontId="12" fillId="0" borderId="36" xfId="0" applyFont="1" applyBorder="1" applyAlignment="1">
      <alignment horizontal="center" vertical="top"/>
    </xf>
    <xf numFmtId="4" fontId="17" fillId="4" borderId="7" xfId="0" applyNumberFormat="1" applyFont="1" applyFill="1" applyBorder="1" applyAlignment="1">
      <alignment horizontal="center" vertical="top" wrapText="1"/>
    </xf>
    <xf numFmtId="0" fontId="3" fillId="0" borderId="25" xfId="0" applyFont="1" applyBorder="1"/>
    <xf numFmtId="0" fontId="3" fillId="0" borderId="2" xfId="0" applyFont="1" applyBorder="1"/>
    <xf numFmtId="0" fontId="3" fillId="0" borderId="12" xfId="0" applyFont="1" applyBorder="1"/>
    <xf numFmtId="4" fontId="3" fillId="0" borderId="10" xfId="0" applyNumberFormat="1" applyFont="1" applyBorder="1" applyAlignment="1">
      <alignment horizontal="left" vertical="top" wrapText="1"/>
    </xf>
    <xf numFmtId="4" fontId="3" fillId="4" borderId="1" xfId="0" applyNumberFormat="1" applyFont="1" applyFill="1" applyBorder="1" applyAlignment="1">
      <alignment horizontal="center" vertical="top"/>
    </xf>
    <xf numFmtId="4" fontId="4" fillId="0" borderId="10" xfId="0" applyNumberFormat="1" applyFont="1" applyBorder="1" applyAlignment="1">
      <alignment horizontal="center" vertical="top" wrapText="1"/>
    </xf>
    <xf numFmtId="0" fontId="9" fillId="0" borderId="29" xfId="0" applyFont="1" applyFill="1" applyBorder="1" applyAlignment="1">
      <alignment vertical="top"/>
    </xf>
    <xf numFmtId="0" fontId="9" fillId="0" borderId="32" xfId="0" applyFont="1" applyFill="1" applyBorder="1" applyAlignment="1">
      <alignment vertical="top"/>
    </xf>
    <xf numFmtId="0" fontId="9" fillId="0" borderId="34" xfId="0" applyFont="1" applyFill="1" applyBorder="1" applyAlignment="1">
      <alignment vertical="top"/>
    </xf>
    <xf numFmtId="0" fontId="9" fillId="0" borderId="54" xfId="0" applyFont="1" applyFill="1" applyBorder="1" applyAlignment="1">
      <alignment vertical="top"/>
    </xf>
    <xf numFmtId="0" fontId="9" fillId="0" borderId="44" xfId="0" applyFont="1" applyFill="1" applyBorder="1" applyAlignment="1">
      <alignment vertical="top"/>
    </xf>
    <xf numFmtId="0" fontId="9" fillId="0" borderId="58" xfId="0" applyFont="1" applyBorder="1" applyAlignment="1">
      <alignment vertical="top"/>
    </xf>
    <xf numFmtId="0" fontId="9" fillId="0" borderId="9" xfId="0" applyFont="1" applyBorder="1" applyAlignment="1">
      <alignment horizontal="center" vertical="top"/>
    </xf>
    <xf numFmtId="0" fontId="12" fillId="0" borderId="59" xfId="0" applyFont="1" applyBorder="1" applyAlignment="1">
      <alignment horizontal="center" vertical="top"/>
    </xf>
    <xf numFmtId="0" fontId="9" fillId="0" borderId="56" xfId="0" applyFont="1" applyFill="1" applyBorder="1" applyAlignment="1">
      <alignment vertical="top"/>
    </xf>
    <xf numFmtId="0" fontId="9" fillId="0" borderId="58" xfId="0" applyFont="1" applyFill="1" applyBorder="1" applyAlignment="1">
      <alignment vertical="top"/>
    </xf>
    <xf numFmtId="0" fontId="9" fillId="4" borderId="0" xfId="0" applyFont="1" applyFill="1"/>
    <xf numFmtId="0" fontId="12" fillId="0" borderId="0" xfId="0" applyFont="1" applyAlignment="1">
      <alignment horizontal="center"/>
    </xf>
    <xf numFmtId="0" fontId="25" fillId="5" borderId="26" xfId="0" applyFont="1" applyFill="1" applyBorder="1" applyAlignment="1">
      <alignment horizontal="center" vertical="center" wrapText="1"/>
    </xf>
    <xf numFmtId="0" fontId="25" fillId="5" borderId="18" xfId="0" applyFont="1" applyFill="1" applyBorder="1" applyAlignment="1">
      <alignment horizontal="center" vertical="center" wrapText="1"/>
    </xf>
    <xf numFmtId="0" fontId="25" fillId="5" borderId="19" xfId="0" applyFont="1" applyFill="1" applyBorder="1" applyAlignment="1">
      <alignment horizontal="center" vertical="center" wrapText="1"/>
    </xf>
    <xf numFmtId="0" fontId="25" fillId="5" borderId="37" xfId="0" applyFont="1" applyFill="1" applyBorder="1" applyAlignment="1">
      <alignment horizontal="center" vertical="center" wrapText="1"/>
    </xf>
    <xf numFmtId="0" fontId="25" fillId="5" borderId="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28" xfId="0" applyFont="1" applyFill="1" applyBorder="1" applyAlignment="1">
      <alignment horizontal="center" vertical="center" wrapText="1"/>
    </xf>
    <xf numFmtId="0" fontId="25" fillId="5" borderId="27" xfId="0" applyFont="1" applyFill="1" applyBorder="1" applyAlignment="1">
      <alignment horizontal="center" vertical="center" wrapText="1"/>
    </xf>
    <xf numFmtId="0" fontId="25" fillId="5" borderId="39" xfId="0" applyFont="1" applyFill="1" applyBorder="1" applyAlignment="1">
      <alignment horizontal="center" vertical="center" wrapText="1"/>
    </xf>
    <xf numFmtId="0" fontId="26" fillId="5" borderId="26" xfId="0" applyFont="1" applyFill="1" applyBorder="1" applyAlignment="1">
      <alignment horizontal="center" vertical="center" wrapText="1"/>
    </xf>
    <xf numFmtId="0" fontId="26" fillId="5" borderId="18" xfId="0" applyFont="1" applyFill="1" applyBorder="1" applyAlignment="1">
      <alignment horizontal="center" vertical="center" wrapText="1"/>
    </xf>
    <xf numFmtId="0" fontId="26" fillId="5" borderId="19" xfId="0" applyFont="1" applyFill="1" applyBorder="1" applyAlignment="1">
      <alignment horizontal="center" vertical="center" wrapText="1"/>
    </xf>
    <xf numFmtId="0" fontId="26" fillId="5" borderId="28" xfId="0" applyFont="1" applyFill="1" applyBorder="1" applyAlignment="1">
      <alignment horizontal="center" vertical="center" wrapText="1"/>
    </xf>
    <xf numFmtId="0" fontId="26" fillId="5" borderId="27" xfId="0" applyFont="1" applyFill="1" applyBorder="1" applyAlignment="1">
      <alignment horizontal="center" vertical="center" wrapText="1"/>
    </xf>
    <xf numFmtId="0" fontId="26" fillId="5" borderId="39" xfId="0" applyFont="1" applyFill="1" applyBorder="1" applyAlignment="1">
      <alignment horizontal="center" vertical="center" wrapText="1"/>
    </xf>
    <xf numFmtId="0" fontId="13" fillId="0" borderId="28" xfId="0" applyFont="1" applyBorder="1" applyAlignment="1">
      <alignment horizontal="left" vertical="top" wrapText="1"/>
    </xf>
    <xf numFmtId="0" fontId="13" fillId="0" borderId="27" xfId="0" applyFont="1" applyBorder="1" applyAlignment="1">
      <alignment horizontal="left" vertical="top" wrapText="1"/>
    </xf>
    <xf numFmtId="0" fontId="13" fillId="0" borderId="39" xfId="0" applyFont="1" applyBorder="1" applyAlignment="1">
      <alignment horizontal="left" vertical="top" wrapText="1"/>
    </xf>
    <xf numFmtId="0" fontId="13" fillId="0" borderId="26" xfId="0" applyFont="1" applyBorder="1" applyAlignment="1">
      <alignment horizontal="left" vertical="top" wrapText="1"/>
    </xf>
    <xf numFmtId="0" fontId="13" fillId="0" borderId="18" xfId="0" applyFont="1" applyBorder="1" applyAlignment="1">
      <alignment horizontal="left" vertical="top" wrapText="1"/>
    </xf>
    <xf numFmtId="0" fontId="13" fillId="0" borderId="19" xfId="0" applyFont="1" applyBorder="1" applyAlignment="1">
      <alignment horizontal="left" vertical="top" wrapText="1"/>
    </xf>
    <xf numFmtId="0" fontId="13" fillId="0" borderId="37" xfId="0" applyFont="1" applyBorder="1" applyAlignment="1">
      <alignment horizontal="left" vertical="top" wrapText="1"/>
    </xf>
    <xf numFmtId="0" fontId="13" fillId="0" borderId="0" xfId="0" applyFont="1" applyBorder="1" applyAlignment="1">
      <alignment horizontal="left" vertical="top" wrapText="1"/>
    </xf>
    <xf numFmtId="0" fontId="13" fillId="0" borderId="38" xfId="0" applyFont="1" applyBorder="1" applyAlignment="1">
      <alignment horizontal="left" vertical="top" wrapText="1"/>
    </xf>
    <xf numFmtId="0" fontId="13" fillId="0" borderId="0" xfId="0" applyFont="1" applyAlignment="1">
      <alignment horizontal="right" vertical="top" wrapText="1"/>
    </xf>
    <xf numFmtId="0" fontId="15" fillId="0" borderId="0" xfId="0" applyFont="1" applyAlignment="1">
      <alignment horizontal="center"/>
    </xf>
    <xf numFmtId="0" fontId="15" fillId="2" borderId="12" xfId="0" applyFont="1" applyFill="1" applyBorder="1" applyAlignment="1">
      <alignment horizontal="center"/>
    </xf>
    <xf numFmtId="0" fontId="15" fillId="2" borderId="13" xfId="0" applyFont="1" applyFill="1" applyBorder="1" applyAlignment="1">
      <alignment horizontal="center"/>
    </xf>
    <xf numFmtId="0" fontId="15" fillId="2" borderId="14" xfId="0" applyFont="1" applyFill="1" applyBorder="1" applyAlignment="1">
      <alignment horizontal="center"/>
    </xf>
    <xf numFmtId="0" fontId="9" fillId="0" borderId="28" xfId="0" applyFont="1" applyBorder="1" applyAlignment="1">
      <alignment horizontal="left" vertical="top" wrapText="1"/>
    </xf>
    <xf numFmtId="0" fontId="9" fillId="0" borderId="27" xfId="0" applyFont="1" applyBorder="1" applyAlignment="1">
      <alignment horizontal="left" vertical="top" wrapText="1"/>
    </xf>
    <xf numFmtId="0" fontId="9" fillId="0" borderId="39" xfId="0" applyFont="1" applyBorder="1" applyAlignment="1">
      <alignment horizontal="left" vertical="top" wrapText="1"/>
    </xf>
    <xf numFmtId="0" fontId="18" fillId="0" borderId="18" xfId="0" applyFont="1" applyBorder="1" applyAlignment="1">
      <alignment horizontal="left" vertical="top" wrapText="1"/>
    </xf>
    <xf numFmtId="0" fontId="18" fillId="0" borderId="19" xfId="0" applyFont="1" applyBorder="1" applyAlignment="1">
      <alignment horizontal="left" vertical="top" wrapText="1"/>
    </xf>
    <xf numFmtId="0" fontId="9" fillId="0" borderId="26" xfId="0" applyFont="1" applyBorder="1" applyAlignment="1">
      <alignment horizontal="left" vertical="top" wrapText="1"/>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9" fillId="0" borderId="37" xfId="0" applyFont="1" applyBorder="1" applyAlignment="1">
      <alignment horizontal="left" vertical="top" wrapText="1"/>
    </xf>
    <xf numFmtId="0" fontId="9" fillId="0" borderId="0" xfId="0" applyFont="1" applyAlignment="1">
      <alignment horizontal="left" vertical="top" wrapText="1"/>
    </xf>
    <xf numFmtId="0" fontId="9" fillId="0" borderId="38" xfId="0" applyFont="1" applyBorder="1" applyAlignment="1">
      <alignment horizontal="left" vertical="top" wrapText="1"/>
    </xf>
    <xf numFmtId="0" fontId="10" fillId="0" borderId="0" xfId="0" applyFont="1" applyAlignment="1">
      <alignment horizontal="center" wrapText="1"/>
    </xf>
    <xf numFmtId="0" fontId="10" fillId="2" borderId="37" xfId="0" applyFont="1" applyFill="1" applyBorder="1" applyAlignment="1">
      <alignment horizontal="center"/>
    </xf>
    <xf numFmtId="0" fontId="10" fillId="2" borderId="0" xfId="0" applyFont="1" applyFill="1" applyAlignment="1">
      <alignment horizontal="center"/>
    </xf>
    <xf numFmtId="0" fontId="10" fillId="2" borderId="38" xfId="0" applyFont="1" applyFill="1" applyBorder="1" applyAlignment="1">
      <alignment horizontal="center"/>
    </xf>
    <xf numFmtId="0" fontId="9" fillId="0" borderId="0"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59" xfId="0" applyFont="1" applyFill="1" applyBorder="1" applyAlignment="1">
      <alignment horizontal="left" vertical="top" wrapText="1"/>
    </xf>
    <xf numFmtId="0" fontId="9" fillId="0" borderId="9" xfId="0" applyFont="1" applyFill="1" applyBorder="1" applyAlignment="1">
      <alignment horizontal="center" vertical="top" wrapText="1"/>
    </xf>
    <xf numFmtId="0" fontId="9" fillId="0" borderId="59" xfId="0" applyFont="1" applyFill="1" applyBorder="1" applyAlignment="1">
      <alignment horizontal="center" vertical="top" wrapText="1"/>
    </xf>
    <xf numFmtId="0" fontId="9" fillId="0" borderId="1" xfId="0" applyFont="1" applyFill="1" applyBorder="1" applyAlignment="1">
      <alignment horizontal="left" vertical="top" wrapText="1"/>
    </xf>
    <xf numFmtId="0" fontId="9" fillId="0" borderId="33" xfId="0" applyFont="1" applyFill="1" applyBorder="1" applyAlignment="1">
      <alignment horizontal="left" vertical="top" wrapText="1"/>
    </xf>
    <xf numFmtId="0" fontId="9" fillId="0" borderId="25" xfId="0" applyFont="1" applyFill="1" applyBorder="1" applyAlignment="1">
      <alignment vertical="top" wrapText="1"/>
    </xf>
    <xf numFmtId="0" fontId="9" fillId="0" borderId="55" xfId="0" applyFont="1" applyFill="1" applyBorder="1" applyAlignment="1">
      <alignment vertical="top" wrapText="1"/>
    </xf>
    <xf numFmtId="0" fontId="9" fillId="0" borderId="57" xfId="0" applyFont="1" applyFill="1" applyBorder="1" applyAlignment="1">
      <alignment vertical="top" wrapText="1"/>
    </xf>
    <xf numFmtId="0" fontId="9" fillId="0" borderId="25" xfId="0" applyFont="1" applyFill="1" applyBorder="1" applyAlignment="1">
      <alignment horizontal="left" vertical="top" wrapText="1"/>
    </xf>
    <xf numFmtId="0" fontId="9" fillId="0" borderId="55" xfId="0" applyFont="1" applyFill="1" applyBorder="1" applyAlignment="1">
      <alignment horizontal="left" vertical="top" wrapText="1"/>
    </xf>
    <xf numFmtId="0" fontId="9" fillId="0" borderId="57" xfId="0" applyFont="1" applyFill="1" applyBorder="1" applyAlignment="1">
      <alignment horizontal="left" vertical="top" wrapText="1"/>
    </xf>
    <xf numFmtId="0" fontId="12" fillId="0" borderId="37" xfId="0" applyFont="1" applyBorder="1" applyAlignment="1">
      <alignment horizontal="left" vertical="top" wrapText="1"/>
    </xf>
    <xf numFmtId="0" fontId="12" fillId="0" borderId="0" xfId="0" applyFont="1" applyBorder="1" applyAlignment="1">
      <alignment horizontal="left" vertical="top" wrapText="1"/>
    </xf>
    <xf numFmtId="0" fontId="12" fillId="0" borderId="38" xfId="0" applyFont="1" applyBorder="1" applyAlignment="1">
      <alignment horizontal="left" vertical="top" wrapText="1"/>
    </xf>
    <xf numFmtId="0" fontId="11" fillId="0" borderId="22" xfId="0" applyFont="1" applyBorder="1" applyAlignment="1">
      <alignment horizontal="center" vertical="top" wrapText="1"/>
    </xf>
    <xf numFmtId="0" fontId="11" fillId="0" borderId="0" xfId="0" applyFont="1" applyAlignment="1">
      <alignment horizontal="center" vertical="top" wrapText="1"/>
    </xf>
    <xf numFmtId="0" fontId="11" fillId="0" borderId="3" xfId="0" applyFont="1" applyBorder="1" applyAlignment="1">
      <alignment horizontal="center" vertical="top" wrapText="1"/>
    </xf>
    <xf numFmtId="0" fontId="9" fillId="0" borderId="25" xfId="0" applyFont="1" applyBorder="1" applyAlignment="1">
      <alignment horizontal="left" vertical="top" wrapText="1"/>
    </xf>
    <xf numFmtId="0" fontId="12" fillId="0" borderId="55" xfId="0" applyFont="1" applyBorder="1" applyAlignment="1">
      <alignment horizontal="left" vertical="top" wrapText="1"/>
    </xf>
    <xf numFmtId="0" fontId="12" fillId="0" borderId="44" xfId="0" applyFont="1" applyBorder="1" applyAlignment="1">
      <alignment horizontal="left" vertical="top" wrapText="1"/>
    </xf>
    <xf numFmtId="0" fontId="9" fillId="0" borderId="55" xfId="0" applyFont="1" applyBorder="1" applyAlignment="1">
      <alignment horizontal="left" vertical="top" wrapText="1"/>
    </xf>
    <xf numFmtId="0" fontId="9" fillId="0" borderId="44" xfId="0" applyFont="1" applyBorder="1" applyAlignment="1">
      <alignment horizontal="left" vertical="top" wrapText="1"/>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9" fillId="0" borderId="56" xfId="0" applyFont="1" applyBorder="1" applyAlignment="1">
      <alignment horizontal="left" vertical="top" wrapText="1"/>
    </xf>
    <xf numFmtId="0" fontId="9" fillId="0" borderId="22" xfId="0" applyFont="1" applyBorder="1" applyAlignment="1">
      <alignment horizontal="left" vertical="top" wrapText="1"/>
    </xf>
    <xf numFmtId="0" fontId="9" fillId="0" borderId="3" xfId="0" applyFont="1" applyBorder="1" applyAlignment="1">
      <alignment horizontal="left" vertical="top" wrapText="1"/>
    </xf>
    <xf numFmtId="0" fontId="9" fillId="0" borderId="23" xfId="0" applyFont="1" applyBorder="1" applyAlignment="1">
      <alignment horizontal="left" vertical="top" wrapText="1"/>
    </xf>
    <xf numFmtId="0" fontId="9" fillId="0" borderId="11" xfId="0" applyFont="1" applyBorder="1" applyAlignment="1">
      <alignment horizontal="left" vertical="top" wrapText="1"/>
    </xf>
    <xf numFmtId="0" fontId="9" fillId="0" borderId="24" xfId="0" applyFont="1" applyBorder="1" applyAlignment="1">
      <alignment horizontal="left" vertical="top" wrapText="1"/>
    </xf>
    <xf numFmtId="0" fontId="12" fillId="0" borderId="0" xfId="0" applyFont="1" applyAlignment="1">
      <alignment horizontal="left" vertical="top" wrapText="1"/>
    </xf>
    <xf numFmtId="0" fontId="10" fillId="0" borderId="26" xfId="0" applyFont="1" applyFill="1" applyBorder="1" applyAlignment="1">
      <alignment horizontal="center"/>
    </xf>
    <xf numFmtId="0" fontId="10" fillId="0" borderId="18" xfId="0" applyFont="1" applyFill="1" applyBorder="1" applyAlignment="1">
      <alignment horizontal="center"/>
    </xf>
    <xf numFmtId="0" fontId="10" fillId="0" borderId="19" xfId="0" applyFont="1" applyFill="1" applyBorder="1" applyAlignment="1">
      <alignment horizontal="center"/>
    </xf>
    <xf numFmtId="0" fontId="10" fillId="0" borderId="12" xfId="0" applyFont="1" applyFill="1" applyBorder="1" applyAlignment="1">
      <alignment horizontal="center"/>
    </xf>
    <xf numFmtId="0" fontId="10" fillId="0" borderId="13" xfId="0" applyFont="1" applyFill="1" applyBorder="1" applyAlignment="1">
      <alignment horizontal="center"/>
    </xf>
    <xf numFmtId="0" fontId="10" fillId="0" borderId="14" xfId="0" applyFont="1" applyFill="1" applyBorder="1" applyAlignment="1">
      <alignment horizontal="center"/>
    </xf>
    <xf numFmtId="0" fontId="9" fillId="0" borderId="35" xfId="0" applyFont="1" applyFill="1" applyBorder="1" applyAlignment="1">
      <alignment horizontal="left" vertical="top" wrapText="1"/>
    </xf>
    <xf numFmtId="0" fontId="9" fillId="0" borderId="36" xfId="0" applyFont="1" applyFill="1" applyBorder="1" applyAlignment="1">
      <alignment horizontal="left" vertical="top" wrapText="1"/>
    </xf>
    <xf numFmtId="0" fontId="9" fillId="0" borderId="30" xfId="0" applyFont="1" applyFill="1" applyBorder="1" applyAlignment="1">
      <alignment horizontal="left" vertical="top" wrapText="1"/>
    </xf>
    <xf numFmtId="0" fontId="9" fillId="0" borderId="31" xfId="0" applyFont="1" applyFill="1" applyBorder="1" applyAlignment="1">
      <alignment horizontal="left" vertical="top" wrapText="1"/>
    </xf>
    <xf numFmtId="0" fontId="10" fillId="2" borderId="12" xfId="0" applyFont="1" applyFill="1" applyBorder="1" applyAlignment="1">
      <alignment horizontal="center"/>
    </xf>
    <xf numFmtId="0" fontId="10" fillId="2" borderId="13" xfId="0" applyFont="1" applyFill="1" applyBorder="1" applyAlignment="1">
      <alignment horizontal="center"/>
    </xf>
    <xf numFmtId="0" fontId="10" fillId="2" borderId="14" xfId="0" applyFont="1" applyFill="1" applyBorder="1" applyAlignment="1">
      <alignment horizontal="center"/>
    </xf>
    <xf numFmtId="0" fontId="10" fillId="2" borderId="26" xfId="0" applyFont="1" applyFill="1" applyBorder="1" applyAlignment="1">
      <alignment horizontal="center"/>
    </xf>
    <xf numFmtId="0" fontId="10" fillId="2" borderId="18" xfId="0" applyFont="1" applyFill="1" applyBorder="1" applyAlignment="1">
      <alignment horizontal="center"/>
    </xf>
    <xf numFmtId="0" fontId="10" fillId="2" borderId="19" xfId="0" applyFont="1" applyFill="1" applyBorder="1" applyAlignment="1">
      <alignment horizontal="center"/>
    </xf>
    <xf numFmtId="0" fontId="9" fillId="0" borderId="22" xfId="0" applyFont="1" applyBorder="1" applyAlignment="1">
      <alignment vertical="top" wrapText="1"/>
    </xf>
    <xf numFmtId="0" fontId="9" fillId="0" borderId="0" xfId="0" applyFont="1" applyBorder="1" applyAlignment="1">
      <alignment vertical="top" wrapText="1"/>
    </xf>
    <xf numFmtId="0" fontId="9" fillId="0" borderId="3" xfId="0" applyFont="1" applyBorder="1" applyAlignment="1">
      <alignment vertical="top" wrapText="1"/>
    </xf>
    <xf numFmtId="0" fontId="12" fillId="0" borderId="4" xfId="0" applyFont="1" applyBorder="1" applyAlignment="1">
      <alignment horizontal="left" vertical="top" wrapText="1"/>
    </xf>
    <xf numFmtId="0" fontId="12" fillId="0" borderId="56" xfId="0" applyFont="1" applyBorder="1" applyAlignment="1">
      <alignment horizontal="left" vertical="top" wrapText="1"/>
    </xf>
    <xf numFmtId="0" fontId="12" fillId="0" borderId="23" xfId="0" applyFont="1" applyBorder="1" applyAlignment="1">
      <alignment horizontal="left" vertical="top" wrapText="1"/>
    </xf>
    <xf numFmtId="0" fontId="12" fillId="0" borderId="11" xfId="0" applyFont="1" applyBorder="1" applyAlignment="1">
      <alignment horizontal="left" vertical="top" wrapText="1"/>
    </xf>
    <xf numFmtId="0" fontId="12" fillId="0" borderId="24" xfId="0" applyFont="1" applyBorder="1" applyAlignment="1">
      <alignment horizontal="left" vertical="top" wrapText="1"/>
    </xf>
    <xf numFmtId="0" fontId="9" fillId="0" borderId="37" xfId="0" applyFont="1" applyBorder="1" applyAlignment="1">
      <alignment vertical="top" wrapText="1"/>
    </xf>
    <xf numFmtId="0" fontId="9" fillId="0" borderId="38" xfId="0" applyFont="1" applyBorder="1" applyAlignment="1">
      <alignment vertical="top" wrapText="1"/>
    </xf>
    <xf numFmtId="0" fontId="10" fillId="2" borderId="2" xfId="0" applyFont="1" applyFill="1" applyBorder="1" applyAlignment="1">
      <alignment horizontal="center"/>
    </xf>
    <xf numFmtId="0" fontId="10" fillId="2" borderId="4" xfId="0" applyFont="1" applyFill="1" applyBorder="1" applyAlignment="1">
      <alignment horizontal="center"/>
    </xf>
    <xf numFmtId="0" fontId="10" fillId="2" borderId="56" xfId="0" applyFont="1" applyFill="1" applyBorder="1" applyAlignment="1">
      <alignment horizontal="center"/>
    </xf>
    <xf numFmtId="0" fontId="9" fillId="0" borderId="10" xfId="0" applyFont="1" applyBorder="1" applyAlignment="1">
      <alignment horizontal="left" vertical="top" wrapText="1"/>
    </xf>
    <xf numFmtId="0" fontId="11" fillId="0" borderId="10" xfId="0" applyFont="1" applyBorder="1" applyAlignment="1">
      <alignment horizontal="left" vertical="top" wrapText="1"/>
    </xf>
    <xf numFmtId="0" fontId="11" fillId="0" borderId="1" xfId="0" applyFont="1" applyBorder="1" applyAlignment="1">
      <alignment horizontal="left" vertical="top" wrapText="1"/>
    </xf>
    <xf numFmtId="0" fontId="13" fillId="0" borderId="26" xfId="0" applyFont="1" applyBorder="1" applyAlignment="1">
      <alignment horizontal="justify" vertical="top" wrapText="1"/>
    </xf>
    <xf numFmtId="0" fontId="16" fillId="0" borderId="18" xfId="0" applyFont="1" applyBorder="1" applyAlignment="1">
      <alignment horizontal="justify" vertical="top" wrapText="1"/>
    </xf>
    <xf numFmtId="0" fontId="16" fillId="0" borderId="19" xfId="0" applyFont="1" applyBorder="1" applyAlignment="1">
      <alignment horizontal="justify" vertical="top" wrapText="1"/>
    </xf>
    <xf numFmtId="0" fontId="16" fillId="0" borderId="37" xfId="0" applyFont="1" applyBorder="1" applyAlignment="1">
      <alignment horizontal="justify" vertical="top" wrapText="1"/>
    </xf>
    <xf numFmtId="0" fontId="16" fillId="0" borderId="0" xfId="0" applyFont="1" applyAlignment="1">
      <alignment horizontal="justify" vertical="top" wrapText="1"/>
    </xf>
    <xf numFmtId="0" fontId="16" fillId="0" borderId="38" xfId="0" applyFont="1" applyBorder="1" applyAlignment="1">
      <alignment horizontal="justify" vertical="top" wrapText="1"/>
    </xf>
    <xf numFmtId="0" fontId="16" fillId="0" borderId="28" xfId="0" applyFont="1" applyBorder="1" applyAlignment="1">
      <alignment horizontal="justify" vertical="top" wrapText="1"/>
    </xf>
    <xf numFmtId="0" fontId="16" fillId="0" borderId="27" xfId="0" applyFont="1" applyBorder="1" applyAlignment="1">
      <alignment horizontal="justify" vertical="top" wrapText="1"/>
    </xf>
    <xf numFmtId="0" fontId="16" fillId="0" borderId="39" xfId="0" applyFont="1" applyBorder="1" applyAlignment="1">
      <alignment horizontal="justify" vertical="top" wrapText="1"/>
    </xf>
    <xf numFmtId="0" fontId="9" fillId="0" borderId="35" xfId="0" applyFont="1" applyBorder="1" applyAlignment="1">
      <alignment horizontal="left" vertical="top" wrapText="1"/>
    </xf>
    <xf numFmtId="0" fontId="12" fillId="0" borderId="30" xfId="0" applyFont="1" applyBorder="1" applyAlignment="1">
      <alignment horizontal="center" vertical="top"/>
    </xf>
    <xf numFmtId="0" fontId="9" fillId="0" borderId="1" xfId="0" applyFont="1" applyBorder="1" applyAlignment="1">
      <alignment horizontal="left" vertical="top" wrapText="1"/>
    </xf>
    <xf numFmtId="0" fontId="9" fillId="0" borderId="51" xfId="0" applyFont="1" applyBorder="1" applyAlignment="1">
      <alignment horizontal="left" vertical="top" wrapText="1"/>
    </xf>
    <xf numFmtId="0" fontId="9" fillId="0" borderId="52" xfId="0" applyFont="1" applyBorder="1" applyAlignment="1">
      <alignment horizontal="left" vertical="top" wrapText="1"/>
    </xf>
    <xf numFmtId="0" fontId="9" fillId="0" borderId="53" xfId="0" applyFont="1" applyBorder="1" applyAlignment="1">
      <alignment horizontal="left" vertical="top" wrapText="1"/>
    </xf>
    <xf numFmtId="0" fontId="12" fillId="2" borderId="12" xfId="0" applyFont="1" applyFill="1" applyBorder="1" applyAlignment="1">
      <alignment horizontal="center"/>
    </xf>
    <xf numFmtId="0" fontId="12" fillId="2" borderId="13" xfId="0" applyFont="1" applyFill="1" applyBorder="1" applyAlignment="1">
      <alignment horizontal="center"/>
    </xf>
    <xf numFmtId="0" fontId="12" fillId="2" borderId="14" xfId="0" applyFont="1" applyFill="1" applyBorder="1" applyAlignment="1">
      <alignment horizontal="center"/>
    </xf>
    <xf numFmtId="0" fontId="12" fillId="0" borderId="12" xfId="0" applyFont="1" applyBorder="1" applyAlignment="1">
      <alignment horizontal="center"/>
    </xf>
    <xf numFmtId="0" fontId="12" fillId="0" borderId="13" xfId="0" applyFont="1" applyBorder="1" applyAlignment="1">
      <alignment horizontal="center"/>
    </xf>
    <xf numFmtId="0" fontId="12" fillId="0" borderId="14" xfId="0" applyFont="1" applyBorder="1" applyAlignment="1">
      <alignment horizontal="center"/>
    </xf>
    <xf numFmtId="0" fontId="12" fillId="3" borderId="26" xfId="0" applyFont="1" applyFill="1" applyBorder="1" applyAlignment="1">
      <alignment horizontal="center" wrapText="1"/>
    </xf>
    <xf numFmtId="0" fontId="12" fillId="3" borderId="18" xfId="0" applyFont="1" applyFill="1" applyBorder="1" applyAlignment="1">
      <alignment horizontal="center" wrapText="1"/>
    </xf>
    <xf numFmtId="0" fontId="12" fillId="3" borderId="19" xfId="0" applyFont="1" applyFill="1" applyBorder="1" applyAlignment="1">
      <alignment horizontal="center" wrapText="1"/>
    </xf>
    <xf numFmtId="0" fontId="9" fillId="0" borderId="26" xfId="0" applyFont="1" applyBorder="1" applyAlignment="1">
      <alignment horizontal="justify" vertical="top" wrapText="1"/>
    </xf>
    <xf numFmtId="0" fontId="9" fillId="0" borderId="18" xfId="0" applyFont="1" applyBorder="1" applyAlignment="1">
      <alignment horizontal="justify" vertical="top" wrapText="1"/>
    </xf>
    <xf numFmtId="0" fontId="9" fillId="0" borderId="19" xfId="0" applyFont="1" applyBorder="1" applyAlignment="1">
      <alignment horizontal="justify" vertical="top" wrapText="1"/>
    </xf>
    <xf numFmtId="0" fontId="9" fillId="0" borderId="37" xfId="0" applyFont="1" applyBorder="1" applyAlignment="1">
      <alignment horizontal="justify" vertical="top" wrapText="1"/>
    </xf>
    <xf numFmtId="0" fontId="9" fillId="0" borderId="0" xfId="0" applyFont="1" applyAlignment="1">
      <alignment horizontal="justify" vertical="top" wrapText="1"/>
    </xf>
    <xf numFmtId="0" fontId="9" fillId="0" borderId="38" xfId="0" applyFont="1" applyBorder="1" applyAlignment="1">
      <alignment horizontal="justify" vertical="top" wrapText="1"/>
    </xf>
    <xf numFmtId="0" fontId="9" fillId="0" borderId="28" xfId="0" applyFont="1" applyBorder="1" applyAlignment="1">
      <alignment horizontal="justify" vertical="top" wrapText="1"/>
    </xf>
    <xf numFmtId="0" fontId="9" fillId="0" borderId="27" xfId="0" applyFont="1" applyBorder="1" applyAlignment="1">
      <alignment horizontal="justify" vertical="top" wrapText="1"/>
    </xf>
    <xf numFmtId="0" fontId="9" fillId="0" borderId="39" xfId="0" applyFont="1" applyBorder="1" applyAlignment="1">
      <alignment horizontal="justify" vertical="top" wrapText="1"/>
    </xf>
    <xf numFmtId="0" fontId="20" fillId="2" borderId="12" xfId="0" applyFont="1" applyFill="1" applyBorder="1" applyAlignment="1">
      <alignment horizontal="center" wrapText="1"/>
    </xf>
    <xf numFmtId="0" fontId="20" fillId="2" borderId="13" xfId="0" applyFont="1" applyFill="1" applyBorder="1" applyAlignment="1">
      <alignment horizontal="center" wrapText="1"/>
    </xf>
    <xf numFmtId="0" fontId="20" fillId="2" borderId="14" xfId="0" applyFont="1" applyFill="1" applyBorder="1" applyAlignment="1">
      <alignment horizontal="center" wrapText="1"/>
    </xf>
    <xf numFmtId="0" fontId="11" fillId="0" borderId="18" xfId="0" applyFont="1" applyBorder="1" applyAlignment="1">
      <alignment horizontal="justify" vertical="top" wrapText="1"/>
    </xf>
    <xf numFmtId="0" fontId="11" fillId="0" borderId="19" xfId="0" applyFont="1" applyBorder="1" applyAlignment="1">
      <alignment horizontal="justify" vertical="top" wrapText="1"/>
    </xf>
    <xf numFmtId="0" fontId="11" fillId="0" borderId="37" xfId="0" applyFont="1" applyBorder="1" applyAlignment="1">
      <alignment horizontal="justify" vertical="top" wrapText="1"/>
    </xf>
    <xf numFmtId="0" fontId="11" fillId="0" borderId="0" xfId="0" applyFont="1" applyAlignment="1">
      <alignment horizontal="justify" vertical="top" wrapText="1"/>
    </xf>
    <xf numFmtId="0" fontId="11" fillId="0" borderId="38" xfId="0" applyFont="1" applyBorder="1" applyAlignment="1">
      <alignment horizontal="justify" vertical="top" wrapText="1"/>
    </xf>
    <xf numFmtId="0" fontId="11" fillId="0" borderId="28" xfId="0" applyFont="1" applyBorder="1" applyAlignment="1">
      <alignment horizontal="justify" vertical="top" wrapText="1"/>
    </xf>
    <xf numFmtId="0" fontId="11" fillId="0" borderId="27" xfId="0" applyFont="1" applyBorder="1" applyAlignment="1">
      <alignment horizontal="justify" vertical="top" wrapText="1"/>
    </xf>
    <xf numFmtId="0" fontId="11" fillId="0" borderId="39" xfId="0" applyFont="1" applyBorder="1" applyAlignment="1">
      <alignment horizontal="justify" vertical="top" wrapText="1"/>
    </xf>
    <xf numFmtId="0" fontId="1" fillId="0" borderId="0" xfId="0" applyFont="1" applyAlignment="1">
      <alignment horizontal="center" wrapText="1"/>
    </xf>
    <xf numFmtId="0" fontId="17" fillId="2" borderId="12" xfId="0" applyFont="1" applyFill="1" applyBorder="1" applyAlignment="1">
      <alignment horizontal="center"/>
    </xf>
    <xf numFmtId="0" fontId="17" fillId="2" borderId="13" xfId="0" applyFont="1" applyFill="1" applyBorder="1" applyAlignment="1">
      <alignment horizontal="center"/>
    </xf>
    <xf numFmtId="0" fontId="17" fillId="2" borderId="14" xfId="0" applyFont="1" applyFill="1" applyBorder="1" applyAlignment="1">
      <alignment horizontal="center"/>
    </xf>
    <xf numFmtId="0" fontId="13" fillId="0" borderId="20" xfId="0" applyFont="1" applyBorder="1" applyAlignment="1">
      <alignment horizontal="left" vertical="top" wrapText="1"/>
    </xf>
    <xf numFmtId="0" fontId="16" fillId="0" borderId="18" xfId="0" applyFont="1" applyBorder="1" applyAlignment="1">
      <alignment horizontal="left" vertical="top" wrapText="1"/>
    </xf>
    <xf numFmtId="0" fontId="16" fillId="0" borderId="21" xfId="0" applyFont="1" applyBorder="1" applyAlignment="1">
      <alignment horizontal="left" vertical="top" wrapText="1"/>
    </xf>
    <xf numFmtId="0" fontId="16" fillId="0" borderId="22" xfId="0" applyFont="1" applyBorder="1" applyAlignment="1">
      <alignment horizontal="left" vertical="top" wrapText="1"/>
    </xf>
    <xf numFmtId="0" fontId="16" fillId="0" borderId="0" xfId="0" applyFont="1" applyAlignment="1">
      <alignment horizontal="left" vertical="top" wrapText="1"/>
    </xf>
    <xf numFmtId="0" fontId="16" fillId="0" borderId="3" xfId="0" applyFont="1" applyBorder="1" applyAlignment="1">
      <alignment horizontal="left" vertical="top" wrapText="1"/>
    </xf>
    <xf numFmtId="0" fontId="16" fillId="0" borderId="23" xfId="0" applyFont="1" applyBorder="1" applyAlignment="1">
      <alignment horizontal="left" vertical="top" wrapText="1"/>
    </xf>
    <xf numFmtId="0" fontId="16" fillId="0" borderId="11" xfId="0" applyFont="1" applyBorder="1" applyAlignment="1">
      <alignment horizontal="left" vertical="top" wrapText="1"/>
    </xf>
    <xf numFmtId="0" fontId="16" fillId="0" borderId="24" xfId="0" applyFont="1" applyBorder="1" applyAlignment="1">
      <alignment horizontal="left" vertical="top" wrapText="1"/>
    </xf>
    <xf numFmtId="0" fontId="1" fillId="0" borderId="0" xfId="0" applyFont="1" applyAlignment="1">
      <alignment horizontal="center"/>
    </xf>
    <xf numFmtId="0" fontId="3" fillId="0" borderId="0" xfId="0" applyFont="1" applyAlignment="1">
      <alignment horizontal="right" vertical="top" wrapText="1"/>
    </xf>
    <xf numFmtId="0" fontId="3" fillId="0" borderId="0" xfId="0" applyFont="1" applyAlignment="1">
      <alignment horizontal="right" vertical="top"/>
    </xf>
    <xf numFmtId="0" fontId="3" fillId="0" borderId="0" xfId="0" applyFont="1" applyAlignment="1">
      <alignment horizontal="right"/>
    </xf>
    <xf numFmtId="0" fontId="2" fillId="2" borderId="12" xfId="0" applyFont="1" applyFill="1" applyBorder="1" applyAlignment="1">
      <alignment horizontal="left"/>
    </xf>
    <xf numFmtId="0" fontId="2" fillId="2" borderId="13" xfId="0" applyFont="1" applyFill="1" applyBorder="1" applyAlignment="1">
      <alignment horizontal="left"/>
    </xf>
    <xf numFmtId="0" fontId="2" fillId="2" borderId="27" xfId="0" applyFont="1" applyFill="1" applyBorder="1" applyAlignment="1">
      <alignment horizontal="left"/>
    </xf>
    <xf numFmtId="0" fontId="2" fillId="2" borderId="38" xfId="0" applyFont="1" applyFill="1" applyBorder="1" applyAlignment="1">
      <alignment horizontal="left"/>
    </xf>
    <xf numFmtId="0" fontId="17" fillId="2" borderId="15" xfId="0" applyFont="1" applyFill="1" applyBorder="1" applyAlignment="1">
      <alignment horizontal="left" vertical="top" wrapText="1"/>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0" borderId="18" xfId="0" applyFont="1" applyBorder="1" applyAlignment="1">
      <alignment horizontal="left" vertical="top" wrapText="1"/>
    </xf>
    <xf numFmtId="0" fontId="4" fillId="0" borderId="0" xfId="0" applyFont="1" applyBorder="1" applyAlignment="1">
      <alignment horizontal="left" vertical="top" wrapText="1"/>
    </xf>
    <xf numFmtId="0" fontId="4" fillId="0" borderId="27" xfId="0" applyFont="1" applyBorder="1" applyAlignment="1">
      <alignment horizontal="left" vertical="top" wrapText="1"/>
    </xf>
    <xf numFmtId="0" fontId="4" fillId="2" borderId="15" xfId="0" applyFont="1" applyFill="1" applyBorder="1" applyAlignment="1">
      <alignment horizontal="left" vertical="top" wrapText="1"/>
    </xf>
    <xf numFmtId="0" fontId="2" fillId="3" borderId="26" xfId="0" applyFont="1" applyFill="1" applyBorder="1" applyAlignment="1">
      <alignment horizontal="center"/>
    </xf>
    <xf numFmtId="0" fontId="2" fillId="3" borderId="18" xfId="0" applyFont="1" applyFill="1" applyBorder="1" applyAlignment="1">
      <alignment horizontal="center"/>
    </xf>
    <xf numFmtId="0" fontId="2" fillId="3" borderId="19" xfId="0" applyFont="1" applyFill="1" applyBorder="1" applyAlignment="1">
      <alignment horizontal="center"/>
    </xf>
    <xf numFmtId="0" fontId="2" fillId="3" borderId="25" xfId="0" applyFont="1" applyFill="1" applyBorder="1" applyAlignment="1">
      <alignment horizontal="center"/>
    </xf>
    <xf numFmtId="0" fontId="2" fillId="3" borderId="44" xfId="0" applyFont="1" applyFill="1" applyBorder="1" applyAlignment="1">
      <alignment horizontal="center"/>
    </xf>
    <xf numFmtId="0" fontId="23" fillId="0" borderId="1" xfId="0" applyFont="1" applyBorder="1" applyAlignment="1">
      <alignment horizontal="left" vertical="top" wrapText="1"/>
    </xf>
    <xf numFmtId="0" fontId="23" fillId="0" borderId="1" xfId="0" applyFont="1" applyBorder="1" applyAlignment="1">
      <alignment horizontal="left" vertical="top"/>
    </xf>
    <xf numFmtId="0" fontId="6" fillId="0" borderId="1" xfId="0" applyFont="1" applyBorder="1" applyAlignment="1">
      <alignment horizontal="left" vertical="top" wrapText="1"/>
    </xf>
  </cellXfs>
  <cellStyles count="1">
    <cellStyle name="Įprasta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188f7cc33a41f3c04f9"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407247</xdr:colOff>
      <xdr:row>9</xdr:row>
      <xdr:rowOff>118533</xdr:rowOff>
    </xdr:from>
    <xdr:to>
      <xdr:col>7</xdr:col>
      <xdr:colOff>270850</xdr:colOff>
      <xdr:row>14</xdr:row>
      <xdr:rowOff>78528</xdr:rowOff>
    </xdr:to>
    <xdr:pic>
      <xdr:nvPicPr>
        <xdr:cNvPr id="2" name="x_x_m_1424741860248504760Paveikslėlis 9">
          <a:extLst>
            <a:ext uri="{FF2B5EF4-FFF2-40B4-BE49-F238E27FC236}">
              <a16:creationId xmlns:a16="http://schemas.microsoft.com/office/drawing/2014/main" id="{B0C84AB0-5645-4277-B82E-8A7D4901454A}"/>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016847" y="1764453"/>
          <a:ext cx="3521203" cy="8743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CE8FD-6177-42F4-A284-275D8F62147F}">
  <dimension ref="A1:I45"/>
  <sheetViews>
    <sheetView topLeftCell="A13" workbookViewId="0">
      <selection activeCell="A17" sqref="A17:I21"/>
    </sheetView>
  </sheetViews>
  <sheetFormatPr defaultRowHeight="14.4" x14ac:dyDescent="0.3"/>
  <sheetData>
    <row r="1" spans="3:9" x14ac:dyDescent="0.3">
      <c r="G1" s="17" t="s">
        <v>182</v>
      </c>
      <c r="H1" s="17"/>
      <c r="I1" s="17"/>
    </row>
    <row r="2" spans="3:9" x14ac:dyDescent="0.3">
      <c r="G2" s="17" t="s">
        <v>183</v>
      </c>
      <c r="H2" s="17"/>
      <c r="I2" s="17"/>
    </row>
    <row r="3" spans="3:9" x14ac:dyDescent="0.3">
      <c r="G3" s="17" t="s">
        <v>188</v>
      </c>
      <c r="H3" s="17"/>
      <c r="I3" s="17"/>
    </row>
    <row r="4" spans="3:9" x14ac:dyDescent="0.3">
      <c r="G4" s="17" t="s">
        <v>184</v>
      </c>
      <c r="H4" s="17"/>
      <c r="I4" s="17"/>
    </row>
    <row r="5" spans="3:9" x14ac:dyDescent="0.3">
      <c r="G5" s="17" t="s">
        <v>185</v>
      </c>
      <c r="H5" s="17"/>
      <c r="I5" s="17"/>
    </row>
    <row r="6" spans="3:9" x14ac:dyDescent="0.3">
      <c r="G6" s="17" t="s">
        <v>191</v>
      </c>
      <c r="H6" s="17"/>
      <c r="I6" s="17"/>
    </row>
    <row r="7" spans="3:9" x14ac:dyDescent="0.3">
      <c r="G7" s="133" t="s">
        <v>186</v>
      </c>
      <c r="H7" s="133"/>
      <c r="I7" s="17"/>
    </row>
    <row r="8" spans="3:9" x14ac:dyDescent="0.3">
      <c r="G8" s="17"/>
      <c r="H8" s="17"/>
      <c r="I8" s="17"/>
    </row>
    <row r="9" spans="3:9" x14ac:dyDescent="0.3">
      <c r="C9" s="134" t="s">
        <v>187</v>
      </c>
      <c r="D9" s="134"/>
      <c r="E9" s="134"/>
      <c r="F9" s="134"/>
    </row>
    <row r="16" spans="3:9" ht="15" thickBot="1" x14ac:dyDescent="0.35"/>
    <row r="17" spans="1:9" x14ac:dyDescent="0.3">
      <c r="A17" s="135" t="s">
        <v>189</v>
      </c>
      <c r="B17" s="136"/>
      <c r="C17" s="136"/>
      <c r="D17" s="136"/>
      <c r="E17" s="136"/>
      <c r="F17" s="136"/>
      <c r="G17" s="136"/>
      <c r="H17" s="136"/>
      <c r="I17" s="137"/>
    </row>
    <row r="18" spans="1:9" x14ac:dyDescent="0.3">
      <c r="A18" s="138"/>
      <c r="B18" s="139"/>
      <c r="C18" s="139"/>
      <c r="D18" s="139"/>
      <c r="E18" s="139"/>
      <c r="F18" s="139"/>
      <c r="G18" s="139"/>
      <c r="H18" s="139"/>
      <c r="I18" s="140"/>
    </row>
    <row r="19" spans="1:9" x14ac:dyDescent="0.3">
      <c r="A19" s="138"/>
      <c r="B19" s="139"/>
      <c r="C19" s="139"/>
      <c r="D19" s="139"/>
      <c r="E19" s="139"/>
      <c r="F19" s="139"/>
      <c r="G19" s="139"/>
      <c r="H19" s="139"/>
      <c r="I19" s="140"/>
    </row>
    <row r="20" spans="1:9" x14ac:dyDescent="0.3">
      <c r="A20" s="138"/>
      <c r="B20" s="139"/>
      <c r="C20" s="139"/>
      <c r="D20" s="139"/>
      <c r="E20" s="139"/>
      <c r="F20" s="139"/>
      <c r="G20" s="139"/>
      <c r="H20" s="139"/>
      <c r="I20" s="140"/>
    </row>
    <row r="21" spans="1:9" ht="15" thickBot="1" x14ac:dyDescent="0.35">
      <c r="A21" s="141"/>
      <c r="B21" s="142"/>
      <c r="C21" s="142"/>
      <c r="D21" s="142"/>
      <c r="E21" s="142"/>
      <c r="F21" s="142"/>
      <c r="G21" s="142"/>
      <c r="H21" s="142"/>
      <c r="I21" s="143"/>
    </row>
    <row r="43" spans="1:9" ht="15" thickBot="1" x14ac:dyDescent="0.35"/>
    <row r="44" spans="1:9" x14ac:dyDescent="0.3">
      <c r="A44" s="144" t="s">
        <v>190</v>
      </c>
      <c r="B44" s="145"/>
      <c r="C44" s="145"/>
      <c r="D44" s="145"/>
      <c r="E44" s="145"/>
      <c r="F44" s="145"/>
      <c r="G44" s="145"/>
      <c r="H44" s="145"/>
      <c r="I44" s="146"/>
    </row>
    <row r="45" spans="1:9" ht="15" thickBot="1" x14ac:dyDescent="0.35">
      <c r="A45" s="147"/>
      <c r="B45" s="148"/>
      <c r="C45" s="148"/>
      <c r="D45" s="148"/>
      <c r="E45" s="148"/>
      <c r="F45" s="148"/>
      <c r="G45" s="148"/>
      <c r="H45" s="148"/>
      <c r="I45" s="149"/>
    </row>
  </sheetData>
  <mergeCells count="3">
    <mergeCell ref="C9:F9"/>
    <mergeCell ref="A17:I21"/>
    <mergeCell ref="A44:I4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topLeftCell="A10" zoomScaleNormal="100" workbookViewId="0">
      <selection activeCell="G21" sqref="G21"/>
    </sheetView>
  </sheetViews>
  <sheetFormatPr defaultColWidth="8.6640625" defaultRowHeight="14.4" x14ac:dyDescent="0.3"/>
  <cols>
    <col min="1" max="16384" width="8.6640625" style="21"/>
  </cols>
  <sheetData>
    <row r="1" spans="1:12" ht="15.6" customHeight="1" x14ac:dyDescent="0.3">
      <c r="A1" s="159"/>
      <c r="B1" s="159"/>
      <c r="C1" s="159"/>
      <c r="D1" s="159"/>
      <c r="E1" s="159"/>
      <c r="F1" s="159"/>
      <c r="G1" s="159"/>
      <c r="H1" s="159"/>
      <c r="I1" s="159"/>
      <c r="J1" s="159"/>
      <c r="K1" s="159"/>
      <c r="L1" s="159"/>
    </row>
    <row r="2" spans="1:12" ht="15.6" customHeight="1" x14ac:dyDescent="0.3">
      <c r="A2" s="159"/>
      <c r="B2" s="159"/>
      <c r="C2" s="159"/>
      <c r="D2" s="159"/>
      <c r="E2" s="159"/>
      <c r="F2" s="159"/>
      <c r="G2" s="159"/>
      <c r="H2" s="159"/>
      <c r="I2" s="159"/>
      <c r="J2" s="159"/>
      <c r="K2" s="159"/>
      <c r="L2" s="159"/>
    </row>
    <row r="3" spans="1:12" x14ac:dyDescent="0.3">
      <c r="A3" s="159"/>
      <c r="B3" s="159"/>
      <c r="C3" s="159"/>
      <c r="D3" s="159"/>
      <c r="E3" s="159"/>
      <c r="F3" s="159"/>
      <c r="G3" s="159"/>
      <c r="H3" s="159"/>
      <c r="I3" s="159"/>
      <c r="J3" s="159"/>
      <c r="K3" s="159"/>
      <c r="L3" s="159"/>
    </row>
    <row r="4" spans="1:12" x14ac:dyDescent="0.3">
      <c r="A4" s="160" t="s">
        <v>55</v>
      </c>
      <c r="B4" s="160"/>
      <c r="C4" s="160"/>
      <c r="D4" s="160"/>
      <c r="E4" s="160"/>
      <c r="F4" s="160"/>
      <c r="G4" s="160"/>
      <c r="H4" s="160"/>
      <c r="I4" s="160"/>
      <c r="J4" s="160"/>
      <c r="K4" s="160"/>
      <c r="L4" s="160"/>
    </row>
    <row r="5" spans="1:12" ht="15" thickBot="1" x14ac:dyDescent="0.35">
      <c r="A5" s="22"/>
      <c r="B5" s="22"/>
      <c r="C5" s="22"/>
      <c r="D5" s="22"/>
      <c r="E5" s="22"/>
      <c r="F5" s="22"/>
      <c r="G5" s="22"/>
      <c r="H5" s="22"/>
      <c r="I5" s="22"/>
      <c r="J5" s="22"/>
      <c r="K5" s="22"/>
      <c r="L5" s="22"/>
    </row>
    <row r="6" spans="1:12" ht="15" thickBot="1" x14ac:dyDescent="0.35">
      <c r="A6" s="161" t="s">
        <v>20</v>
      </c>
      <c r="B6" s="162"/>
      <c r="C6" s="162"/>
      <c r="D6" s="162"/>
      <c r="E6" s="162"/>
      <c r="F6" s="162"/>
      <c r="G6" s="162"/>
      <c r="H6" s="162"/>
      <c r="I6" s="162"/>
      <c r="J6" s="162"/>
      <c r="K6" s="162"/>
      <c r="L6" s="163"/>
    </row>
    <row r="7" spans="1:12" ht="93.75" customHeight="1" x14ac:dyDescent="0.3">
      <c r="A7" s="153" t="s">
        <v>58</v>
      </c>
      <c r="B7" s="154"/>
      <c r="C7" s="154"/>
      <c r="D7" s="154"/>
      <c r="E7" s="154"/>
      <c r="F7" s="154"/>
      <c r="G7" s="154"/>
      <c r="H7" s="154"/>
      <c r="I7" s="154"/>
      <c r="J7" s="154"/>
      <c r="K7" s="154"/>
      <c r="L7" s="155"/>
    </row>
    <row r="8" spans="1:12" ht="93.75" customHeight="1" x14ac:dyDescent="0.3">
      <c r="A8" s="156" t="s">
        <v>59</v>
      </c>
      <c r="B8" s="157"/>
      <c r="C8" s="157"/>
      <c r="D8" s="157"/>
      <c r="E8" s="157"/>
      <c r="F8" s="157"/>
      <c r="G8" s="157"/>
      <c r="H8" s="157"/>
      <c r="I8" s="157"/>
      <c r="J8" s="157"/>
      <c r="K8" s="157"/>
      <c r="L8" s="158"/>
    </row>
    <row r="9" spans="1:12" ht="78.75" customHeight="1" x14ac:dyDescent="0.3">
      <c r="A9" s="156" t="s">
        <v>60</v>
      </c>
      <c r="B9" s="157"/>
      <c r="C9" s="157"/>
      <c r="D9" s="157"/>
      <c r="E9" s="157"/>
      <c r="F9" s="157"/>
      <c r="G9" s="157"/>
      <c r="H9" s="157"/>
      <c r="I9" s="157"/>
      <c r="J9" s="157"/>
      <c r="K9" s="157"/>
      <c r="L9" s="158"/>
    </row>
    <row r="10" spans="1:12" ht="92.25" customHeight="1" x14ac:dyDescent="0.3">
      <c r="A10" s="156" t="s">
        <v>103</v>
      </c>
      <c r="B10" s="157"/>
      <c r="C10" s="157"/>
      <c r="D10" s="157"/>
      <c r="E10" s="157"/>
      <c r="F10" s="157"/>
      <c r="G10" s="157"/>
      <c r="H10" s="157"/>
      <c r="I10" s="157"/>
      <c r="J10" s="157"/>
      <c r="K10" s="157"/>
      <c r="L10" s="158"/>
    </row>
    <row r="11" spans="1:12" ht="63" customHeight="1" x14ac:dyDescent="0.3">
      <c r="A11" s="156" t="s">
        <v>109</v>
      </c>
      <c r="B11" s="157"/>
      <c r="C11" s="157"/>
      <c r="D11" s="157"/>
      <c r="E11" s="157"/>
      <c r="F11" s="157"/>
      <c r="G11" s="157"/>
      <c r="H11" s="157"/>
      <c r="I11" s="157"/>
      <c r="J11" s="157"/>
      <c r="K11" s="157"/>
      <c r="L11" s="158"/>
    </row>
    <row r="12" spans="1:12" ht="81.75" customHeight="1" thickBot="1" x14ac:dyDescent="0.35">
      <c r="A12" s="150" t="s">
        <v>108</v>
      </c>
      <c r="B12" s="151"/>
      <c r="C12" s="151"/>
      <c r="D12" s="151"/>
      <c r="E12" s="151"/>
      <c r="F12" s="151"/>
      <c r="G12" s="151"/>
      <c r="H12" s="151"/>
      <c r="I12" s="151"/>
      <c r="J12" s="151"/>
      <c r="K12" s="151"/>
      <c r="L12" s="152"/>
    </row>
  </sheetData>
  <mergeCells count="11">
    <mergeCell ref="A2:L2"/>
    <mergeCell ref="A4:L4"/>
    <mergeCell ref="A6:L6"/>
    <mergeCell ref="A1:L1"/>
    <mergeCell ref="A3:L3"/>
    <mergeCell ref="A12:L12"/>
    <mergeCell ref="A7:L7"/>
    <mergeCell ref="A8:L8"/>
    <mergeCell ref="A9:L9"/>
    <mergeCell ref="A10:L10"/>
    <mergeCell ref="A11:L11"/>
  </mergeCells>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L28"/>
  <sheetViews>
    <sheetView view="pageBreakPreview" zoomScaleNormal="100" zoomScaleSheetLayoutView="100" workbookViewId="0">
      <selection activeCell="A18" sqref="A18:L18"/>
    </sheetView>
  </sheetViews>
  <sheetFormatPr defaultColWidth="8.88671875" defaultRowHeight="13.8" x14ac:dyDescent="0.25"/>
  <cols>
    <col min="1" max="16384" width="8.88671875" style="17"/>
  </cols>
  <sheetData>
    <row r="4" spans="1:12" ht="28.35" customHeight="1" x14ac:dyDescent="0.25">
      <c r="A4" s="175" t="s">
        <v>21</v>
      </c>
      <c r="B4" s="175"/>
      <c r="C4" s="175"/>
      <c r="D4" s="175"/>
      <c r="E4" s="175"/>
      <c r="F4" s="175"/>
      <c r="G4" s="175"/>
      <c r="H4" s="175"/>
      <c r="I4" s="175"/>
      <c r="J4" s="175"/>
      <c r="K4" s="175"/>
      <c r="L4" s="175"/>
    </row>
    <row r="5" spans="1:12" ht="14.4" thickBot="1" x14ac:dyDescent="0.3"/>
    <row r="6" spans="1:12" ht="14.4" thickBot="1" x14ac:dyDescent="0.3">
      <c r="A6" s="161" t="s">
        <v>22</v>
      </c>
      <c r="B6" s="162"/>
      <c r="C6" s="162"/>
      <c r="D6" s="162"/>
      <c r="E6" s="162"/>
      <c r="F6" s="162"/>
      <c r="G6" s="162"/>
      <c r="H6" s="162"/>
      <c r="I6" s="162"/>
      <c r="J6" s="162"/>
      <c r="K6" s="162"/>
      <c r="L6" s="163"/>
    </row>
    <row r="7" spans="1:12" ht="33.75" customHeight="1" x14ac:dyDescent="0.25">
      <c r="A7" s="153" t="s">
        <v>56</v>
      </c>
      <c r="B7" s="167"/>
      <c r="C7" s="167"/>
      <c r="D7" s="167"/>
      <c r="E7" s="167"/>
      <c r="F7" s="167"/>
      <c r="G7" s="167"/>
      <c r="H7" s="167"/>
      <c r="I7" s="167"/>
      <c r="J7" s="167"/>
      <c r="K7" s="167"/>
      <c r="L7" s="168"/>
    </row>
    <row r="8" spans="1:12" ht="124.5" customHeight="1" thickBot="1" x14ac:dyDescent="0.3">
      <c r="A8" s="150" t="s">
        <v>57</v>
      </c>
      <c r="B8" s="151"/>
      <c r="C8" s="151"/>
      <c r="D8" s="151"/>
      <c r="E8" s="151"/>
      <c r="F8" s="151"/>
      <c r="G8" s="151"/>
      <c r="H8" s="151"/>
      <c r="I8" s="151"/>
      <c r="J8" s="151"/>
      <c r="K8" s="151"/>
      <c r="L8" s="152"/>
    </row>
    <row r="9" spans="1:12" ht="14.4" customHeight="1" thickBot="1" x14ac:dyDescent="0.3">
      <c r="A9" s="176" t="s">
        <v>23</v>
      </c>
      <c r="B9" s="177"/>
      <c r="C9" s="177"/>
      <c r="D9" s="177"/>
      <c r="E9" s="177"/>
      <c r="F9" s="177"/>
      <c r="G9" s="177"/>
      <c r="H9" s="177"/>
      <c r="I9" s="177"/>
      <c r="J9" s="177"/>
      <c r="K9" s="177"/>
      <c r="L9" s="178"/>
    </row>
    <row r="10" spans="1:12" ht="69.75" customHeight="1" x14ac:dyDescent="0.25">
      <c r="A10" s="169" t="s">
        <v>141</v>
      </c>
      <c r="B10" s="170"/>
      <c r="C10" s="170"/>
      <c r="D10" s="170"/>
      <c r="E10" s="170"/>
      <c r="F10" s="170"/>
      <c r="G10" s="170"/>
      <c r="H10" s="170"/>
      <c r="I10" s="170"/>
      <c r="J10" s="170"/>
      <c r="K10" s="170"/>
      <c r="L10" s="171"/>
    </row>
    <row r="11" spans="1:12" ht="64.5" customHeight="1" x14ac:dyDescent="0.25">
      <c r="A11" s="172" t="s">
        <v>142</v>
      </c>
      <c r="B11" s="173"/>
      <c r="C11" s="173"/>
      <c r="D11" s="173"/>
      <c r="E11" s="173"/>
      <c r="F11" s="173"/>
      <c r="G11" s="173"/>
      <c r="H11" s="173"/>
      <c r="I11" s="173"/>
      <c r="J11" s="173"/>
      <c r="K11" s="173"/>
      <c r="L11" s="174"/>
    </row>
    <row r="12" spans="1:12" ht="19.5" customHeight="1" x14ac:dyDescent="0.25">
      <c r="A12" s="172" t="s">
        <v>50</v>
      </c>
      <c r="B12" s="173"/>
      <c r="C12" s="173"/>
      <c r="D12" s="173"/>
      <c r="E12" s="173"/>
      <c r="F12" s="173"/>
      <c r="G12" s="173"/>
      <c r="H12" s="173"/>
      <c r="I12" s="173"/>
      <c r="J12" s="173"/>
      <c r="K12" s="173"/>
      <c r="L12" s="174"/>
    </row>
    <row r="13" spans="1:12" ht="137.25" customHeight="1" x14ac:dyDescent="0.25">
      <c r="A13" s="172" t="s">
        <v>61</v>
      </c>
      <c r="B13" s="173"/>
      <c r="C13" s="173"/>
      <c r="D13" s="173"/>
      <c r="E13" s="173"/>
      <c r="F13" s="173"/>
      <c r="G13" s="173"/>
      <c r="H13" s="173"/>
      <c r="I13" s="173"/>
      <c r="J13" s="173"/>
      <c r="K13" s="173"/>
      <c r="L13" s="174"/>
    </row>
    <row r="14" spans="1:12" ht="159.6" customHeight="1" x14ac:dyDescent="0.25">
      <c r="A14" s="172" t="s">
        <v>143</v>
      </c>
      <c r="B14" s="173"/>
      <c r="C14" s="173"/>
      <c r="D14" s="173"/>
      <c r="E14" s="173"/>
      <c r="F14" s="173"/>
      <c r="G14" s="173"/>
      <c r="H14" s="173"/>
      <c r="I14" s="173"/>
      <c r="J14" s="173"/>
      <c r="K14" s="173"/>
      <c r="L14" s="174"/>
    </row>
    <row r="15" spans="1:12" ht="63" customHeight="1" x14ac:dyDescent="0.25">
      <c r="A15" s="172" t="s">
        <v>144</v>
      </c>
      <c r="B15" s="173"/>
      <c r="C15" s="173"/>
      <c r="D15" s="173"/>
      <c r="E15" s="173"/>
      <c r="F15" s="173"/>
      <c r="G15" s="173"/>
      <c r="H15" s="173"/>
      <c r="I15" s="173"/>
      <c r="J15" s="173"/>
      <c r="K15" s="173"/>
      <c r="L15" s="174"/>
    </row>
    <row r="16" spans="1:12" ht="108" customHeight="1" x14ac:dyDescent="0.25">
      <c r="A16" s="172" t="s">
        <v>62</v>
      </c>
      <c r="B16" s="173"/>
      <c r="C16" s="173"/>
      <c r="D16" s="173"/>
      <c r="E16" s="173"/>
      <c r="F16" s="173"/>
      <c r="G16" s="173"/>
      <c r="H16" s="173"/>
      <c r="I16" s="173"/>
      <c r="J16" s="173"/>
      <c r="K16" s="173"/>
      <c r="L16" s="174"/>
    </row>
    <row r="17" spans="1:12" ht="80.25" customHeight="1" x14ac:dyDescent="0.25">
      <c r="A17" s="172" t="s">
        <v>177</v>
      </c>
      <c r="B17" s="173"/>
      <c r="C17" s="173"/>
      <c r="D17" s="173"/>
      <c r="E17" s="173"/>
      <c r="F17" s="173"/>
      <c r="G17" s="173"/>
      <c r="H17" s="173"/>
      <c r="I17" s="173"/>
      <c r="J17" s="173"/>
      <c r="K17" s="173"/>
      <c r="L17" s="174"/>
    </row>
    <row r="18" spans="1:12" ht="81.75" customHeight="1" x14ac:dyDescent="0.25">
      <c r="A18" s="172" t="s">
        <v>145</v>
      </c>
      <c r="B18" s="173"/>
      <c r="C18" s="173"/>
      <c r="D18" s="173"/>
      <c r="E18" s="173"/>
      <c r="F18" s="173"/>
      <c r="G18" s="173"/>
      <c r="H18" s="173"/>
      <c r="I18" s="173"/>
      <c r="J18" s="173"/>
      <c r="K18" s="173"/>
      <c r="L18" s="174"/>
    </row>
    <row r="19" spans="1:12" ht="124.5" customHeight="1" x14ac:dyDescent="0.25">
      <c r="A19" s="172" t="s">
        <v>146</v>
      </c>
      <c r="B19" s="173"/>
      <c r="C19" s="173"/>
      <c r="D19" s="173"/>
      <c r="E19" s="173"/>
      <c r="F19" s="173"/>
      <c r="G19" s="173"/>
      <c r="H19" s="173"/>
      <c r="I19" s="173"/>
      <c r="J19" s="173"/>
      <c r="K19" s="173"/>
      <c r="L19" s="174"/>
    </row>
    <row r="20" spans="1:12" ht="81" customHeight="1" x14ac:dyDescent="0.25">
      <c r="A20" s="172" t="s">
        <v>147</v>
      </c>
      <c r="B20" s="173"/>
      <c r="C20" s="173"/>
      <c r="D20" s="173"/>
      <c r="E20" s="173"/>
      <c r="F20" s="173"/>
      <c r="G20" s="173"/>
      <c r="H20" s="173"/>
      <c r="I20" s="173"/>
      <c r="J20" s="173"/>
      <c r="K20" s="173"/>
      <c r="L20" s="174"/>
    </row>
    <row r="21" spans="1:12" ht="38.25" customHeight="1" x14ac:dyDescent="0.25">
      <c r="A21" s="172" t="s">
        <v>63</v>
      </c>
      <c r="B21" s="179"/>
      <c r="C21" s="179"/>
      <c r="D21" s="179"/>
      <c r="E21" s="179"/>
      <c r="F21" s="179"/>
      <c r="G21" s="179"/>
      <c r="H21" s="179"/>
      <c r="I21" s="179"/>
      <c r="J21" s="179"/>
      <c r="K21" s="179"/>
      <c r="L21" s="174"/>
    </row>
    <row r="22" spans="1:12" ht="96.75" customHeight="1" x14ac:dyDescent="0.25">
      <c r="A22" s="172" t="s">
        <v>148</v>
      </c>
      <c r="B22" s="173"/>
      <c r="C22" s="173"/>
      <c r="D22" s="173"/>
      <c r="E22" s="173"/>
      <c r="F22" s="173"/>
      <c r="G22" s="173"/>
      <c r="H22" s="173"/>
      <c r="I22" s="173"/>
      <c r="J22" s="173"/>
      <c r="K22" s="173"/>
      <c r="L22" s="174"/>
    </row>
    <row r="23" spans="1:12" ht="126" customHeight="1" x14ac:dyDescent="0.25">
      <c r="A23" s="172" t="s">
        <v>149</v>
      </c>
      <c r="B23" s="173"/>
      <c r="C23" s="173"/>
      <c r="D23" s="173"/>
      <c r="E23" s="173"/>
      <c r="F23" s="173"/>
      <c r="G23" s="173"/>
      <c r="H23" s="173"/>
      <c r="I23" s="173"/>
      <c r="J23" s="173"/>
      <c r="K23" s="173"/>
      <c r="L23" s="174"/>
    </row>
    <row r="24" spans="1:12" ht="75.75" customHeight="1" x14ac:dyDescent="0.25">
      <c r="A24" s="172" t="s">
        <v>150</v>
      </c>
      <c r="B24" s="173"/>
      <c r="C24" s="173"/>
      <c r="D24" s="173"/>
      <c r="E24" s="173"/>
      <c r="F24" s="173"/>
      <c r="G24" s="173"/>
      <c r="H24" s="173"/>
      <c r="I24" s="173"/>
      <c r="J24" s="173"/>
      <c r="K24" s="173"/>
      <c r="L24" s="174"/>
    </row>
    <row r="25" spans="1:12" ht="64.5" customHeight="1" x14ac:dyDescent="0.25">
      <c r="A25" s="172" t="s">
        <v>64</v>
      </c>
      <c r="B25" s="173"/>
      <c r="C25" s="173"/>
      <c r="D25" s="173"/>
      <c r="E25" s="173"/>
      <c r="F25" s="173"/>
      <c r="G25" s="173"/>
      <c r="H25" s="173"/>
      <c r="I25" s="173"/>
      <c r="J25" s="173"/>
      <c r="K25" s="173"/>
      <c r="L25" s="174"/>
    </row>
    <row r="26" spans="1:12" ht="91.5" customHeight="1" x14ac:dyDescent="0.25">
      <c r="A26" s="172" t="s">
        <v>151</v>
      </c>
      <c r="B26" s="173"/>
      <c r="C26" s="173"/>
      <c r="D26" s="173"/>
      <c r="E26" s="173"/>
      <c r="F26" s="173"/>
      <c r="G26" s="173"/>
      <c r="H26" s="173"/>
      <c r="I26" s="173"/>
      <c r="J26" s="173"/>
      <c r="K26" s="173"/>
      <c r="L26" s="174"/>
    </row>
    <row r="27" spans="1:12" ht="74.25" customHeight="1" x14ac:dyDescent="0.25">
      <c r="A27" s="172" t="s">
        <v>152</v>
      </c>
      <c r="B27" s="173"/>
      <c r="C27" s="173"/>
      <c r="D27" s="173"/>
      <c r="E27" s="173"/>
      <c r="F27" s="173"/>
      <c r="G27" s="173"/>
      <c r="H27" s="173"/>
      <c r="I27" s="173"/>
      <c r="J27" s="173"/>
      <c r="K27" s="173"/>
      <c r="L27" s="174"/>
    </row>
    <row r="28" spans="1:12" ht="62.25" customHeight="1" thickBot="1" x14ac:dyDescent="0.3">
      <c r="A28" s="164" t="s">
        <v>65</v>
      </c>
      <c r="B28" s="165"/>
      <c r="C28" s="165"/>
      <c r="D28" s="165"/>
      <c r="E28" s="165"/>
      <c r="F28" s="165"/>
      <c r="G28" s="165"/>
      <c r="H28" s="165"/>
      <c r="I28" s="165"/>
      <c r="J28" s="165"/>
      <c r="K28" s="165"/>
      <c r="L28" s="166"/>
    </row>
  </sheetData>
  <mergeCells count="24">
    <mergeCell ref="A4:L4"/>
    <mergeCell ref="A6:L6"/>
    <mergeCell ref="A23:L23"/>
    <mergeCell ref="A24:L24"/>
    <mergeCell ref="A25:L25"/>
    <mergeCell ref="A9:L9"/>
    <mergeCell ref="A11:L11"/>
    <mergeCell ref="A21:L21"/>
    <mergeCell ref="A28:L28"/>
    <mergeCell ref="A7:L7"/>
    <mergeCell ref="A8:L8"/>
    <mergeCell ref="A10:L10"/>
    <mergeCell ref="A12:L12"/>
    <mergeCell ref="A13:L13"/>
    <mergeCell ref="A14:L14"/>
    <mergeCell ref="A15:L15"/>
    <mergeCell ref="A16:L16"/>
    <mergeCell ref="A17:L17"/>
    <mergeCell ref="A19:L19"/>
    <mergeCell ref="A20:L20"/>
    <mergeCell ref="A22:L22"/>
    <mergeCell ref="A18:L18"/>
    <mergeCell ref="A26:L26"/>
    <mergeCell ref="A27:L27"/>
  </mergeCell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0"/>
  <sheetViews>
    <sheetView view="pageBreakPreview" topLeftCell="A43" zoomScale="90" zoomScaleNormal="100" zoomScaleSheetLayoutView="90" workbookViewId="0">
      <selection activeCell="A56" sqref="A56:L56"/>
    </sheetView>
  </sheetViews>
  <sheetFormatPr defaultRowHeight="14.4" x14ac:dyDescent="0.3"/>
  <sheetData>
    <row r="1" spans="1:14" x14ac:dyDescent="0.3">
      <c r="A1" s="17"/>
      <c r="B1" s="17"/>
      <c r="C1" s="17"/>
      <c r="D1" s="17"/>
      <c r="E1" s="17"/>
      <c r="F1" s="17"/>
      <c r="G1" s="17"/>
      <c r="H1" s="17"/>
      <c r="I1" s="17"/>
      <c r="J1" s="17"/>
      <c r="K1" s="17"/>
      <c r="L1" s="17"/>
    </row>
    <row r="2" spans="1:14" x14ac:dyDescent="0.3">
      <c r="A2" s="17"/>
      <c r="B2" s="17"/>
      <c r="C2" s="17"/>
      <c r="D2" s="17"/>
      <c r="E2" s="17"/>
      <c r="F2" s="17"/>
      <c r="G2" s="17"/>
      <c r="H2" s="17"/>
      <c r="I2" s="17"/>
      <c r="J2" s="17"/>
      <c r="K2" s="17"/>
      <c r="L2" s="17"/>
    </row>
    <row r="3" spans="1:14" x14ac:dyDescent="0.3">
      <c r="A3" s="17"/>
      <c r="B3" s="17"/>
      <c r="C3" s="17"/>
      <c r="D3" s="17"/>
      <c r="E3" s="17"/>
      <c r="F3" s="17"/>
      <c r="G3" s="17"/>
      <c r="H3" s="17"/>
      <c r="I3" s="17"/>
      <c r="J3" s="17"/>
      <c r="K3" s="17"/>
      <c r="L3" s="17"/>
    </row>
    <row r="4" spans="1:14" x14ac:dyDescent="0.3">
      <c r="A4" s="175" t="s">
        <v>24</v>
      </c>
      <c r="B4" s="175"/>
      <c r="C4" s="175"/>
      <c r="D4" s="175"/>
      <c r="E4" s="175"/>
      <c r="F4" s="175"/>
      <c r="G4" s="175"/>
      <c r="H4" s="175"/>
      <c r="I4" s="175"/>
      <c r="J4" s="175"/>
      <c r="K4" s="175"/>
      <c r="L4" s="175"/>
    </row>
    <row r="5" spans="1:14" x14ac:dyDescent="0.3">
      <c r="A5" s="17"/>
      <c r="B5" s="17"/>
      <c r="C5" s="17"/>
      <c r="D5" s="17"/>
      <c r="E5" s="17"/>
      <c r="F5" s="17"/>
      <c r="G5" s="17"/>
      <c r="H5" s="17"/>
      <c r="I5" s="17"/>
      <c r="J5" s="17"/>
      <c r="K5" s="17"/>
      <c r="L5" s="17"/>
    </row>
    <row r="6" spans="1:14" x14ac:dyDescent="0.3">
      <c r="A6" s="238" t="s">
        <v>25</v>
      </c>
      <c r="B6" s="239"/>
      <c r="C6" s="239"/>
      <c r="D6" s="239"/>
      <c r="E6" s="239"/>
      <c r="F6" s="239"/>
      <c r="G6" s="239"/>
      <c r="H6" s="239"/>
      <c r="I6" s="239"/>
      <c r="J6" s="239"/>
      <c r="K6" s="239"/>
      <c r="L6" s="240"/>
    </row>
    <row r="7" spans="1:14" ht="124.5" customHeight="1" x14ac:dyDescent="0.3">
      <c r="A7" s="203" t="s">
        <v>66</v>
      </c>
      <c r="B7" s="204"/>
      <c r="C7" s="204"/>
      <c r="D7" s="204"/>
      <c r="E7" s="204"/>
      <c r="F7" s="204"/>
      <c r="G7" s="204"/>
      <c r="H7" s="204"/>
      <c r="I7" s="204"/>
      <c r="J7" s="204"/>
      <c r="K7" s="204"/>
      <c r="L7" s="205"/>
    </row>
    <row r="8" spans="1:14" ht="71.400000000000006" customHeight="1" x14ac:dyDescent="0.3">
      <c r="A8" s="228" t="s">
        <v>121</v>
      </c>
      <c r="B8" s="229"/>
      <c r="C8" s="229"/>
      <c r="D8" s="229"/>
      <c r="E8" s="229"/>
      <c r="F8" s="229"/>
      <c r="G8" s="229"/>
      <c r="H8" s="229"/>
      <c r="I8" s="229"/>
      <c r="J8" s="229"/>
      <c r="K8" s="229"/>
      <c r="L8" s="230"/>
    </row>
    <row r="9" spans="1:14" ht="67.8" customHeight="1" x14ac:dyDescent="0.3">
      <c r="A9" s="206" t="s">
        <v>120</v>
      </c>
      <c r="B9" s="179"/>
      <c r="C9" s="179"/>
      <c r="D9" s="179"/>
      <c r="E9" s="179"/>
      <c r="F9" s="179"/>
      <c r="G9" s="179"/>
      <c r="H9" s="179"/>
      <c r="I9" s="179"/>
      <c r="J9" s="179"/>
      <c r="K9" s="179"/>
      <c r="L9" s="207"/>
    </row>
    <row r="10" spans="1:14" ht="54" customHeight="1" x14ac:dyDescent="0.3">
      <c r="A10" s="206" t="s">
        <v>67</v>
      </c>
      <c r="B10" s="179"/>
      <c r="C10" s="179"/>
      <c r="D10" s="179"/>
      <c r="E10" s="179"/>
      <c r="F10" s="179"/>
      <c r="G10" s="179"/>
      <c r="H10" s="179"/>
      <c r="I10" s="179"/>
      <c r="J10" s="179"/>
      <c r="K10" s="179"/>
      <c r="L10" s="207"/>
    </row>
    <row r="11" spans="1:14" ht="48.75" customHeight="1" x14ac:dyDescent="0.3">
      <c r="A11" s="206" t="s">
        <v>68</v>
      </c>
      <c r="B11" s="179"/>
      <c r="C11" s="179"/>
      <c r="D11" s="179"/>
      <c r="E11" s="179"/>
      <c r="F11" s="179"/>
      <c r="G11" s="179"/>
      <c r="H11" s="179"/>
      <c r="I11" s="179"/>
      <c r="J11" s="179"/>
      <c r="K11" s="179"/>
      <c r="L11" s="207"/>
    </row>
    <row r="12" spans="1:14" ht="66" customHeight="1" x14ac:dyDescent="0.3">
      <c r="A12" s="206" t="s">
        <v>94</v>
      </c>
      <c r="B12" s="179"/>
      <c r="C12" s="179"/>
      <c r="D12" s="179"/>
      <c r="E12" s="179"/>
      <c r="F12" s="179"/>
      <c r="G12" s="179"/>
      <c r="H12" s="179"/>
      <c r="I12" s="179"/>
      <c r="J12" s="179"/>
      <c r="K12" s="179"/>
      <c r="L12" s="207"/>
    </row>
    <row r="13" spans="1:14" ht="134.4" customHeight="1" x14ac:dyDescent="0.3">
      <c r="A13" s="206" t="s">
        <v>69</v>
      </c>
      <c r="B13" s="179"/>
      <c r="C13" s="179"/>
      <c r="D13" s="179"/>
      <c r="E13" s="179"/>
      <c r="F13" s="179"/>
      <c r="G13" s="179"/>
      <c r="H13" s="179"/>
      <c r="I13" s="179"/>
      <c r="J13" s="179"/>
      <c r="K13" s="179"/>
      <c r="L13" s="207"/>
    </row>
    <row r="14" spans="1:14" ht="57" customHeight="1" x14ac:dyDescent="0.3">
      <c r="A14" s="206" t="s">
        <v>122</v>
      </c>
      <c r="B14" s="179"/>
      <c r="C14" s="179"/>
      <c r="D14" s="179"/>
      <c r="E14" s="179"/>
      <c r="F14" s="179"/>
      <c r="G14" s="179"/>
      <c r="H14" s="179"/>
      <c r="I14" s="179"/>
      <c r="J14" s="179"/>
      <c r="K14" s="179"/>
      <c r="L14" s="207"/>
    </row>
    <row r="15" spans="1:14" ht="50.25" customHeight="1" x14ac:dyDescent="0.3">
      <c r="A15" s="206" t="s">
        <v>123</v>
      </c>
      <c r="B15" s="179"/>
      <c r="C15" s="179"/>
      <c r="D15" s="179"/>
      <c r="E15" s="179"/>
      <c r="F15" s="179"/>
      <c r="G15" s="179"/>
      <c r="H15" s="179"/>
      <c r="I15" s="179"/>
      <c r="J15" s="179"/>
      <c r="K15" s="179"/>
      <c r="L15" s="207"/>
      <c r="N15" s="21"/>
    </row>
    <row r="16" spans="1:14" ht="107.4" customHeight="1" x14ac:dyDescent="0.3">
      <c r="A16" s="208" t="s">
        <v>93</v>
      </c>
      <c r="B16" s="209"/>
      <c r="C16" s="209"/>
      <c r="D16" s="209"/>
      <c r="E16" s="209"/>
      <c r="F16" s="209"/>
      <c r="G16" s="209"/>
      <c r="H16" s="209"/>
      <c r="I16" s="209"/>
      <c r="J16" s="209"/>
      <c r="K16" s="209"/>
      <c r="L16" s="210"/>
      <c r="N16" s="21"/>
    </row>
    <row r="17" spans="1:14" ht="50.25" customHeight="1" x14ac:dyDescent="0.3">
      <c r="A17" s="179" t="s">
        <v>70</v>
      </c>
      <c r="B17" s="179"/>
      <c r="C17" s="179"/>
      <c r="D17" s="179"/>
      <c r="E17" s="179"/>
      <c r="F17" s="179"/>
      <c r="G17" s="179"/>
      <c r="H17" s="179"/>
      <c r="I17" s="179"/>
      <c r="J17" s="179"/>
      <c r="K17" s="179"/>
      <c r="L17" s="179"/>
      <c r="N17" s="21"/>
    </row>
    <row r="18" spans="1:14" ht="129" customHeight="1" x14ac:dyDescent="0.3">
      <c r="A18" s="206" t="s">
        <v>71</v>
      </c>
      <c r="B18" s="179"/>
      <c r="C18" s="179"/>
      <c r="D18" s="179"/>
      <c r="E18" s="179"/>
      <c r="F18" s="179"/>
      <c r="G18" s="179"/>
      <c r="H18" s="179"/>
      <c r="I18" s="179"/>
      <c r="J18" s="179"/>
      <c r="K18" s="179"/>
      <c r="L18" s="207"/>
    </row>
    <row r="19" spans="1:14" ht="169.5" customHeight="1" x14ac:dyDescent="0.3">
      <c r="A19" s="206" t="s">
        <v>72</v>
      </c>
      <c r="B19" s="179"/>
      <c r="C19" s="179"/>
      <c r="D19" s="179"/>
      <c r="E19" s="179"/>
      <c r="F19" s="179"/>
      <c r="G19" s="179"/>
      <c r="H19" s="179"/>
      <c r="I19" s="179"/>
      <c r="J19" s="179"/>
      <c r="K19" s="179"/>
      <c r="L19" s="207"/>
    </row>
    <row r="20" spans="1:14" ht="83.25" customHeight="1" x14ac:dyDescent="0.3">
      <c r="A20" s="206" t="s">
        <v>73</v>
      </c>
      <c r="B20" s="179"/>
      <c r="C20" s="179"/>
      <c r="D20" s="179"/>
      <c r="E20" s="179"/>
      <c r="F20" s="179"/>
      <c r="G20" s="179"/>
      <c r="H20" s="179"/>
      <c r="I20" s="179"/>
      <c r="J20" s="179"/>
      <c r="K20" s="179"/>
      <c r="L20" s="207"/>
    </row>
    <row r="21" spans="1:14" ht="130.80000000000001" customHeight="1" x14ac:dyDescent="0.3">
      <c r="A21" s="206" t="s">
        <v>138</v>
      </c>
      <c r="B21" s="179"/>
      <c r="C21" s="179"/>
      <c r="D21" s="179"/>
      <c r="E21" s="179"/>
      <c r="F21" s="179"/>
      <c r="G21" s="179"/>
      <c r="H21" s="179"/>
      <c r="I21" s="179"/>
      <c r="J21" s="179"/>
      <c r="K21" s="179"/>
      <c r="L21" s="207"/>
    </row>
    <row r="22" spans="1:14" ht="135.6" customHeight="1" x14ac:dyDescent="0.3">
      <c r="A22" s="206" t="s">
        <v>124</v>
      </c>
      <c r="B22" s="179"/>
      <c r="C22" s="179"/>
      <c r="D22" s="179"/>
      <c r="E22" s="179"/>
      <c r="F22" s="179"/>
      <c r="G22" s="179"/>
      <c r="H22" s="179"/>
      <c r="I22" s="179"/>
      <c r="J22" s="179"/>
      <c r="K22" s="179"/>
      <c r="L22" s="207"/>
    </row>
    <row r="23" spans="1:14" ht="51" customHeight="1" x14ac:dyDescent="0.3">
      <c r="A23" s="208" t="s">
        <v>116</v>
      </c>
      <c r="B23" s="209"/>
      <c r="C23" s="209"/>
      <c r="D23" s="209"/>
      <c r="E23" s="209"/>
      <c r="F23" s="209"/>
      <c r="G23" s="209"/>
      <c r="H23" s="209"/>
      <c r="I23" s="209"/>
      <c r="J23" s="209"/>
      <c r="K23" s="209"/>
      <c r="L23" s="210"/>
    </row>
    <row r="24" spans="1:14" ht="222" customHeight="1" x14ac:dyDescent="0.3">
      <c r="A24" s="192" t="s">
        <v>74</v>
      </c>
      <c r="B24" s="211"/>
      <c r="C24" s="211"/>
      <c r="D24" s="211"/>
      <c r="E24" s="211"/>
      <c r="F24" s="211"/>
      <c r="G24" s="211"/>
      <c r="H24" s="211"/>
      <c r="I24" s="211"/>
      <c r="J24" s="211"/>
      <c r="K24" s="211"/>
      <c r="L24" s="194"/>
      <c r="N24" s="21"/>
    </row>
    <row r="25" spans="1:14" ht="47.25" customHeight="1" x14ac:dyDescent="0.3">
      <c r="A25" s="172" t="s">
        <v>75</v>
      </c>
      <c r="B25" s="173"/>
      <c r="C25" s="173"/>
      <c r="D25" s="173"/>
      <c r="E25" s="173"/>
      <c r="F25" s="173"/>
      <c r="G25" s="173"/>
      <c r="H25" s="173"/>
      <c r="I25" s="173"/>
      <c r="J25" s="173"/>
      <c r="K25" s="173"/>
      <c r="L25" s="174"/>
    </row>
    <row r="26" spans="1:14" ht="54" customHeight="1" x14ac:dyDescent="0.3">
      <c r="A26" s="172" t="s">
        <v>76</v>
      </c>
      <c r="B26" s="173"/>
      <c r="C26" s="173"/>
      <c r="D26" s="173"/>
      <c r="E26" s="173"/>
      <c r="F26" s="173"/>
      <c r="G26" s="173"/>
      <c r="H26" s="173"/>
      <c r="I26" s="173"/>
      <c r="J26" s="173"/>
      <c r="K26" s="173"/>
      <c r="L26" s="174"/>
    </row>
    <row r="27" spans="1:14" ht="202.2" customHeight="1" x14ac:dyDescent="0.3">
      <c r="A27" s="172" t="s">
        <v>128</v>
      </c>
      <c r="B27" s="173"/>
      <c r="C27" s="173"/>
      <c r="D27" s="173"/>
      <c r="E27" s="173"/>
      <c r="F27" s="173"/>
      <c r="G27" s="173"/>
      <c r="H27" s="173"/>
      <c r="I27" s="173"/>
      <c r="J27" s="173"/>
      <c r="K27" s="173"/>
      <c r="L27" s="174"/>
    </row>
    <row r="28" spans="1:14" ht="78" customHeight="1" x14ac:dyDescent="0.3">
      <c r="A28" s="172" t="s">
        <v>129</v>
      </c>
      <c r="B28" s="173"/>
      <c r="C28" s="173"/>
      <c r="D28" s="173"/>
      <c r="E28" s="173"/>
      <c r="F28" s="173"/>
      <c r="G28" s="173"/>
      <c r="H28" s="173"/>
      <c r="I28" s="173"/>
      <c r="J28" s="173"/>
      <c r="K28" s="173"/>
      <c r="L28" s="174"/>
    </row>
    <row r="29" spans="1:14" ht="98.4" customHeight="1" x14ac:dyDescent="0.3">
      <c r="A29" s="172" t="s">
        <v>77</v>
      </c>
      <c r="B29" s="173"/>
      <c r="C29" s="173"/>
      <c r="D29" s="173"/>
      <c r="E29" s="173"/>
      <c r="F29" s="173"/>
      <c r="G29" s="173"/>
      <c r="H29" s="173"/>
      <c r="I29" s="173"/>
      <c r="J29" s="173"/>
      <c r="K29" s="173"/>
      <c r="L29" s="174"/>
    </row>
    <row r="30" spans="1:14" ht="94.2" customHeight="1" x14ac:dyDescent="0.3">
      <c r="A30" s="172" t="s">
        <v>125</v>
      </c>
      <c r="B30" s="173"/>
      <c r="C30" s="173"/>
      <c r="D30" s="173"/>
      <c r="E30" s="173"/>
      <c r="F30" s="173"/>
      <c r="G30" s="173"/>
      <c r="H30" s="173"/>
      <c r="I30" s="173"/>
      <c r="J30" s="173"/>
      <c r="K30" s="173"/>
      <c r="L30" s="174"/>
    </row>
    <row r="31" spans="1:14" ht="133.19999999999999" customHeight="1" x14ac:dyDescent="0.3">
      <c r="A31" s="172" t="s">
        <v>78</v>
      </c>
      <c r="B31" s="173"/>
      <c r="C31" s="173"/>
      <c r="D31" s="173"/>
      <c r="E31" s="173"/>
      <c r="F31" s="173"/>
      <c r="G31" s="173"/>
      <c r="H31" s="173"/>
      <c r="I31" s="173"/>
      <c r="J31" s="173"/>
      <c r="K31" s="173"/>
      <c r="L31" s="174"/>
    </row>
    <row r="32" spans="1:14" ht="50.25" customHeight="1" x14ac:dyDescent="0.3">
      <c r="A32" s="172" t="s">
        <v>79</v>
      </c>
      <c r="B32" s="173"/>
      <c r="C32" s="173"/>
      <c r="D32" s="173"/>
      <c r="E32" s="173"/>
      <c r="F32" s="173"/>
      <c r="G32" s="173"/>
      <c r="H32" s="173"/>
      <c r="I32" s="173"/>
      <c r="J32" s="173"/>
      <c r="K32" s="173"/>
      <c r="L32" s="174"/>
      <c r="N32" s="21"/>
    </row>
    <row r="33" spans="1:12" ht="135.6" customHeight="1" x14ac:dyDescent="0.3">
      <c r="A33" s="172" t="s">
        <v>80</v>
      </c>
      <c r="B33" s="173"/>
      <c r="C33" s="173"/>
      <c r="D33" s="173"/>
      <c r="E33" s="173"/>
      <c r="F33" s="173"/>
      <c r="G33" s="173"/>
      <c r="H33" s="173"/>
      <c r="I33" s="173"/>
      <c r="J33" s="173"/>
      <c r="K33" s="173"/>
      <c r="L33" s="174"/>
    </row>
    <row r="34" spans="1:12" ht="35.25" customHeight="1" x14ac:dyDescent="0.3">
      <c r="A34" s="172" t="s">
        <v>81</v>
      </c>
      <c r="B34" s="173"/>
      <c r="C34" s="173"/>
      <c r="D34" s="173"/>
      <c r="E34" s="173"/>
      <c r="F34" s="173"/>
      <c r="G34" s="173"/>
      <c r="H34" s="173"/>
      <c r="I34" s="173"/>
      <c r="J34" s="173"/>
      <c r="K34" s="173"/>
      <c r="L34" s="174"/>
    </row>
    <row r="35" spans="1:12" ht="156.75" customHeight="1" x14ac:dyDescent="0.3">
      <c r="A35" s="172" t="s">
        <v>82</v>
      </c>
      <c r="B35" s="173"/>
      <c r="C35" s="173"/>
      <c r="D35" s="173"/>
      <c r="E35" s="173"/>
      <c r="F35" s="173"/>
      <c r="G35" s="173"/>
      <c r="H35" s="173"/>
      <c r="I35" s="173"/>
      <c r="J35" s="173"/>
      <c r="K35" s="173"/>
      <c r="L35" s="174"/>
    </row>
    <row r="36" spans="1:12" ht="114" customHeight="1" x14ac:dyDescent="0.3">
      <c r="A36" s="172" t="s">
        <v>126</v>
      </c>
      <c r="B36" s="173"/>
      <c r="C36" s="173"/>
      <c r="D36" s="173"/>
      <c r="E36" s="173"/>
      <c r="F36" s="173"/>
      <c r="G36" s="173"/>
      <c r="H36" s="173"/>
      <c r="I36" s="173"/>
      <c r="J36" s="173"/>
      <c r="K36" s="173"/>
      <c r="L36" s="174"/>
    </row>
    <row r="37" spans="1:12" ht="75" customHeight="1" x14ac:dyDescent="0.3">
      <c r="A37" s="172" t="s">
        <v>83</v>
      </c>
      <c r="B37" s="173"/>
      <c r="C37" s="173"/>
      <c r="D37" s="173"/>
      <c r="E37" s="173"/>
      <c r="F37" s="173"/>
      <c r="G37" s="173"/>
      <c r="H37" s="173"/>
      <c r="I37" s="173"/>
      <c r="J37" s="173"/>
      <c r="K37" s="173"/>
      <c r="L37" s="174"/>
    </row>
    <row r="38" spans="1:12" ht="66.75" customHeight="1" x14ac:dyDescent="0.3">
      <c r="A38" s="172" t="s">
        <v>84</v>
      </c>
      <c r="B38" s="179"/>
      <c r="C38" s="179"/>
      <c r="D38" s="179"/>
      <c r="E38" s="179"/>
      <c r="F38" s="179"/>
      <c r="G38" s="179"/>
      <c r="H38" s="179"/>
      <c r="I38" s="179"/>
      <c r="J38" s="179"/>
      <c r="K38" s="179"/>
      <c r="L38" s="174"/>
    </row>
    <row r="39" spans="1:12" ht="56.4" customHeight="1" x14ac:dyDescent="0.3">
      <c r="A39" s="172" t="s">
        <v>85</v>
      </c>
      <c r="B39" s="173"/>
      <c r="C39" s="173"/>
      <c r="D39" s="173"/>
      <c r="E39" s="173"/>
      <c r="F39" s="173"/>
      <c r="G39" s="173"/>
      <c r="H39" s="173"/>
      <c r="I39" s="173"/>
      <c r="J39" s="173"/>
      <c r="K39" s="173"/>
      <c r="L39" s="174"/>
    </row>
    <row r="40" spans="1:12" ht="102.6" customHeight="1" x14ac:dyDescent="0.3">
      <c r="A40" s="172" t="s">
        <v>130</v>
      </c>
      <c r="B40" s="173"/>
      <c r="C40" s="173"/>
      <c r="D40" s="173"/>
      <c r="E40" s="173"/>
      <c r="F40" s="173"/>
      <c r="G40" s="173"/>
      <c r="H40" s="173"/>
      <c r="I40" s="173"/>
      <c r="J40" s="173"/>
      <c r="K40" s="173"/>
      <c r="L40" s="174"/>
    </row>
    <row r="41" spans="1:12" ht="91.2" customHeight="1" x14ac:dyDescent="0.3">
      <c r="A41" s="236" t="s">
        <v>179</v>
      </c>
      <c r="B41" s="229"/>
      <c r="C41" s="229"/>
      <c r="D41" s="229"/>
      <c r="E41" s="229"/>
      <c r="F41" s="229"/>
      <c r="G41" s="229"/>
      <c r="H41" s="229"/>
      <c r="I41" s="229"/>
      <c r="J41" s="229"/>
      <c r="K41" s="229"/>
      <c r="L41" s="237"/>
    </row>
    <row r="42" spans="1:12" ht="205.2" customHeight="1" x14ac:dyDescent="0.3">
      <c r="A42" s="172" t="s">
        <v>178</v>
      </c>
      <c r="B42" s="179"/>
      <c r="C42" s="179"/>
      <c r="D42" s="179"/>
      <c r="E42" s="179"/>
      <c r="F42" s="179"/>
      <c r="G42" s="179"/>
      <c r="H42" s="179"/>
      <c r="I42" s="179"/>
      <c r="J42" s="179"/>
      <c r="K42" s="179"/>
      <c r="L42" s="174"/>
    </row>
    <row r="43" spans="1:12" ht="23.25" customHeight="1" x14ac:dyDescent="0.3">
      <c r="A43" s="172" t="s">
        <v>127</v>
      </c>
      <c r="B43" s="173"/>
      <c r="C43" s="173"/>
      <c r="D43" s="173"/>
      <c r="E43" s="173"/>
      <c r="F43" s="173"/>
      <c r="G43" s="173"/>
      <c r="H43" s="173"/>
      <c r="I43" s="173"/>
      <c r="J43" s="173"/>
      <c r="K43" s="173"/>
      <c r="L43" s="174"/>
    </row>
    <row r="44" spans="1:12" ht="142.80000000000001" customHeight="1" x14ac:dyDescent="0.3">
      <c r="A44" s="172" t="s">
        <v>86</v>
      </c>
      <c r="B44" s="173"/>
      <c r="C44" s="173"/>
      <c r="D44" s="173"/>
      <c r="E44" s="173"/>
      <c r="F44" s="173"/>
      <c r="G44" s="173"/>
      <c r="H44" s="173"/>
      <c r="I44" s="173"/>
      <c r="J44" s="173"/>
      <c r="K44" s="173"/>
      <c r="L44" s="174"/>
    </row>
    <row r="45" spans="1:12" ht="141" customHeight="1" x14ac:dyDescent="0.3">
      <c r="A45" s="172" t="s">
        <v>87</v>
      </c>
      <c r="B45" s="173"/>
      <c r="C45" s="173"/>
      <c r="D45" s="173"/>
      <c r="E45" s="173"/>
      <c r="F45" s="173"/>
      <c r="G45" s="173"/>
      <c r="H45" s="173"/>
      <c r="I45" s="173"/>
      <c r="J45" s="173"/>
      <c r="K45" s="173"/>
      <c r="L45" s="174"/>
    </row>
    <row r="46" spans="1:12" ht="50.25" customHeight="1" x14ac:dyDescent="0.3">
      <c r="A46" s="172" t="s">
        <v>88</v>
      </c>
      <c r="B46" s="173"/>
      <c r="C46" s="173"/>
      <c r="D46" s="173"/>
      <c r="E46" s="173"/>
      <c r="F46" s="173"/>
      <c r="G46" s="173"/>
      <c r="H46" s="173"/>
      <c r="I46" s="173"/>
      <c r="J46" s="173"/>
      <c r="K46" s="173"/>
      <c r="L46" s="174"/>
    </row>
    <row r="47" spans="1:12" ht="237.6" customHeight="1" x14ac:dyDescent="0.3">
      <c r="A47" s="192" t="s">
        <v>180</v>
      </c>
      <c r="B47" s="193"/>
      <c r="C47" s="193"/>
      <c r="D47" s="193"/>
      <c r="E47" s="193"/>
      <c r="F47" s="193"/>
      <c r="G47" s="193"/>
      <c r="H47" s="193"/>
      <c r="I47" s="193"/>
      <c r="J47" s="193"/>
      <c r="K47" s="193"/>
      <c r="L47" s="194"/>
    </row>
    <row r="48" spans="1:12" ht="55.2" customHeight="1" x14ac:dyDescent="0.3">
      <c r="A48" s="203" t="s">
        <v>132</v>
      </c>
      <c r="B48" s="231"/>
      <c r="C48" s="231"/>
      <c r="D48" s="231"/>
      <c r="E48" s="231"/>
      <c r="F48" s="231"/>
      <c r="G48" s="231"/>
      <c r="H48" s="231"/>
      <c r="I48" s="231"/>
      <c r="J48" s="231"/>
      <c r="K48" s="231"/>
      <c r="L48" s="232"/>
    </row>
    <row r="49" spans="1:12" ht="78.599999999999994" customHeight="1" x14ac:dyDescent="0.3">
      <c r="A49" s="233"/>
      <c r="B49" s="234"/>
      <c r="C49" s="234"/>
      <c r="D49" s="234"/>
      <c r="E49" s="234"/>
      <c r="F49" s="234"/>
      <c r="G49" s="234"/>
      <c r="H49" s="234"/>
      <c r="I49" s="234"/>
      <c r="J49" s="234"/>
      <c r="K49" s="234"/>
      <c r="L49" s="235"/>
    </row>
    <row r="50" spans="1:12" ht="76.8" customHeight="1" x14ac:dyDescent="0.3">
      <c r="A50" s="198" t="s">
        <v>131</v>
      </c>
      <c r="B50" s="199"/>
      <c r="C50" s="199"/>
      <c r="D50" s="199"/>
      <c r="E50" s="199"/>
      <c r="F50" s="199"/>
      <c r="G50" s="199"/>
      <c r="H50" s="199"/>
      <c r="I50" s="199"/>
      <c r="J50" s="199"/>
      <c r="K50" s="199"/>
      <c r="L50" s="200"/>
    </row>
    <row r="51" spans="1:12" ht="79.2" customHeight="1" x14ac:dyDescent="0.3">
      <c r="A51" s="198" t="s">
        <v>133</v>
      </c>
      <c r="B51" s="201"/>
      <c r="C51" s="201"/>
      <c r="D51" s="201"/>
      <c r="E51" s="201"/>
      <c r="F51" s="201"/>
      <c r="G51" s="201"/>
      <c r="H51" s="201"/>
      <c r="I51" s="201"/>
      <c r="J51" s="201"/>
      <c r="K51" s="201"/>
      <c r="L51" s="202"/>
    </row>
    <row r="52" spans="1:12" ht="69.599999999999994" customHeight="1" x14ac:dyDescent="0.3">
      <c r="A52" s="198" t="s">
        <v>134</v>
      </c>
      <c r="B52" s="201"/>
      <c r="C52" s="201"/>
      <c r="D52" s="201"/>
      <c r="E52" s="201"/>
      <c r="F52" s="201"/>
      <c r="G52" s="201"/>
      <c r="H52" s="201"/>
      <c r="I52" s="201"/>
      <c r="J52" s="201"/>
      <c r="K52" s="201"/>
      <c r="L52" s="202"/>
    </row>
    <row r="53" spans="1:12" ht="60" customHeight="1" x14ac:dyDescent="0.3">
      <c r="A53" s="198" t="s">
        <v>135</v>
      </c>
      <c r="B53" s="201"/>
      <c r="C53" s="201"/>
      <c r="D53" s="201"/>
      <c r="E53" s="201"/>
      <c r="F53" s="201"/>
      <c r="G53" s="201"/>
      <c r="H53" s="201"/>
      <c r="I53" s="201"/>
      <c r="J53" s="201"/>
      <c r="K53" s="201"/>
      <c r="L53" s="202"/>
    </row>
    <row r="54" spans="1:12" ht="51" customHeight="1" x14ac:dyDescent="0.3">
      <c r="A54" s="198" t="s">
        <v>136</v>
      </c>
      <c r="B54" s="201"/>
      <c r="C54" s="201"/>
      <c r="D54" s="201"/>
      <c r="E54" s="201"/>
      <c r="F54" s="201"/>
      <c r="G54" s="201"/>
      <c r="H54" s="201"/>
      <c r="I54" s="201"/>
      <c r="J54" s="201"/>
      <c r="K54" s="201"/>
      <c r="L54" s="202"/>
    </row>
    <row r="55" spans="1:12" ht="63" customHeight="1" x14ac:dyDescent="0.3">
      <c r="A55" s="203" t="s">
        <v>181</v>
      </c>
      <c r="B55" s="204"/>
      <c r="C55" s="204"/>
      <c r="D55" s="204"/>
      <c r="E55" s="204"/>
      <c r="F55" s="204"/>
      <c r="G55" s="204"/>
      <c r="H55" s="204"/>
      <c r="I55" s="204"/>
      <c r="J55" s="204"/>
      <c r="K55" s="204"/>
      <c r="L55" s="205"/>
    </row>
    <row r="56" spans="1:12" ht="226.8" customHeight="1" x14ac:dyDescent="0.3">
      <c r="A56" s="206" t="s">
        <v>167</v>
      </c>
      <c r="B56" s="179"/>
      <c r="C56" s="179"/>
      <c r="D56" s="179"/>
      <c r="E56" s="179"/>
      <c r="F56" s="179"/>
      <c r="G56" s="179"/>
      <c r="H56" s="179"/>
      <c r="I56" s="179"/>
      <c r="J56" s="179"/>
      <c r="K56" s="179"/>
      <c r="L56" s="207"/>
    </row>
    <row r="57" spans="1:12" ht="16.2" customHeight="1" thickBot="1" x14ac:dyDescent="0.35">
      <c r="A57" s="195"/>
      <c r="B57" s="196"/>
      <c r="C57" s="196"/>
      <c r="D57" s="196"/>
      <c r="E57" s="196"/>
      <c r="F57" s="196"/>
      <c r="G57" s="196"/>
      <c r="H57" s="196"/>
      <c r="I57" s="196"/>
      <c r="J57" s="196"/>
      <c r="K57" s="196"/>
      <c r="L57" s="197"/>
    </row>
    <row r="58" spans="1:12" ht="15" thickBot="1" x14ac:dyDescent="0.35">
      <c r="A58" s="222" t="s">
        <v>26</v>
      </c>
      <c r="B58" s="223"/>
      <c r="C58" s="223"/>
      <c r="D58" s="223"/>
      <c r="E58" s="223"/>
      <c r="F58" s="223"/>
      <c r="G58" s="223"/>
      <c r="H58" s="223"/>
      <c r="I58" s="223"/>
      <c r="J58" s="223"/>
      <c r="K58" s="223"/>
      <c r="L58" s="224"/>
    </row>
    <row r="59" spans="1:12" ht="15" thickBot="1" x14ac:dyDescent="0.35">
      <c r="A59" s="225" t="s">
        <v>27</v>
      </c>
      <c r="B59" s="226"/>
      <c r="C59" s="226"/>
      <c r="D59" s="226"/>
      <c r="E59" s="226"/>
      <c r="F59" s="227"/>
      <c r="G59" s="225" t="s">
        <v>28</v>
      </c>
      <c r="H59" s="226"/>
      <c r="I59" s="226"/>
      <c r="J59" s="226"/>
      <c r="K59" s="226"/>
      <c r="L59" s="227"/>
    </row>
    <row r="60" spans="1:12" ht="62.4" customHeight="1" x14ac:dyDescent="0.3">
      <c r="A60" s="123" t="s">
        <v>32</v>
      </c>
      <c r="B60" s="220" t="s">
        <v>118</v>
      </c>
      <c r="C60" s="220"/>
      <c r="D60" s="220"/>
      <c r="E60" s="220"/>
      <c r="F60" s="221"/>
      <c r="G60" s="126" t="s">
        <v>32</v>
      </c>
      <c r="H60" s="220" t="s">
        <v>140</v>
      </c>
      <c r="I60" s="220"/>
      <c r="J60" s="220"/>
      <c r="K60" s="220"/>
      <c r="L60" s="221"/>
    </row>
    <row r="61" spans="1:12" ht="48.6" customHeight="1" x14ac:dyDescent="0.3">
      <c r="A61" s="124" t="s">
        <v>33</v>
      </c>
      <c r="B61" s="184" t="s">
        <v>112</v>
      </c>
      <c r="C61" s="184"/>
      <c r="D61" s="184"/>
      <c r="E61" s="184"/>
      <c r="F61" s="185"/>
      <c r="G61" s="127" t="s">
        <v>33</v>
      </c>
      <c r="H61" s="184" t="s">
        <v>137</v>
      </c>
      <c r="I61" s="184"/>
      <c r="J61" s="184"/>
      <c r="K61" s="184"/>
      <c r="L61" s="185"/>
    </row>
    <row r="62" spans="1:12" ht="48.75" customHeight="1" x14ac:dyDescent="0.3">
      <c r="A62" s="124" t="s">
        <v>34</v>
      </c>
      <c r="B62" s="184" t="s">
        <v>111</v>
      </c>
      <c r="C62" s="184"/>
      <c r="D62" s="184"/>
      <c r="E62" s="184"/>
      <c r="F62" s="185"/>
      <c r="G62" s="127" t="s">
        <v>34</v>
      </c>
      <c r="H62" s="189" t="s">
        <v>119</v>
      </c>
      <c r="I62" s="190"/>
      <c r="J62" s="190"/>
      <c r="K62" s="190"/>
      <c r="L62" s="191"/>
    </row>
    <row r="63" spans="1:12" ht="74.400000000000006" customHeight="1" x14ac:dyDescent="0.3">
      <c r="A63" s="124" t="s">
        <v>35</v>
      </c>
      <c r="B63" s="184" t="s">
        <v>114</v>
      </c>
      <c r="C63" s="184"/>
      <c r="D63" s="184"/>
      <c r="E63" s="184"/>
      <c r="F63" s="185"/>
      <c r="G63" s="127" t="s">
        <v>35</v>
      </c>
      <c r="H63" s="189" t="s">
        <v>113</v>
      </c>
      <c r="I63" s="190"/>
      <c r="J63" s="190"/>
      <c r="K63" s="190"/>
      <c r="L63" s="191"/>
    </row>
    <row r="64" spans="1:12" ht="56.4" customHeight="1" x14ac:dyDescent="0.3">
      <c r="A64" s="124" t="s">
        <v>51</v>
      </c>
      <c r="B64" s="184" t="s">
        <v>89</v>
      </c>
      <c r="C64" s="184"/>
      <c r="D64" s="184"/>
      <c r="E64" s="184"/>
      <c r="F64" s="185"/>
      <c r="G64" s="127" t="s">
        <v>51</v>
      </c>
      <c r="H64" s="186" t="s">
        <v>139</v>
      </c>
      <c r="I64" s="187"/>
      <c r="J64" s="187"/>
      <c r="K64" s="187"/>
      <c r="L64" s="188"/>
    </row>
    <row r="65" spans="1:12" ht="34.200000000000003" customHeight="1" x14ac:dyDescent="0.3">
      <c r="A65" s="124"/>
      <c r="B65" s="184"/>
      <c r="C65" s="184"/>
      <c r="D65" s="184"/>
      <c r="E65" s="184"/>
      <c r="F65" s="185"/>
      <c r="G65" s="127" t="s">
        <v>52</v>
      </c>
      <c r="H65" s="189" t="s">
        <v>91</v>
      </c>
      <c r="I65" s="190"/>
      <c r="J65" s="190"/>
      <c r="K65" s="190"/>
      <c r="L65" s="191"/>
    </row>
    <row r="66" spans="1:12" ht="46.8" customHeight="1" thickBot="1" x14ac:dyDescent="0.35">
      <c r="A66" s="132"/>
      <c r="B66" s="182"/>
      <c r="C66" s="182"/>
      <c r="D66" s="182"/>
      <c r="E66" s="182"/>
      <c r="F66" s="183"/>
      <c r="G66" s="131" t="s">
        <v>115</v>
      </c>
      <c r="H66" s="180" t="s">
        <v>117</v>
      </c>
      <c r="I66" s="180"/>
      <c r="J66" s="180"/>
      <c r="K66" s="180"/>
      <c r="L66" s="181"/>
    </row>
    <row r="67" spans="1:12" ht="15" thickBot="1" x14ac:dyDescent="0.35">
      <c r="A67" s="212" t="s">
        <v>29</v>
      </c>
      <c r="B67" s="213"/>
      <c r="C67" s="213"/>
      <c r="D67" s="213"/>
      <c r="E67" s="213"/>
      <c r="F67" s="214"/>
      <c r="G67" s="215" t="s">
        <v>30</v>
      </c>
      <c r="H67" s="216"/>
      <c r="I67" s="216"/>
      <c r="J67" s="216"/>
      <c r="K67" s="216"/>
      <c r="L67" s="217"/>
    </row>
    <row r="68" spans="1:12" ht="31.8" customHeight="1" x14ac:dyDescent="0.3">
      <c r="A68" s="123" t="s">
        <v>32</v>
      </c>
      <c r="B68" s="220" t="s">
        <v>53</v>
      </c>
      <c r="C68" s="220"/>
      <c r="D68" s="220"/>
      <c r="E68" s="220"/>
      <c r="F68" s="221"/>
      <c r="G68" s="123" t="s">
        <v>32</v>
      </c>
      <c r="H68" s="220" t="s">
        <v>54</v>
      </c>
      <c r="I68" s="220"/>
      <c r="J68" s="220"/>
      <c r="K68" s="220"/>
      <c r="L68" s="221"/>
    </row>
    <row r="69" spans="1:12" ht="30.6" customHeight="1" x14ac:dyDescent="0.3">
      <c r="A69" s="124" t="s">
        <v>33</v>
      </c>
      <c r="B69" s="184" t="s">
        <v>162</v>
      </c>
      <c r="C69" s="184"/>
      <c r="D69" s="184"/>
      <c r="E69" s="184"/>
      <c r="F69" s="185"/>
      <c r="G69" s="124" t="s">
        <v>33</v>
      </c>
      <c r="H69" s="184" t="s">
        <v>161</v>
      </c>
      <c r="I69" s="184"/>
      <c r="J69" s="184"/>
      <c r="K69" s="184"/>
      <c r="L69" s="185"/>
    </row>
    <row r="70" spans="1:12" ht="62.4" customHeight="1" thickBot="1" x14ac:dyDescent="0.35">
      <c r="A70" s="125" t="s">
        <v>34</v>
      </c>
      <c r="B70" s="218" t="s">
        <v>90</v>
      </c>
      <c r="C70" s="218"/>
      <c r="D70" s="218"/>
      <c r="E70" s="218"/>
      <c r="F70" s="219"/>
      <c r="G70" s="125" t="s">
        <v>34</v>
      </c>
      <c r="H70" s="218" t="s">
        <v>92</v>
      </c>
      <c r="I70" s="218"/>
      <c r="J70" s="218"/>
      <c r="K70" s="218"/>
      <c r="L70" s="219"/>
    </row>
  </sheetData>
  <mergeCells count="77">
    <mergeCell ref="A9:L9"/>
    <mergeCell ref="A48:L49"/>
    <mergeCell ref="A41:L41"/>
    <mergeCell ref="A42:L42"/>
    <mergeCell ref="A4:L4"/>
    <mergeCell ref="A6:L6"/>
    <mergeCell ref="A11:L11"/>
    <mergeCell ref="A12:L12"/>
    <mergeCell ref="A13:L13"/>
    <mergeCell ref="A14:L14"/>
    <mergeCell ref="A37:L37"/>
    <mergeCell ref="A40:L40"/>
    <mergeCell ref="A43:L43"/>
    <mergeCell ref="A44:L44"/>
    <mergeCell ref="A38:L38"/>
    <mergeCell ref="A39:L39"/>
    <mergeCell ref="A58:L58"/>
    <mergeCell ref="A59:F59"/>
    <mergeCell ref="G59:L59"/>
    <mergeCell ref="A7:L7"/>
    <mergeCell ref="A8:L8"/>
    <mergeCell ref="A27:L27"/>
    <mergeCell ref="A26:L26"/>
    <mergeCell ref="A28:L28"/>
    <mergeCell ref="A29:L29"/>
    <mergeCell ref="A30:L30"/>
    <mergeCell ref="A31:L31"/>
    <mergeCell ref="A32:L32"/>
    <mergeCell ref="A33:L33"/>
    <mergeCell ref="A36:L36"/>
    <mergeCell ref="A45:L45"/>
    <mergeCell ref="A10:L10"/>
    <mergeCell ref="A67:F67"/>
    <mergeCell ref="G67:L67"/>
    <mergeCell ref="B70:F70"/>
    <mergeCell ref="H60:L60"/>
    <mergeCell ref="H61:L61"/>
    <mergeCell ref="H62:L62"/>
    <mergeCell ref="H63:L63"/>
    <mergeCell ref="B60:F60"/>
    <mergeCell ref="B61:F61"/>
    <mergeCell ref="B62:F62"/>
    <mergeCell ref="B63:F63"/>
    <mergeCell ref="B68:F68"/>
    <mergeCell ref="B69:F69"/>
    <mergeCell ref="H68:L68"/>
    <mergeCell ref="H69:L69"/>
    <mergeCell ref="H70:L70"/>
    <mergeCell ref="A15:L15"/>
    <mergeCell ref="A19:L19"/>
    <mergeCell ref="A35:L35"/>
    <mergeCell ref="A34:L34"/>
    <mergeCell ref="A20:L20"/>
    <mergeCell ref="A21:L21"/>
    <mergeCell ref="A23:L23"/>
    <mergeCell ref="A24:L24"/>
    <mergeCell ref="A25:L25"/>
    <mergeCell ref="A16:L16"/>
    <mergeCell ref="A17:L17"/>
    <mergeCell ref="A18:L18"/>
    <mergeCell ref="A22:L22"/>
    <mergeCell ref="H66:L66"/>
    <mergeCell ref="B66:F66"/>
    <mergeCell ref="A46:L46"/>
    <mergeCell ref="B64:F64"/>
    <mergeCell ref="B65:F65"/>
    <mergeCell ref="H64:L64"/>
    <mergeCell ref="H65:L65"/>
    <mergeCell ref="A47:L47"/>
    <mergeCell ref="A57:L57"/>
    <mergeCell ref="A50:L50"/>
    <mergeCell ref="A51:L51"/>
    <mergeCell ref="A52:L52"/>
    <mergeCell ref="A53:L53"/>
    <mergeCell ref="A54:L54"/>
    <mergeCell ref="A55:L55"/>
    <mergeCell ref="A56:L56"/>
  </mergeCell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6"/>
  <sheetViews>
    <sheetView view="pageBreakPreview" topLeftCell="A49" zoomScaleNormal="100" zoomScaleSheetLayoutView="100" workbookViewId="0">
      <selection activeCell="F26" sqref="F26"/>
    </sheetView>
  </sheetViews>
  <sheetFormatPr defaultRowHeight="14.4" x14ac:dyDescent="0.3"/>
  <cols>
    <col min="16" max="16" width="11.109375" customWidth="1"/>
  </cols>
  <sheetData>
    <row r="1" spans="1:16" x14ac:dyDescent="0.3">
      <c r="A1" s="17"/>
      <c r="B1" s="17"/>
      <c r="C1" s="17"/>
      <c r="D1" s="17"/>
      <c r="E1" s="17"/>
      <c r="F1" s="17"/>
      <c r="G1" s="17"/>
      <c r="H1" s="17"/>
      <c r="I1" s="17"/>
      <c r="J1" s="17"/>
      <c r="K1" s="17"/>
      <c r="L1" s="17"/>
      <c r="M1" s="17"/>
      <c r="N1" s="17"/>
      <c r="O1" s="17"/>
      <c r="P1" s="17"/>
    </row>
    <row r="2" spans="1:16" x14ac:dyDescent="0.3">
      <c r="A2" s="17"/>
      <c r="B2" s="17"/>
      <c r="C2" s="17"/>
      <c r="D2" s="17"/>
      <c r="E2" s="17"/>
      <c r="F2" s="17"/>
      <c r="G2" s="17"/>
      <c r="H2" s="17"/>
      <c r="I2" s="17"/>
      <c r="J2" s="17"/>
      <c r="K2" s="17"/>
      <c r="L2" s="17"/>
      <c r="M2" s="17"/>
      <c r="N2" s="17"/>
      <c r="O2" s="17"/>
      <c r="P2" s="17"/>
    </row>
    <row r="3" spans="1:16" x14ac:dyDescent="0.3">
      <c r="A3" s="17"/>
      <c r="B3" s="17"/>
      <c r="C3" s="17"/>
      <c r="D3" s="17"/>
      <c r="E3" s="17"/>
      <c r="F3" s="17"/>
      <c r="G3" s="17"/>
      <c r="H3" s="17"/>
      <c r="I3" s="17"/>
      <c r="J3" s="17"/>
      <c r="K3" s="17"/>
      <c r="L3" s="17"/>
      <c r="M3" s="17"/>
      <c r="N3" s="17"/>
      <c r="O3" s="17"/>
      <c r="P3" s="17"/>
    </row>
    <row r="4" spans="1:16" ht="30.6" customHeight="1" x14ac:dyDescent="0.3">
      <c r="A4" s="175" t="s">
        <v>31</v>
      </c>
      <c r="B4" s="175"/>
      <c r="C4" s="175"/>
      <c r="D4" s="175"/>
      <c r="E4" s="175"/>
      <c r="F4" s="175"/>
      <c r="G4" s="175"/>
      <c r="H4" s="175"/>
      <c r="I4" s="175"/>
      <c r="J4" s="175"/>
      <c r="K4" s="175"/>
      <c r="L4" s="175"/>
      <c r="M4" s="17"/>
      <c r="N4" s="17"/>
      <c r="O4" s="17"/>
      <c r="P4" s="17"/>
    </row>
    <row r="5" spans="1:16" ht="15" thickBot="1" x14ac:dyDescent="0.35">
      <c r="A5" s="17"/>
      <c r="B5" s="17"/>
      <c r="C5" s="17"/>
      <c r="D5" s="17"/>
      <c r="E5" s="17"/>
      <c r="F5" s="17"/>
      <c r="G5" s="17"/>
      <c r="H5" s="17"/>
      <c r="I5" s="17"/>
      <c r="J5" s="17"/>
      <c r="K5" s="17"/>
      <c r="L5" s="17"/>
      <c r="M5" s="17"/>
      <c r="N5" s="17"/>
      <c r="O5" s="17"/>
      <c r="P5" s="17"/>
    </row>
    <row r="6" spans="1:16" ht="30" customHeight="1" thickBot="1" x14ac:dyDescent="0.35">
      <c r="A6" s="265" t="s">
        <v>100</v>
      </c>
      <c r="B6" s="266"/>
      <c r="C6" s="266"/>
      <c r="D6" s="266"/>
      <c r="E6" s="266"/>
      <c r="F6" s="266"/>
      <c r="G6" s="266"/>
      <c r="H6" s="266"/>
      <c r="I6" s="266"/>
      <c r="J6" s="266"/>
      <c r="K6" s="266"/>
      <c r="L6" s="267"/>
      <c r="M6" s="17"/>
      <c r="N6" s="17"/>
      <c r="O6" s="17"/>
      <c r="P6" s="17"/>
    </row>
    <row r="7" spans="1:16" ht="26.4" customHeight="1" x14ac:dyDescent="0.3">
      <c r="A7" s="268" t="s">
        <v>176</v>
      </c>
      <c r="B7" s="269"/>
      <c r="C7" s="269"/>
      <c r="D7" s="269"/>
      <c r="E7" s="269"/>
      <c r="F7" s="269"/>
      <c r="G7" s="269"/>
      <c r="H7" s="269"/>
      <c r="I7" s="269"/>
      <c r="J7" s="269"/>
      <c r="K7" s="269"/>
      <c r="L7" s="270"/>
      <c r="M7" s="17"/>
      <c r="N7" s="17"/>
      <c r="O7" s="17"/>
      <c r="P7" s="17"/>
    </row>
    <row r="8" spans="1:16" ht="34.799999999999997" customHeight="1" x14ac:dyDescent="0.3">
      <c r="A8" s="271"/>
      <c r="B8" s="272"/>
      <c r="C8" s="272"/>
      <c r="D8" s="272"/>
      <c r="E8" s="272"/>
      <c r="F8" s="272"/>
      <c r="G8" s="272"/>
      <c r="H8" s="272"/>
      <c r="I8" s="272"/>
      <c r="J8" s="272"/>
      <c r="K8" s="272"/>
      <c r="L8" s="273"/>
      <c r="M8" s="17"/>
      <c r="N8" s="17"/>
      <c r="O8" s="17"/>
      <c r="P8" s="17"/>
    </row>
    <row r="9" spans="1:16" ht="24" customHeight="1" x14ac:dyDescent="0.3">
      <c r="A9" s="271"/>
      <c r="B9" s="272"/>
      <c r="C9" s="272"/>
      <c r="D9" s="272"/>
      <c r="E9" s="272"/>
      <c r="F9" s="272"/>
      <c r="G9" s="272"/>
      <c r="H9" s="272"/>
      <c r="I9" s="272"/>
      <c r="J9" s="272"/>
      <c r="K9" s="272"/>
      <c r="L9" s="273"/>
      <c r="M9" s="17"/>
      <c r="N9" s="17"/>
      <c r="O9" s="17"/>
      <c r="P9" s="17"/>
    </row>
    <row r="10" spans="1:16" ht="33" customHeight="1" x14ac:dyDescent="0.3">
      <c r="A10" s="271"/>
      <c r="B10" s="272"/>
      <c r="C10" s="272"/>
      <c r="D10" s="272"/>
      <c r="E10" s="272"/>
      <c r="F10" s="272"/>
      <c r="G10" s="272"/>
      <c r="H10" s="272"/>
      <c r="I10" s="272"/>
      <c r="J10" s="272"/>
      <c r="K10" s="272"/>
      <c r="L10" s="273"/>
      <c r="M10" s="17"/>
      <c r="N10" s="17"/>
      <c r="O10" s="17"/>
      <c r="P10" s="17"/>
    </row>
    <row r="11" spans="1:16" ht="23.4" customHeight="1" x14ac:dyDescent="0.3">
      <c r="A11" s="271"/>
      <c r="B11" s="272"/>
      <c r="C11" s="272"/>
      <c r="D11" s="272"/>
      <c r="E11" s="272"/>
      <c r="F11" s="272"/>
      <c r="G11" s="272"/>
      <c r="H11" s="272"/>
      <c r="I11" s="272"/>
      <c r="J11" s="272"/>
      <c r="K11" s="272"/>
      <c r="L11" s="273"/>
      <c r="M11" s="17"/>
      <c r="N11" s="17"/>
      <c r="O11" s="17"/>
      <c r="P11" s="17"/>
    </row>
    <row r="12" spans="1:16" ht="38.4" customHeight="1" x14ac:dyDescent="0.3">
      <c r="A12" s="271"/>
      <c r="B12" s="272"/>
      <c r="C12" s="272"/>
      <c r="D12" s="272"/>
      <c r="E12" s="272"/>
      <c r="F12" s="272"/>
      <c r="G12" s="272"/>
      <c r="H12" s="272"/>
      <c r="I12" s="272"/>
      <c r="J12" s="272"/>
      <c r="K12" s="272"/>
      <c r="L12" s="273"/>
      <c r="M12" s="17"/>
      <c r="N12" s="17"/>
      <c r="O12" s="17"/>
      <c r="P12" s="17"/>
    </row>
    <row r="13" spans="1:16" ht="24.6" customHeight="1" x14ac:dyDescent="0.3">
      <c r="A13" s="271"/>
      <c r="B13" s="272"/>
      <c r="C13" s="272"/>
      <c r="D13" s="272"/>
      <c r="E13" s="272"/>
      <c r="F13" s="272"/>
      <c r="G13" s="272"/>
      <c r="H13" s="272"/>
      <c r="I13" s="272"/>
      <c r="J13" s="272"/>
      <c r="K13" s="272"/>
      <c r="L13" s="273"/>
      <c r="M13" s="17"/>
      <c r="N13" s="17"/>
      <c r="O13" s="17"/>
      <c r="P13" s="17"/>
    </row>
    <row r="14" spans="1:16" ht="25.2" customHeight="1" thickBot="1" x14ac:dyDescent="0.35">
      <c r="A14" s="274"/>
      <c r="B14" s="275"/>
      <c r="C14" s="275"/>
      <c r="D14" s="275"/>
      <c r="E14" s="275"/>
      <c r="F14" s="275"/>
      <c r="G14" s="275"/>
      <c r="H14" s="275"/>
      <c r="I14" s="275"/>
      <c r="J14" s="275"/>
      <c r="K14" s="275"/>
      <c r="L14" s="276"/>
      <c r="M14" s="17"/>
      <c r="N14" s="17"/>
      <c r="O14" s="17"/>
      <c r="P14" s="17"/>
    </row>
    <row r="15" spans="1:16" ht="15" thickBot="1" x14ac:dyDescent="0.35">
      <c r="A15" s="17"/>
      <c r="B15" s="17"/>
      <c r="C15" s="17"/>
      <c r="D15" s="17"/>
      <c r="E15" s="17"/>
      <c r="F15" s="17"/>
      <c r="G15" s="17"/>
      <c r="H15" s="17"/>
      <c r="I15" s="17"/>
      <c r="J15" s="17"/>
      <c r="K15" s="17"/>
      <c r="L15" s="17"/>
      <c r="M15" s="17"/>
      <c r="N15" s="17"/>
      <c r="O15" s="17"/>
      <c r="P15" s="17"/>
    </row>
    <row r="16" spans="1:16" ht="15" thickBot="1" x14ac:dyDescent="0.35">
      <c r="A16" s="262" t="s">
        <v>44</v>
      </c>
      <c r="B16" s="263"/>
      <c r="C16" s="263"/>
      <c r="D16" s="263"/>
      <c r="E16" s="263"/>
      <c r="F16" s="264"/>
      <c r="G16" s="262" t="s">
        <v>45</v>
      </c>
      <c r="H16" s="263"/>
      <c r="I16" s="263"/>
      <c r="J16" s="263"/>
      <c r="K16" s="263"/>
      <c r="L16" s="264"/>
      <c r="M16" s="17"/>
      <c r="N16" s="17"/>
      <c r="O16" s="17"/>
      <c r="P16" s="17"/>
    </row>
    <row r="17" spans="1:16" ht="46.8" customHeight="1" x14ac:dyDescent="0.3">
      <c r="A17" s="241" t="s">
        <v>192</v>
      </c>
      <c r="B17" s="241"/>
      <c r="C17" s="241"/>
      <c r="D17" s="241"/>
      <c r="E17" s="241"/>
      <c r="F17" s="241"/>
      <c r="G17" s="241" t="s">
        <v>175</v>
      </c>
      <c r="H17" s="242"/>
      <c r="I17" s="242"/>
      <c r="J17" s="242"/>
      <c r="K17" s="242"/>
      <c r="L17" s="242"/>
      <c r="M17" s="17"/>
      <c r="N17" s="17"/>
      <c r="O17" s="17"/>
      <c r="P17" s="17"/>
    </row>
    <row r="18" spans="1:16" ht="24.6" customHeight="1" x14ac:dyDescent="0.3">
      <c r="A18" s="255"/>
      <c r="B18" s="255"/>
      <c r="C18" s="255"/>
      <c r="D18" s="255"/>
      <c r="E18" s="255"/>
      <c r="F18" s="255"/>
      <c r="G18" s="243"/>
      <c r="H18" s="243"/>
      <c r="I18" s="243"/>
      <c r="J18" s="243"/>
      <c r="K18" s="243"/>
      <c r="L18" s="243"/>
      <c r="M18" s="17"/>
      <c r="N18" s="17"/>
      <c r="O18" s="17"/>
      <c r="P18" s="17"/>
    </row>
    <row r="19" spans="1:16" ht="25.2" customHeight="1" x14ac:dyDescent="0.3">
      <c r="A19" s="255"/>
      <c r="B19" s="255"/>
      <c r="C19" s="255"/>
      <c r="D19" s="255"/>
      <c r="E19" s="255"/>
      <c r="F19" s="255"/>
      <c r="G19" s="243"/>
      <c r="H19" s="243"/>
      <c r="I19" s="243"/>
      <c r="J19" s="243"/>
      <c r="K19" s="243"/>
      <c r="L19" s="243"/>
      <c r="M19" s="17"/>
      <c r="N19" s="17"/>
      <c r="O19" s="17"/>
      <c r="P19" s="17"/>
    </row>
    <row r="20" spans="1:16" ht="26.4" customHeight="1" x14ac:dyDescent="0.3">
      <c r="A20" s="255"/>
      <c r="B20" s="255"/>
      <c r="C20" s="255"/>
      <c r="D20" s="255"/>
      <c r="E20" s="255"/>
      <c r="F20" s="255"/>
      <c r="G20" s="243"/>
      <c r="H20" s="243"/>
      <c r="I20" s="243"/>
      <c r="J20" s="243"/>
      <c r="K20" s="243"/>
      <c r="L20" s="243"/>
      <c r="M20" s="17"/>
      <c r="N20" s="17"/>
      <c r="O20" s="17"/>
      <c r="P20" s="17"/>
    </row>
    <row r="21" spans="1:16" ht="28.2" customHeight="1" x14ac:dyDescent="0.3">
      <c r="A21" s="255"/>
      <c r="B21" s="255"/>
      <c r="C21" s="255"/>
      <c r="D21" s="255"/>
      <c r="E21" s="255"/>
      <c r="F21" s="255"/>
      <c r="G21" s="243"/>
      <c r="H21" s="243"/>
      <c r="I21" s="243"/>
      <c r="J21" s="243"/>
      <c r="K21" s="243"/>
      <c r="L21" s="243"/>
      <c r="M21" s="17"/>
      <c r="N21" s="17"/>
      <c r="O21" s="17"/>
      <c r="P21" s="17"/>
    </row>
    <row r="22" spans="1:16" ht="15" thickBot="1" x14ac:dyDescent="0.35">
      <c r="A22" s="17"/>
      <c r="B22" s="17"/>
      <c r="C22" s="17"/>
      <c r="D22" s="17"/>
      <c r="E22" s="17"/>
      <c r="F22" s="17"/>
      <c r="G22" s="17"/>
      <c r="H22" s="17"/>
      <c r="I22" s="17"/>
      <c r="J22" s="17"/>
      <c r="K22" s="17"/>
      <c r="L22" s="17"/>
      <c r="M22" s="17"/>
      <c r="N22" s="17"/>
      <c r="O22" s="17"/>
      <c r="P22" s="17"/>
    </row>
    <row r="23" spans="1:16" ht="27.6" x14ac:dyDescent="0.3">
      <c r="A23" s="106"/>
      <c r="B23" s="254" t="s">
        <v>36</v>
      </c>
      <c r="C23" s="254"/>
      <c r="D23" s="254"/>
      <c r="E23" s="254"/>
      <c r="F23" s="254"/>
      <c r="G23" s="254"/>
      <c r="H23" s="110" t="s">
        <v>37</v>
      </c>
      <c r="I23" s="111" t="s">
        <v>38</v>
      </c>
      <c r="J23" s="17"/>
      <c r="K23" s="17"/>
      <c r="L23" s="17"/>
      <c r="M23" s="17"/>
      <c r="N23" s="17"/>
      <c r="O23" s="17"/>
      <c r="P23" s="17"/>
    </row>
    <row r="24" spans="1:16" ht="60.6" customHeight="1" x14ac:dyDescent="0.3">
      <c r="A24" s="107" t="s">
        <v>32</v>
      </c>
      <c r="B24" s="255" t="s">
        <v>157</v>
      </c>
      <c r="C24" s="255"/>
      <c r="D24" s="255"/>
      <c r="E24" s="255"/>
      <c r="F24" s="255"/>
      <c r="G24" s="255"/>
      <c r="H24" s="112">
        <v>0</v>
      </c>
      <c r="I24" s="113">
        <v>40</v>
      </c>
      <c r="J24" s="17"/>
      <c r="K24" s="17"/>
      <c r="L24" s="17"/>
      <c r="M24" s="17"/>
      <c r="N24" s="17"/>
      <c r="O24" s="17"/>
      <c r="P24" s="17"/>
    </row>
    <row r="25" spans="1:16" ht="32.4" customHeight="1" thickBot="1" x14ac:dyDescent="0.35">
      <c r="A25" s="108" t="s">
        <v>33</v>
      </c>
      <c r="B25" s="253" t="s">
        <v>156</v>
      </c>
      <c r="C25" s="253"/>
      <c r="D25" s="253"/>
      <c r="E25" s="253"/>
      <c r="F25" s="253"/>
      <c r="G25" s="253"/>
      <c r="H25" s="114">
        <v>0</v>
      </c>
      <c r="I25" s="115">
        <v>1.1399999999999999</v>
      </c>
      <c r="J25" s="17"/>
      <c r="K25" s="17"/>
      <c r="L25" s="17"/>
      <c r="M25" s="17"/>
      <c r="N25" s="17"/>
      <c r="O25" s="17"/>
      <c r="P25" s="17"/>
    </row>
    <row r="26" spans="1:16" ht="15" thickBot="1" x14ac:dyDescent="0.35">
      <c r="A26" s="17"/>
      <c r="B26" s="17"/>
      <c r="C26" s="17"/>
      <c r="D26" s="17"/>
      <c r="E26" s="17"/>
      <c r="F26" s="17"/>
      <c r="G26" s="17"/>
      <c r="H26" s="17"/>
      <c r="I26" s="17"/>
      <c r="J26" s="17"/>
      <c r="K26" s="17"/>
      <c r="L26" s="17"/>
      <c r="M26" s="17"/>
      <c r="N26" s="17"/>
      <c r="O26" s="17"/>
      <c r="P26" s="17"/>
    </row>
    <row r="27" spans="1:16" ht="34.200000000000003" customHeight="1" thickBot="1" x14ac:dyDescent="0.35">
      <c r="A27" s="277" t="s">
        <v>101</v>
      </c>
      <c r="B27" s="278"/>
      <c r="C27" s="278"/>
      <c r="D27" s="278"/>
      <c r="E27" s="278"/>
      <c r="F27" s="278"/>
      <c r="G27" s="278"/>
      <c r="H27" s="278"/>
      <c r="I27" s="278"/>
      <c r="J27" s="278"/>
      <c r="K27" s="278"/>
      <c r="L27" s="279"/>
      <c r="M27" s="17"/>
      <c r="N27" s="17"/>
      <c r="O27" s="17"/>
      <c r="P27" s="17"/>
    </row>
    <row r="28" spans="1:16" ht="14.4" customHeight="1" x14ac:dyDescent="0.3">
      <c r="A28" s="268" t="s">
        <v>166</v>
      </c>
      <c r="B28" s="280"/>
      <c r="C28" s="280"/>
      <c r="D28" s="280"/>
      <c r="E28" s="280"/>
      <c r="F28" s="280"/>
      <c r="G28" s="280"/>
      <c r="H28" s="280"/>
      <c r="I28" s="280"/>
      <c r="J28" s="280"/>
      <c r="K28" s="280"/>
      <c r="L28" s="281"/>
      <c r="M28" s="17"/>
      <c r="N28" s="17"/>
      <c r="O28" s="17"/>
      <c r="P28" s="17"/>
    </row>
    <row r="29" spans="1:16" ht="24.6" customHeight="1" x14ac:dyDescent="0.3">
      <c r="A29" s="282"/>
      <c r="B29" s="283"/>
      <c r="C29" s="283"/>
      <c r="D29" s="283"/>
      <c r="E29" s="283"/>
      <c r="F29" s="283"/>
      <c r="G29" s="283"/>
      <c r="H29" s="283"/>
      <c r="I29" s="283"/>
      <c r="J29" s="283"/>
      <c r="K29" s="283"/>
      <c r="L29" s="284"/>
      <c r="M29" s="17"/>
      <c r="N29" s="17"/>
      <c r="O29" s="17"/>
      <c r="P29" s="17"/>
    </row>
    <row r="30" spans="1:16" ht="30.6" customHeight="1" x14ac:dyDescent="0.3">
      <c r="A30" s="282"/>
      <c r="B30" s="283"/>
      <c r="C30" s="283"/>
      <c r="D30" s="283"/>
      <c r="E30" s="283"/>
      <c r="F30" s="283"/>
      <c r="G30" s="283"/>
      <c r="H30" s="283"/>
      <c r="I30" s="283"/>
      <c r="J30" s="283"/>
      <c r="K30" s="283"/>
      <c r="L30" s="284"/>
      <c r="M30" s="17"/>
      <c r="N30" s="17"/>
      <c r="O30" s="17"/>
      <c r="P30" s="17"/>
    </row>
    <row r="31" spans="1:16" ht="25.8" customHeight="1" x14ac:dyDescent="0.3">
      <c r="A31" s="282"/>
      <c r="B31" s="283"/>
      <c r="C31" s="283"/>
      <c r="D31" s="283"/>
      <c r="E31" s="283"/>
      <c r="F31" s="283"/>
      <c r="G31" s="283"/>
      <c r="H31" s="283"/>
      <c r="I31" s="283"/>
      <c r="J31" s="283"/>
      <c r="K31" s="283"/>
      <c r="L31" s="284"/>
      <c r="M31" s="17"/>
      <c r="N31" s="17"/>
      <c r="O31" s="17"/>
      <c r="P31" s="17"/>
    </row>
    <row r="32" spans="1:16" ht="26.4" customHeight="1" x14ac:dyDescent="0.3">
      <c r="A32" s="282"/>
      <c r="B32" s="283"/>
      <c r="C32" s="283"/>
      <c r="D32" s="283"/>
      <c r="E32" s="283"/>
      <c r="F32" s="283"/>
      <c r="G32" s="283"/>
      <c r="H32" s="283"/>
      <c r="I32" s="283"/>
      <c r="J32" s="283"/>
      <c r="K32" s="283"/>
      <c r="L32" s="284"/>
      <c r="M32" s="17"/>
      <c r="N32" s="17"/>
      <c r="O32" s="17"/>
      <c r="P32" s="17"/>
    </row>
    <row r="33" spans="1:16" ht="25.8" customHeight="1" thickBot="1" x14ac:dyDescent="0.35">
      <c r="A33" s="285"/>
      <c r="B33" s="286"/>
      <c r="C33" s="286"/>
      <c r="D33" s="286"/>
      <c r="E33" s="286"/>
      <c r="F33" s="286"/>
      <c r="G33" s="286"/>
      <c r="H33" s="286"/>
      <c r="I33" s="286"/>
      <c r="J33" s="286"/>
      <c r="K33" s="286"/>
      <c r="L33" s="287"/>
      <c r="M33" s="17"/>
      <c r="N33" s="17"/>
      <c r="O33" s="17"/>
      <c r="P33" s="17"/>
    </row>
    <row r="34" spans="1:16" ht="15" thickBot="1" x14ac:dyDescent="0.35">
      <c r="A34" s="17"/>
      <c r="B34" s="17"/>
      <c r="C34" s="17"/>
      <c r="D34" s="17"/>
      <c r="E34" s="17"/>
      <c r="F34" s="17"/>
      <c r="G34" s="17"/>
      <c r="H34" s="17"/>
      <c r="I34" s="17"/>
      <c r="J34" s="17"/>
      <c r="K34" s="17"/>
      <c r="L34" s="17"/>
      <c r="M34" s="17"/>
      <c r="N34" s="17"/>
      <c r="O34" s="17"/>
      <c r="P34" s="17"/>
    </row>
    <row r="35" spans="1:16" ht="27.6" x14ac:dyDescent="0.3">
      <c r="A35" s="106"/>
      <c r="B35" s="254" t="s">
        <v>39</v>
      </c>
      <c r="C35" s="254"/>
      <c r="D35" s="254"/>
      <c r="E35" s="254"/>
      <c r="F35" s="254"/>
      <c r="G35" s="254"/>
      <c r="H35" s="110" t="s">
        <v>37</v>
      </c>
      <c r="I35" s="109">
        <v>2023</v>
      </c>
      <c r="J35" s="109">
        <v>2024</v>
      </c>
      <c r="K35" s="109">
        <v>2025</v>
      </c>
      <c r="L35" s="109">
        <v>2026</v>
      </c>
      <c r="M35" s="109">
        <v>2027</v>
      </c>
      <c r="N35" s="109">
        <v>2028</v>
      </c>
      <c r="O35" s="109">
        <v>2029</v>
      </c>
      <c r="P35" s="111" t="s">
        <v>38</v>
      </c>
    </row>
    <row r="36" spans="1:16" ht="33.6" customHeight="1" x14ac:dyDescent="0.3">
      <c r="A36" s="107" t="s">
        <v>32</v>
      </c>
      <c r="B36" s="255" t="s">
        <v>158</v>
      </c>
      <c r="C36" s="255"/>
      <c r="D36" s="255"/>
      <c r="E36" s="255"/>
      <c r="F36" s="255"/>
      <c r="G36" s="255"/>
      <c r="H36" s="112">
        <v>0</v>
      </c>
      <c r="I36" s="112"/>
      <c r="J36" s="112"/>
      <c r="K36" s="112"/>
      <c r="L36" s="112"/>
      <c r="M36" s="112"/>
      <c r="N36" s="112">
        <v>1</v>
      </c>
      <c r="O36" s="112">
        <v>2</v>
      </c>
      <c r="P36" s="113">
        <v>3</v>
      </c>
    </row>
    <row r="37" spans="1:16" ht="30" customHeight="1" thickBot="1" x14ac:dyDescent="0.35">
      <c r="A37" s="108" t="s">
        <v>33</v>
      </c>
      <c r="B37" s="256" t="s">
        <v>159</v>
      </c>
      <c r="C37" s="257"/>
      <c r="D37" s="257"/>
      <c r="E37" s="257"/>
      <c r="F37" s="257"/>
      <c r="G37" s="258"/>
      <c r="H37" s="114">
        <v>0</v>
      </c>
      <c r="I37" s="114"/>
      <c r="J37" s="114">
        <v>12</v>
      </c>
      <c r="K37" s="114">
        <v>95</v>
      </c>
      <c r="L37" s="114">
        <v>145</v>
      </c>
      <c r="M37" s="114">
        <v>47</v>
      </c>
      <c r="N37" s="114">
        <v>25</v>
      </c>
      <c r="O37" s="114">
        <v>11</v>
      </c>
      <c r="P37" s="115">
        <f>+O37+N37+L37+M37+K37+J37</f>
        <v>335</v>
      </c>
    </row>
    <row r="38" spans="1:16" ht="15" thickBot="1" x14ac:dyDescent="0.35">
      <c r="A38" s="18"/>
      <c r="B38" s="19"/>
      <c r="C38" s="19"/>
      <c r="D38" s="19"/>
      <c r="E38" s="19"/>
      <c r="F38" s="19"/>
      <c r="G38" s="19"/>
      <c r="H38" s="20"/>
      <c r="I38" s="20"/>
      <c r="J38" s="20"/>
      <c r="K38" s="20"/>
      <c r="L38" s="20"/>
      <c r="M38" s="17"/>
      <c r="N38" s="17"/>
      <c r="O38" s="17"/>
      <c r="P38" s="17"/>
    </row>
    <row r="39" spans="1:16" ht="15" thickBot="1" x14ac:dyDescent="0.35">
      <c r="A39" s="262" t="s">
        <v>48</v>
      </c>
      <c r="B39" s="263"/>
      <c r="C39" s="263"/>
      <c r="D39" s="263"/>
      <c r="E39" s="263"/>
      <c r="F39" s="264"/>
      <c r="G39" s="262" t="s">
        <v>49</v>
      </c>
      <c r="H39" s="263"/>
      <c r="I39" s="263"/>
      <c r="J39" s="263"/>
      <c r="K39" s="263"/>
      <c r="L39" s="264"/>
      <c r="M39" s="17"/>
      <c r="N39" s="17"/>
      <c r="O39" s="17"/>
      <c r="P39" s="17"/>
    </row>
    <row r="40" spans="1:16" x14ac:dyDescent="0.3">
      <c r="A40" s="241" t="s">
        <v>164</v>
      </c>
      <c r="B40" s="241"/>
      <c r="C40" s="241"/>
      <c r="D40" s="241"/>
      <c r="E40" s="241"/>
      <c r="F40" s="241"/>
      <c r="G40" s="241" t="s">
        <v>163</v>
      </c>
      <c r="H40" s="241"/>
      <c r="I40" s="241"/>
      <c r="J40" s="241"/>
      <c r="K40" s="241"/>
      <c r="L40" s="241"/>
      <c r="M40" s="17"/>
      <c r="N40" s="17"/>
      <c r="O40" s="17"/>
      <c r="P40" s="17"/>
    </row>
    <row r="41" spans="1:16" ht="26.4" customHeight="1" x14ac:dyDescent="0.3">
      <c r="A41" s="255"/>
      <c r="B41" s="255"/>
      <c r="C41" s="255"/>
      <c r="D41" s="255"/>
      <c r="E41" s="255"/>
      <c r="F41" s="255"/>
      <c r="G41" s="255"/>
      <c r="H41" s="255"/>
      <c r="I41" s="255"/>
      <c r="J41" s="255"/>
      <c r="K41" s="255"/>
      <c r="L41" s="255"/>
      <c r="M41" s="17"/>
      <c r="N41" s="17"/>
      <c r="O41" s="17"/>
      <c r="P41" s="17"/>
    </row>
    <row r="42" spans="1:16" ht="48" customHeight="1" x14ac:dyDescent="0.3">
      <c r="A42" s="255"/>
      <c r="B42" s="255"/>
      <c r="C42" s="255"/>
      <c r="D42" s="255"/>
      <c r="E42" s="255"/>
      <c r="F42" s="255"/>
      <c r="G42" s="255"/>
      <c r="H42" s="255"/>
      <c r="I42" s="255"/>
      <c r="J42" s="255"/>
      <c r="K42" s="255"/>
      <c r="L42" s="255"/>
      <c r="M42" s="17"/>
      <c r="N42" s="17"/>
      <c r="O42" s="17"/>
      <c r="P42" s="17"/>
    </row>
    <row r="43" spans="1:16" ht="32.4" customHeight="1" x14ac:dyDescent="0.3">
      <c r="A43" s="255"/>
      <c r="B43" s="255"/>
      <c r="C43" s="255"/>
      <c r="D43" s="255"/>
      <c r="E43" s="255"/>
      <c r="F43" s="255"/>
      <c r="G43" s="255"/>
      <c r="H43" s="255"/>
      <c r="I43" s="255"/>
      <c r="J43" s="255"/>
      <c r="K43" s="255"/>
      <c r="L43" s="255"/>
      <c r="M43" s="17"/>
      <c r="N43" s="17"/>
      <c r="O43" s="17"/>
      <c r="P43" s="17"/>
    </row>
    <row r="44" spans="1:16" ht="58.8" customHeight="1" x14ac:dyDescent="0.3">
      <c r="A44" s="255"/>
      <c r="B44" s="255"/>
      <c r="C44" s="255"/>
      <c r="D44" s="255"/>
      <c r="E44" s="255"/>
      <c r="F44" s="255"/>
      <c r="G44" s="255"/>
      <c r="H44" s="255"/>
      <c r="I44" s="255"/>
      <c r="J44" s="255"/>
      <c r="K44" s="255"/>
      <c r="L44" s="255"/>
      <c r="M44" s="17"/>
      <c r="N44" s="17"/>
      <c r="O44" s="17"/>
      <c r="P44" s="17"/>
    </row>
    <row r="45" spans="1:16" ht="15" thickBot="1" x14ac:dyDescent="0.35">
      <c r="A45" s="17"/>
      <c r="B45" s="17"/>
      <c r="C45" s="17"/>
      <c r="D45" s="17"/>
      <c r="E45" s="17"/>
      <c r="F45" s="17"/>
      <c r="G45" s="17"/>
      <c r="H45" s="17"/>
      <c r="I45" s="17"/>
      <c r="J45" s="17"/>
      <c r="K45" s="17"/>
      <c r="L45" s="17"/>
      <c r="M45" s="17"/>
      <c r="N45" s="17"/>
      <c r="O45" s="17"/>
      <c r="P45" s="17"/>
    </row>
    <row r="46" spans="1:16" ht="15" thickBot="1" x14ac:dyDescent="0.35">
      <c r="A46" s="259" t="s">
        <v>102</v>
      </c>
      <c r="B46" s="260"/>
      <c r="C46" s="260"/>
      <c r="D46" s="260"/>
      <c r="E46" s="260"/>
      <c r="F46" s="260"/>
      <c r="G46" s="260"/>
      <c r="H46" s="260"/>
      <c r="I46" s="260"/>
      <c r="J46" s="260"/>
      <c r="K46" s="260"/>
      <c r="L46" s="261"/>
      <c r="M46" s="17"/>
      <c r="N46" s="17"/>
      <c r="O46" s="17"/>
      <c r="P46" s="17"/>
    </row>
    <row r="47" spans="1:16" ht="42.6" customHeight="1" x14ac:dyDescent="0.3">
      <c r="A47" s="244" t="s">
        <v>165</v>
      </c>
      <c r="B47" s="245"/>
      <c r="C47" s="245"/>
      <c r="D47" s="245"/>
      <c r="E47" s="245"/>
      <c r="F47" s="245"/>
      <c r="G47" s="245"/>
      <c r="H47" s="245"/>
      <c r="I47" s="245"/>
      <c r="J47" s="245"/>
      <c r="K47" s="245"/>
      <c r="L47" s="246"/>
      <c r="M47" s="17"/>
      <c r="N47" s="17"/>
      <c r="O47" s="17"/>
      <c r="P47" s="17"/>
    </row>
    <row r="48" spans="1:16" ht="25.2" customHeight="1" x14ac:dyDescent="0.3">
      <c r="A48" s="247"/>
      <c r="B48" s="248"/>
      <c r="C48" s="248"/>
      <c r="D48" s="248"/>
      <c r="E48" s="248"/>
      <c r="F48" s="248"/>
      <c r="G48" s="248"/>
      <c r="H48" s="248"/>
      <c r="I48" s="248"/>
      <c r="J48" s="248"/>
      <c r="K48" s="248"/>
      <c r="L48" s="249"/>
      <c r="M48" s="17"/>
      <c r="N48" s="17"/>
      <c r="O48" s="17"/>
      <c r="P48" s="17"/>
    </row>
    <row r="49" spans="1:16" ht="38.4" customHeight="1" x14ac:dyDescent="0.3">
      <c r="A49" s="247"/>
      <c r="B49" s="248"/>
      <c r="C49" s="248"/>
      <c r="D49" s="248"/>
      <c r="E49" s="248"/>
      <c r="F49" s="248"/>
      <c r="G49" s="248"/>
      <c r="H49" s="248"/>
      <c r="I49" s="248"/>
      <c r="J49" s="248"/>
      <c r="K49" s="248"/>
      <c r="L49" s="249"/>
      <c r="M49" s="17"/>
      <c r="N49" s="17"/>
      <c r="O49" s="17"/>
      <c r="P49" s="17"/>
    </row>
    <row r="50" spans="1:16" ht="46.2" customHeight="1" x14ac:dyDescent="0.3">
      <c r="A50" s="247"/>
      <c r="B50" s="248"/>
      <c r="C50" s="248"/>
      <c r="D50" s="248"/>
      <c r="E50" s="248"/>
      <c r="F50" s="248"/>
      <c r="G50" s="248"/>
      <c r="H50" s="248"/>
      <c r="I50" s="248"/>
      <c r="J50" s="248"/>
      <c r="K50" s="248"/>
      <c r="L50" s="249"/>
      <c r="M50" s="17"/>
      <c r="N50" s="17"/>
      <c r="O50" s="17"/>
      <c r="P50" s="17"/>
    </row>
    <row r="51" spans="1:16" ht="37.799999999999997" customHeight="1" x14ac:dyDescent="0.3">
      <c r="A51" s="247"/>
      <c r="B51" s="248"/>
      <c r="C51" s="248"/>
      <c r="D51" s="248"/>
      <c r="E51" s="248"/>
      <c r="F51" s="248"/>
      <c r="G51" s="248"/>
      <c r="H51" s="248"/>
      <c r="I51" s="248"/>
      <c r="J51" s="248"/>
      <c r="K51" s="248"/>
      <c r="L51" s="249"/>
      <c r="M51" s="17"/>
      <c r="N51" s="17"/>
      <c r="O51" s="17"/>
      <c r="P51" s="17"/>
    </row>
    <row r="52" spans="1:16" ht="34.200000000000003" customHeight="1" thickBot="1" x14ac:dyDescent="0.35">
      <c r="A52" s="250"/>
      <c r="B52" s="251"/>
      <c r="C52" s="251"/>
      <c r="D52" s="251"/>
      <c r="E52" s="251"/>
      <c r="F52" s="251"/>
      <c r="G52" s="251"/>
      <c r="H52" s="251"/>
      <c r="I52" s="251"/>
      <c r="J52" s="251"/>
      <c r="K52" s="251"/>
      <c r="L52" s="252"/>
      <c r="M52" s="17"/>
      <c r="N52" s="17"/>
      <c r="O52" s="17"/>
      <c r="P52" s="17"/>
    </row>
    <row r="53" spans="1:16" ht="15" thickBot="1" x14ac:dyDescent="0.35">
      <c r="A53" s="17"/>
      <c r="B53" s="17"/>
      <c r="C53" s="17"/>
      <c r="D53" s="17"/>
      <c r="E53" s="17"/>
      <c r="F53" s="17"/>
      <c r="G53" s="17"/>
      <c r="H53" s="17"/>
      <c r="I53" s="17"/>
      <c r="J53" s="17"/>
      <c r="K53" s="17"/>
      <c r="L53" s="17"/>
      <c r="M53" s="17"/>
      <c r="N53" s="17"/>
      <c r="O53" s="17"/>
      <c r="P53" s="17"/>
    </row>
    <row r="54" spans="1:16" ht="27.6" x14ac:dyDescent="0.3">
      <c r="A54" s="106"/>
      <c r="B54" s="254" t="s">
        <v>39</v>
      </c>
      <c r="C54" s="254"/>
      <c r="D54" s="254"/>
      <c r="E54" s="254"/>
      <c r="F54" s="254"/>
      <c r="G54" s="254"/>
      <c r="H54" s="110" t="s">
        <v>37</v>
      </c>
      <c r="I54" s="109">
        <v>2023</v>
      </c>
      <c r="J54" s="109">
        <v>2024</v>
      </c>
      <c r="K54" s="109">
        <v>2025</v>
      </c>
      <c r="L54" s="109">
        <v>2026</v>
      </c>
      <c r="M54" s="109">
        <v>2027</v>
      </c>
      <c r="N54" s="109">
        <v>2028</v>
      </c>
      <c r="O54" s="109">
        <v>2029</v>
      </c>
      <c r="P54" s="111" t="s">
        <v>38</v>
      </c>
    </row>
    <row r="55" spans="1:16" ht="35.4" customHeight="1" x14ac:dyDescent="0.3">
      <c r="A55" s="107" t="s">
        <v>32</v>
      </c>
      <c r="B55" s="255" t="s">
        <v>158</v>
      </c>
      <c r="C55" s="255"/>
      <c r="D55" s="255"/>
      <c r="E55" s="255"/>
      <c r="F55" s="255"/>
      <c r="G55" s="255"/>
      <c r="H55" s="112">
        <v>0</v>
      </c>
      <c r="I55" s="112"/>
      <c r="J55" s="112"/>
      <c r="K55" s="112"/>
      <c r="L55" s="112"/>
      <c r="M55" s="112"/>
      <c r="N55" s="112">
        <v>2</v>
      </c>
      <c r="O55" s="112">
        <v>1</v>
      </c>
      <c r="P55" s="113">
        <v>3</v>
      </c>
    </row>
    <row r="56" spans="1:16" ht="35.4" customHeight="1" x14ac:dyDescent="0.3">
      <c r="A56" s="107" t="s">
        <v>33</v>
      </c>
      <c r="B56" s="255" t="s">
        <v>155</v>
      </c>
      <c r="C56" s="255"/>
      <c r="D56" s="255"/>
      <c r="E56" s="255"/>
      <c r="F56" s="255"/>
      <c r="G56" s="255"/>
      <c r="H56" s="112">
        <v>0</v>
      </c>
      <c r="I56" s="112"/>
      <c r="J56" s="112"/>
      <c r="K56" s="112"/>
      <c r="L56" s="112"/>
      <c r="M56" s="112"/>
      <c r="N56" s="112">
        <v>2</v>
      </c>
      <c r="O56" s="112"/>
      <c r="P56" s="113">
        <v>2</v>
      </c>
    </row>
    <row r="57" spans="1:16" ht="36" customHeight="1" x14ac:dyDescent="0.3">
      <c r="A57" s="107" t="s">
        <v>34</v>
      </c>
      <c r="B57" s="255" t="s">
        <v>154</v>
      </c>
      <c r="C57" s="255"/>
      <c r="D57" s="255"/>
      <c r="E57" s="255"/>
      <c r="F57" s="255"/>
      <c r="G57" s="255"/>
      <c r="H57" s="112">
        <v>0</v>
      </c>
      <c r="I57" s="112"/>
      <c r="J57" s="112"/>
      <c r="K57" s="112"/>
      <c r="L57" s="112"/>
      <c r="M57" s="112"/>
      <c r="N57" s="112">
        <v>2</v>
      </c>
      <c r="O57" s="112"/>
      <c r="P57" s="113">
        <v>2</v>
      </c>
    </row>
    <row r="58" spans="1:16" ht="36" customHeight="1" x14ac:dyDescent="0.3">
      <c r="A58" s="128" t="s">
        <v>35</v>
      </c>
      <c r="B58" s="198" t="s">
        <v>160</v>
      </c>
      <c r="C58" s="201"/>
      <c r="D58" s="201"/>
      <c r="E58" s="201"/>
      <c r="F58" s="201"/>
      <c r="G58" s="202"/>
      <c r="H58" s="129">
        <v>0</v>
      </c>
      <c r="I58" s="129"/>
      <c r="J58" s="129"/>
      <c r="K58" s="129"/>
      <c r="L58" s="129"/>
      <c r="M58" s="129"/>
      <c r="N58" s="129"/>
      <c r="O58" s="129">
        <v>20</v>
      </c>
      <c r="P58" s="130">
        <v>20</v>
      </c>
    </row>
    <row r="59" spans="1:16" ht="30" customHeight="1" thickBot="1" x14ac:dyDescent="0.35">
      <c r="A59" s="108" t="s">
        <v>153</v>
      </c>
      <c r="B59" s="253" t="s">
        <v>159</v>
      </c>
      <c r="C59" s="253"/>
      <c r="D59" s="253"/>
      <c r="E59" s="253"/>
      <c r="F59" s="253"/>
      <c r="G59" s="253"/>
      <c r="H59" s="114">
        <v>0</v>
      </c>
      <c r="I59" s="114"/>
      <c r="J59" s="114"/>
      <c r="K59" s="114">
        <v>10</v>
      </c>
      <c r="L59" s="114">
        <v>10</v>
      </c>
      <c r="M59" s="114"/>
      <c r="N59" s="114"/>
      <c r="O59" s="114"/>
      <c r="P59" s="115">
        <v>20</v>
      </c>
    </row>
    <row r="60" spans="1:16" ht="15" thickBot="1" x14ac:dyDescent="0.35">
      <c r="A60" s="17"/>
      <c r="B60" s="24"/>
      <c r="C60" s="24"/>
      <c r="D60" s="24"/>
      <c r="E60" s="24"/>
      <c r="F60" s="24"/>
      <c r="G60" s="24"/>
      <c r="H60" s="17"/>
      <c r="I60" s="17"/>
      <c r="J60" s="17"/>
      <c r="K60" s="17"/>
      <c r="L60" s="17"/>
      <c r="M60" s="17"/>
      <c r="N60" s="17"/>
      <c r="O60" s="17"/>
      <c r="P60" s="17"/>
    </row>
    <row r="61" spans="1:16" ht="15" thickBot="1" x14ac:dyDescent="0.35">
      <c r="A61" s="262" t="s">
        <v>46</v>
      </c>
      <c r="B61" s="263"/>
      <c r="C61" s="263"/>
      <c r="D61" s="263"/>
      <c r="E61" s="263"/>
      <c r="F61" s="264"/>
      <c r="G61" s="262" t="s">
        <v>47</v>
      </c>
      <c r="H61" s="263"/>
      <c r="I61" s="263"/>
      <c r="J61" s="263"/>
      <c r="K61" s="263"/>
      <c r="L61" s="264"/>
      <c r="M61" s="17"/>
      <c r="N61" s="17"/>
      <c r="O61" s="17"/>
      <c r="P61" s="17"/>
    </row>
    <row r="62" spans="1:16" ht="28.2" customHeight="1" x14ac:dyDescent="0.3">
      <c r="A62" s="241" t="s">
        <v>169</v>
      </c>
      <c r="B62" s="242"/>
      <c r="C62" s="242"/>
      <c r="D62" s="242"/>
      <c r="E62" s="242"/>
      <c r="F62" s="242"/>
      <c r="G62" s="241" t="s">
        <v>168</v>
      </c>
      <c r="H62" s="242"/>
      <c r="I62" s="242"/>
      <c r="J62" s="242"/>
      <c r="K62" s="242"/>
      <c r="L62" s="242"/>
      <c r="M62" s="17"/>
      <c r="N62" s="17"/>
      <c r="O62" s="17"/>
      <c r="P62" s="17"/>
    </row>
    <row r="63" spans="1:16" ht="23.4" customHeight="1" x14ac:dyDescent="0.3">
      <c r="A63" s="243"/>
      <c r="B63" s="243"/>
      <c r="C63" s="243"/>
      <c r="D63" s="243"/>
      <c r="E63" s="243"/>
      <c r="F63" s="243"/>
      <c r="G63" s="243"/>
      <c r="H63" s="243"/>
      <c r="I63" s="243"/>
      <c r="J63" s="243"/>
      <c r="K63" s="243"/>
      <c r="L63" s="243"/>
      <c r="M63" s="17"/>
      <c r="N63" s="17"/>
      <c r="O63" s="17"/>
      <c r="P63" s="17"/>
    </row>
    <row r="64" spans="1:16" ht="28.8" customHeight="1" x14ac:dyDescent="0.3">
      <c r="A64" s="243"/>
      <c r="B64" s="243"/>
      <c r="C64" s="243"/>
      <c r="D64" s="243"/>
      <c r="E64" s="243"/>
      <c r="F64" s="243"/>
      <c r="G64" s="243"/>
      <c r="H64" s="243"/>
      <c r="I64" s="243"/>
      <c r="J64" s="243"/>
      <c r="K64" s="243"/>
      <c r="L64" s="243"/>
      <c r="M64" s="17"/>
      <c r="N64" s="17"/>
      <c r="O64" s="17"/>
      <c r="P64" s="17"/>
    </row>
    <row r="65" spans="1:16" ht="37.799999999999997" customHeight="1" x14ac:dyDescent="0.3">
      <c r="A65" s="243"/>
      <c r="B65" s="243"/>
      <c r="C65" s="243"/>
      <c r="D65" s="243"/>
      <c r="E65" s="243"/>
      <c r="F65" s="243"/>
      <c r="G65" s="243"/>
      <c r="H65" s="243"/>
      <c r="I65" s="243"/>
      <c r="J65" s="243"/>
      <c r="K65" s="243"/>
      <c r="L65" s="243"/>
      <c r="M65" s="17"/>
      <c r="N65" s="17"/>
      <c r="O65" s="17"/>
      <c r="P65" s="17"/>
    </row>
    <row r="66" spans="1:16" ht="34.799999999999997" customHeight="1" x14ac:dyDescent="0.3">
      <c r="A66" s="243"/>
      <c r="B66" s="243"/>
      <c r="C66" s="243"/>
      <c r="D66" s="243"/>
      <c r="E66" s="243"/>
      <c r="F66" s="243"/>
      <c r="G66" s="243"/>
      <c r="H66" s="243"/>
      <c r="I66" s="243"/>
      <c r="J66" s="243"/>
      <c r="K66" s="243"/>
      <c r="L66" s="243"/>
      <c r="M66" s="17"/>
      <c r="N66" s="17"/>
      <c r="O66" s="17"/>
      <c r="P66" s="17"/>
    </row>
  </sheetData>
  <mergeCells count="31">
    <mergeCell ref="B58:G58"/>
    <mergeCell ref="A4:L4"/>
    <mergeCell ref="A6:L6"/>
    <mergeCell ref="A16:F16"/>
    <mergeCell ref="G16:L16"/>
    <mergeCell ref="A17:F21"/>
    <mergeCell ref="G17:L21"/>
    <mergeCell ref="A7:L14"/>
    <mergeCell ref="A40:F44"/>
    <mergeCell ref="G40:L44"/>
    <mergeCell ref="A27:L27"/>
    <mergeCell ref="B23:G23"/>
    <mergeCell ref="B24:G24"/>
    <mergeCell ref="B25:G25"/>
    <mergeCell ref="A28:L33"/>
    <mergeCell ref="A62:F66"/>
    <mergeCell ref="G62:L66"/>
    <mergeCell ref="A47:L52"/>
    <mergeCell ref="B59:G59"/>
    <mergeCell ref="B35:G35"/>
    <mergeCell ref="B36:G36"/>
    <mergeCell ref="B37:G37"/>
    <mergeCell ref="A46:L46"/>
    <mergeCell ref="A61:F61"/>
    <mergeCell ref="G61:L61"/>
    <mergeCell ref="B54:G54"/>
    <mergeCell ref="B55:G55"/>
    <mergeCell ref="B56:G56"/>
    <mergeCell ref="B57:G57"/>
    <mergeCell ref="A39:F39"/>
    <mergeCell ref="G39:L39"/>
  </mergeCells>
  <pageMargins left="0.7" right="0.7" top="0.75" bottom="0.75" header="0.3" footer="0.3"/>
  <pageSetup paperSize="9" scale="60" orientation="portrait" verticalDpi="300" r:id="rId1"/>
  <rowBreaks count="1" manualBreakCount="1">
    <brk id="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L19"/>
  <sheetViews>
    <sheetView zoomScaleNormal="100" zoomScaleSheetLayoutView="90" workbookViewId="0">
      <selection activeCell="A7" sqref="A7:L19"/>
    </sheetView>
  </sheetViews>
  <sheetFormatPr defaultRowHeight="14.4" x14ac:dyDescent="0.3"/>
  <sheetData>
    <row r="4" spans="1:12" ht="15.6" x14ac:dyDescent="0.3">
      <c r="A4" s="288" t="s">
        <v>40</v>
      </c>
      <c r="B4" s="288"/>
      <c r="C4" s="288"/>
      <c r="D4" s="288"/>
      <c r="E4" s="288"/>
      <c r="F4" s="288"/>
      <c r="G4" s="288"/>
      <c r="H4" s="288"/>
      <c r="I4" s="288"/>
      <c r="J4" s="288"/>
      <c r="K4" s="288"/>
      <c r="L4" s="288"/>
    </row>
    <row r="5" spans="1:12" ht="15" thickBot="1" x14ac:dyDescent="0.35"/>
    <row r="6" spans="1:12" ht="16.2" thickBot="1" x14ac:dyDescent="0.35">
      <c r="A6" s="289" t="s">
        <v>41</v>
      </c>
      <c r="B6" s="290"/>
      <c r="C6" s="290"/>
      <c r="D6" s="290"/>
      <c r="E6" s="290"/>
      <c r="F6" s="290"/>
      <c r="G6" s="290"/>
      <c r="H6" s="290"/>
      <c r="I6" s="290"/>
      <c r="J6" s="290"/>
      <c r="K6" s="290"/>
      <c r="L6" s="291"/>
    </row>
    <row r="7" spans="1:12" x14ac:dyDescent="0.3">
      <c r="A7" s="292" t="s">
        <v>110</v>
      </c>
      <c r="B7" s="293"/>
      <c r="C7" s="293"/>
      <c r="D7" s="293"/>
      <c r="E7" s="293"/>
      <c r="F7" s="293"/>
      <c r="G7" s="293"/>
      <c r="H7" s="293"/>
      <c r="I7" s="293"/>
      <c r="J7" s="293"/>
      <c r="K7" s="293"/>
      <c r="L7" s="294"/>
    </row>
    <row r="8" spans="1:12" x14ac:dyDescent="0.3">
      <c r="A8" s="295"/>
      <c r="B8" s="296"/>
      <c r="C8" s="296"/>
      <c r="D8" s="296"/>
      <c r="E8" s="296"/>
      <c r="F8" s="296"/>
      <c r="G8" s="296"/>
      <c r="H8" s="296"/>
      <c r="I8" s="296"/>
      <c r="J8" s="296"/>
      <c r="K8" s="296"/>
      <c r="L8" s="297"/>
    </row>
    <row r="9" spans="1:12" x14ac:dyDescent="0.3">
      <c r="A9" s="295"/>
      <c r="B9" s="296"/>
      <c r="C9" s="296"/>
      <c r="D9" s="296"/>
      <c r="E9" s="296"/>
      <c r="F9" s="296"/>
      <c r="G9" s="296"/>
      <c r="H9" s="296"/>
      <c r="I9" s="296"/>
      <c r="J9" s="296"/>
      <c r="K9" s="296"/>
      <c r="L9" s="297"/>
    </row>
    <row r="10" spans="1:12" x14ac:dyDescent="0.3">
      <c r="A10" s="295"/>
      <c r="B10" s="296"/>
      <c r="C10" s="296"/>
      <c r="D10" s="296"/>
      <c r="E10" s="296"/>
      <c r="F10" s="296"/>
      <c r="G10" s="296"/>
      <c r="H10" s="296"/>
      <c r="I10" s="296"/>
      <c r="J10" s="296"/>
      <c r="K10" s="296"/>
      <c r="L10" s="297"/>
    </row>
    <row r="11" spans="1:12" x14ac:dyDescent="0.3">
      <c r="A11" s="295"/>
      <c r="B11" s="296"/>
      <c r="C11" s="296"/>
      <c r="D11" s="296"/>
      <c r="E11" s="296"/>
      <c r="F11" s="296"/>
      <c r="G11" s="296"/>
      <c r="H11" s="296"/>
      <c r="I11" s="296"/>
      <c r="J11" s="296"/>
      <c r="K11" s="296"/>
      <c r="L11" s="297"/>
    </row>
    <row r="12" spans="1:12" x14ac:dyDescent="0.3">
      <c r="A12" s="295"/>
      <c r="B12" s="296"/>
      <c r="C12" s="296"/>
      <c r="D12" s="296"/>
      <c r="E12" s="296"/>
      <c r="F12" s="296"/>
      <c r="G12" s="296"/>
      <c r="H12" s="296"/>
      <c r="I12" s="296"/>
      <c r="J12" s="296"/>
      <c r="K12" s="296"/>
      <c r="L12" s="297"/>
    </row>
    <row r="13" spans="1:12" x14ac:dyDescent="0.3">
      <c r="A13" s="295"/>
      <c r="B13" s="296"/>
      <c r="C13" s="296"/>
      <c r="D13" s="296"/>
      <c r="E13" s="296"/>
      <c r="F13" s="296"/>
      <c r="G13" s="296"/>
      <c r="H13" s="296"/>
      <c r="I13" s="296"/>
      <c r="J13" s="296"/>
      <c r="K13" s="296"/>
      <c r="L13" s="297"/>
    </row>
    <row r="14" spans="1:12" x14ac:dyDescent="0.3">
      <c r="A14" s="295"/>
      <c r="B14" s="296"/>
      <c r="C14" s="296"/>
      <c r="D14" s="296"/>
      <c r="E14" s="296"/>
      <c r="F14" s="296"/>
      <c r="G14" s="296"/>
      <c r="H14" s="296"/>
      <c r="I14" s="296"/>
      <c r="J14" s="296"/>
      <c r="K14" s="296"/>
      <c r="L14" s="297"/>
    </row>
    <row r="15" spans="1:12" x14ac:dyDescent="0.3">
      <c r="A15" s="295"/>
      <c r="B15" s="296"/>
      <c r="C15" s="296"/>
      <c r="D15" s="296"/>
      <c r="E15" s="296"/>
      <c r="F15" s="296"/>
      <c r="G15" s="296"/>
      <c r="H15" s="296"/>
      <c r="I15" s="296"/>
      <c r="J15" s="296"/>
      <c r="K15" s="296"/>
      <c r="L15" s="297"/>
    </row>
    <row r="16" spans="1:12" x14ac:dyDescent="0.3">
      <c r="A16" s="295"/>
      <c r="B16" s="296"/>
      <c r="C16" s="296"/>
      <c r="D16" s="296"/>
      <c r="E16" s="296"/>
      <c r="F16" s="296"/>
      <c r="G16" s="296"/>
      <c r="H16" s="296"/>
      <c r="I16" s="296"/>
      <c r="J16" s="296"/>
      <c r="K16" s="296"/>
      <c r="L16" s="297"/>
    </row>
    <row r="17" spans="1:12" x14ac:dyDescent="0.3">
      <c r="A17" s="295"/>
      <c r="B17" s="296"/>
      <c r="C17" s="296"/>
      <c r="D17" s="296"/>
      <c r="E17" s="296"/>
      <c r="F17" s="296"/>
      <c r="G17" s="296"/>
      <c r="H17" s="296"/>
      <c r="I17" s="296"/>
      <c r="J17" s="296"/>
      <c r="K17" s="296"/>
      <c r="L17" s="297"/>
    </row>
    <row r="18" spans="1:12" x14ac:dyDescent="0.3">
      <c r="A18" s="295"/>
      <c r="B18" s="296"/>
      <c r="C18" s="296"/>
      <c r="D18" s="296"/>
      <c r="E18" s="296"/>
      <c r="F18" s="296"/>
      <c r="G18" s="296"/>
      <c r="H18" s="296"/>
      <c r="I18" s="296"/>
      <c r="J18" s="296"/>
      <c r="K18" s="296"/>
      <c r="L18" s="297"/>
    </row>
    <row r="19" spans="1:12" x14ac:dyDescent="0.3">
      <c r="A19" s="298"/>
      <c r="B19" s="299"/>
      <c r="C19" s="299"/>
      <c r="D19" s="299"/>
      <c r="E19" s="299"/>
      <c r="F19" s="299"/>
      <c r="G19" s="299"/>
      <c r="H19" s="299"/>
      <c r="I19" s="299"/>
      <c r="J19" s="299"/>
      <c r="K19" s="299"/>
      <c r="L19" s="300"/>
    </row>
  </sheetData>
  <mergeCells count="3">
    <mergeCell ref="A4:L4"/>
    <mergeCell ref="A6:L6"/>
    <mergeCell ref="A7:L19"/>
  </mergeCell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74"/>
  <sheetViews>
    <sheetView tabSelected="1" view="pageBreakPreview" zoomScaleNormal="100" zoomScaleSheetLayoutView="100" workbookViewId="0">
      <selection activeCell="K8" sqref="K8"/>
    </sheetView>
  </sheetViews>
  <sheetFormatPr defaultColWidth="9.109375" defaultRowHeight="15.6" x14ac:dyDescent="0.3"/>
  <cols>
    <col min="1" max="1" width="27.21875" style="1" customWidth="1"/>
    <col min="2" max="2" width="12.5546875" style="1" customWidth="1"/>
    <col min="3" max="3" width="15.77734375" style="1" customWidth="1"/>
    <col min="4" max="4" width="15" style="1" customWidth="1"/>
    <col min="5" max="5" width="6.88671875" style="1" customWidth="1"/>
    <col min="6" max="11" width="12.5546875" style="1" bestFit="1" customWidth="1"/>
    <col min="12" max="12" width="12.88671875" style="1" customWidth="1"/>
    <col min="13" max="13" width="11" style="1" bestFit="1" customWidth="1"/>
    <col min="14" max="16384" width="9.109375" style="1"/>
  </cols>
  <sheetData>
    <row r="1" spans="1:18" x14ac:dyDescent="0.3">
      <c r="A1" s="302"/>
      <c r="B1" s="302"/>
      <c r="C1" s="303"/>
      <c r="D1" s="303"/>
      <c r="E1" s="303"/>
      <c r="F1" s="303"/>
      <c r="G1" s="303"/>
      <c r="H1" s="303"/>
      <c r="I1" s="303"/>
      <c r="J1" s="303"/>
      <c r="K1" s="303"/>
    </row>
    <row r="2" spans="1:18" x14ac:dyDescent="0.3">
      <c r="A2" s="304"/>
      <c r="B2" s="304"/>
      <c r="C2" s="304"/>
      <c r="D2" s="304"/>
      <c r="E2" s="304"/>
      <c r="F2" s="304"/>
      <c r="G2" s="304"/>
      <c r="H2" s="304"/>
      <c r="I2" s="304"/>
      <c r="J2" s="304"/>
      <c r="K2" s="304"/>
    </row>
    <row r="4" spans="1:18" x14ac:dyDescent="0.3">
      <c r="A4" s="301" t="s">
        <v>96</v>
      </c>
      <c r="B4" s="301"/>
      <c r="C4" s="301"/>
      <c r="D4" s="301"/>
      <c r="E4" s="301"/>
      <c r="F4" s="301"/>
      <c r="G4" s="301"/>
      <c r="H4" s="301"/>
      <c r="I4" s="301"/>
      <c r="J4" s="301"/>
      <c r="K4" s="301"/>
    </row>
    <row r="5" spans="1:18" x14ac:dyDescent="0.3">
      <c r="B5" s="3"/>
    </row>
    <row r="6" spans="1:18" ht="16.2" thickBot="1" x14ac:dyDescent="0.35">
      <c r="A6" s="4"/>
      <c r="B6" s="4"/>
      <c r="D6" s="2"/>
      <c r="E6" s="2"/>
      <c r="F6" s="2"/>
      <c r="G6" s="2"/>
      <c r="H6" s="2"/>
      <c r="I6" s="2"/>
      <c r="J6" s="2"/>
      <c r="K6" s="2"/>
    </row>
    <row r="7" spans="1:18" x14ac:dyDescent="0.3">
      <c r="A7" s="316" t="s">
        <v>95</v>
      </c>
      <c r="B7" s="317"/>
      <c r="C7" s="317"/>
      <c r="D7" s="317"/>
      <c r="E7" s="317"/>
      <c r="F7" s="317"/>
      <c r="G7" s="317"/>
      <c r="H7" s="317"/>
      <c r="I7" s="317"/>
      <c r="J7" s="317"/>
      <c r="K7" s="317"/>
      <c r="L7" s="318"/>
    </row>
    <row r="8" spans="1:18" ht="31.2" x14ac:dyDescent="0.3">
      <c r="A8" s="319"/>
      <c r="B8" s="320"/>
      <c r="C8" s="13"/>
      <c r="D8" s="13">
        <v>2022</v>
      </c>
      <c r="E8" s="13">
        <v>2023</v>
      </c>
      <c r="F8" s="13">
        <v>2024</v>
      </c>
      <c r="G8" s="13">
        <v>2025</v>
      </c>
      <c r="H8" s="13">
        <v>2026</v>
      </c>
      <c r="I8" s="13">
        <v>2027</v>
      </c>
      <c r="J8" s="13">
        <v>2028</v>
      </c>
      <c r="K8" s="13">
        <v>2029</v>
      </c>
      <c r="L8" s="66" t="s">
        <v>43</v>
      </c>
    </row>
    <row r="9" spans="1:18" ht="28.8" customHeight="1" x14ac:dyDescent="0.3">
      <c r="C9" s="10" t="s">
        <v>9</v>
      </c>
      <c r="D9" s="48"/>
      <c r="E9" s="48"/>
      <c r="F9" s="43">
        <f t="shared" ref="F9:K10" si="0">+F16+F35</f>
        <v>20962.743681000004</v>
      </c>
      <c r="G9" s="43">
        <f t="shared" si="0"/>
        <v>211902.32736200001</v>
      </c>
      <c r="H9" s="43">
        <f t="shared" si="0"/>
        <v>299374.32736200001</v>
      </c>
      <c r="I9" s="43">
        <f t="shared" si="0"/>
        <v>134122.53736200003</v>
      </c>
      <c r="J9" s="43">
        <f t="shared" si="0"/>
        <v>134122.53736200003</v>
      </c>
      <c r="K9" s="43">
        <f t="shared" si="0"/>
        <v>40347.163681000005</v>
      </c>
      <c r="L9" s="43">
        <f>+L16+L35</f>
        <v>840831.63681000005</v>
      </c>
      <c r="M9" s="5"/>
      <c r="N9" s="5"/>
      <c r="O9" s="5"/>
      <c r="P9" s="5"/>
      <c r="Q9" s="5"/>
      <c r="R9" s="5"/>
    </row>
    <row r="10" spans="1:18" ht="33.6" customHeight="1" x14ac:dyDescent="0.3">
      <c r="C10" s="7" t="s">
        <v>10</v>
      </c>
      <c r="D10" s="49"/>
      <c r="E10" s="49"/>
      <c r="F10" s="44">
        <f t="shared" si="0"/>
        <v>0</v>
      </c>
      <c r="G10" s="44">
        <f t="shared" si="0"/>
        <v>23430</v>
      </c>
      <c r="H10" s="44">
        <f t="shared" si="0"/>
        <v>39050</v>
      </c>
      <c r="I10" s="44">
        <f t="shared" si="0"/>
        <v>7810</v>
      </c>
      <c r="J10" s="44">
        <f t="shared" si="0"/>
        <v>7810</v>
      </c>
      <c r="K10" s="44">
        <f t="shared" si="0"/>
        <v>0</v>
      </c>
      <c r="L10" s="44">
        <f>+L36</f>
        <v>78100</v>
      </c>
      <c r="M10" s="5"/>
      <c r="N10" s="5"/>
      <c r="O10" s="5"/>
      <c r="P10" s="5"/>
      <c r="Q10" s="5"/>
      <c r="R10" s="5"/>
    </row>
    <row r="11" spans="1:18" ht="26.4" x14ac:dyDescent="0.3">
      <c r="C11" s="7" t="s">
        <v>11</v>
      </c>
      <c r="D11" s="49"/>
      <c r="E11" s="49"/>
      <c r="F11" s="44">
        <f t="shared" ref="F11:L11" si="1">+F18+F37</f>
        <v>1849.3380789000003</v>
      </c>
      <c r="G11" s="44">
        <f t="shared" si="1"/>
        <v>20761.072157800001</v>
      </c>
      <c r="H11" s="44">
        <f t="shared" si="1"/>
        <v>29855.8721578</v>
      </c>
      <c r="I11" s="44">
        <f t="shared" si="1"/>
        <v>12521.321157800001</v>
      </c>
      <c r="J11" s="44">
        <f t="shared" si="1"/>
        <v>12521.321157800001</v>
      </c>
      <c r="K11" s="44">
        <f t="shared" si="1"/>
        <v>3559.4360789000002</v>
      </c>
      <c r="L11" s="44">
        <f t="shared" si="1"/>
        <v>81068.360788999998</v>
      </c>
      <c r="M11" s="5"/>
      <c r="N11" s="5"/>
      <c r="O11" s="5"/>
      <c r="P11" s="5"/>
      <c r="Q11" s="5"/>
      <c r="R11" s="5"/>
    </row>
    <row r="12" spans="1:18" ht="26.4" x14ac:dyDescent="0.3">
      <c r="C12" s="7" t="s">
        <v>12</v>
      </c>
      <c r="D12" s="49"/>
      <c r="E12" s="49"/>
      <c r="F12" s="44">
        <f>+F19</f>
        <v>4028.819240100001</v>
      </c>
      <c r="G12" s="44">
        <f>+G19+G38</f>
        <v>45228.402480199999</v>
      </c>
      <c r="H12" s="44">
        <f>+H19+H38</f>
        <v>65041.602480200003</v>
      </c>
      <c r="I12" s="44">
        <f>+I19+I38</f>
        <v>27277.943480200003</v>
      </c>
      <c r="J12" s="44">
        <f>+J19+J38</f>
        <v>27277.943480200003</v>
      </c>
      <c r="K12" s="44">
        <f>+K19+K38</f>
        <v>7754.3012401000015</v>
      </c>
      <c r="L12" s="44">
        <f>+L38+L19</f>
        <v>176609.01240100001</v>
      </c>
      <c r="M12" s="5"/>
      <c r="N12" s="5"/>
      <c r="O12" s="5"/>
      <c r="P12" s="5"/>
      <c r="Q12" s="5"/>
      <c r="R12" s="5"/>
    </row>
    <row r="13" spans="1:18" ht="16.2" thickBot="1" x14ac:dyDescent="0.35">
      <c r="C13" s="11" t="s">
        <v>13</v>
      </c>
      <c r="D13" s="45"/>
      <c r="E13" s="45"/>
      <c r="F13" s="45"/>
      <c r="G13" s="45"/>
      <c r="H13" s="45"/>
      <c r="I13" s="45"/>
      <c r="J13" s="45"/>
      <c r="K13" s="45"/>
      <c r="L13" s="45"/>
      <c r="M13" s="2"/>
      <c r="N13" s="2"/>
      <c r="O13" s="2"/>
      <c r="P13" s="2"/>
      <c r="Q13" s="2"/>
      <c r="R13" s="2"/>
    </row>
    <row r="14" spans="1:18" ht="22.8" customHeight="1" thickBot="1" x14ac:dyDescent="0.35">
      <c r="C14" s="80" t="s">
        <v>16</v>
      </c>
      <c r="D14" s="67"/>
      <c r="E14" s="68"/>
      <c r="F14" s="46">
        <f t="shared" ref="F14:K14" si="2">SUM(F9:F13)</f>
        <v>26840.901000000005</v>
      </c>
      <c r="G14" s="46">
        <f t="shared" si="2"/>
        <v>301321.80200000003</v>
      </c>
      <c r="H14" s="46">
        <f t="shared" si="2"/>
        <v>433321.80200000003</v>
      </c>
      <c r="I14" s="46">
        <f t="shared" si="2"/>
        <v>181731.80200000003</v>
      </c>
      <c r="J14" s="46">
        <f t="shared" si="2"/>
        <v>181731.80200000003</v>
      </c>
      <c r="K14" s="46">
        <f t="shared" si="2"/>
        <v>51660.901000000005</v>
      </c>
      <c r="L14" s="46">
        <f>+L12+L11+L10+L9</f>
        <v>1176609.01</v>
      </c>
      <c r="M14" s="2"/>
      <c r="N14" s="2"/>
      <c r="O14" s="2"/>
      <c r="P14" s="2"/>
      <c r="Q14" s="2"/>
      <c r="R14" s="2"/>
    </row>
    <row r="15" spans="1:18" ht="16.2" thickBot="1" x14ac:dyDescent="0.35">
      <c r="A15" s="305" t="s">
        <v>97</v>
      </c>
      <c r="B15" s="306"/>
      <c r="C15" s="307"/>
      <c r="D15" s="307"/>
      <c r="E15" s="307"/>
      <c r="F15" s="307"/>
      <c r="G15" s="307"/>
      <c r="H15" s="307"/>
      <c r="I15" s="307"/>
      <c r="J15" s="307"/>
      <c r="K15" s="307"/>
      <c r="L15" s="308"/>
    </row>
    <row r="16" spans="1:18" ht="31.2" customHeight="1" x14ac:dyDescent="0.3">
      <c r="C16" s="10" t="s">
        <v>9</v>
      </c>
      <c r="D16" s="48"/>
      <c r="E16" s="48"/>
      <c r="F16" s="53">
        <f t="shared" ref="F16:L16" si="3">+F22+F28</f>
        <v>20962.743681000004</v>
      </c>
      <c r="G16" s="53">
        <f t="shared" si="3"/>
        <v>173133.48736200001</v>
      </c>
      <c r="H16" s="53">
        <f t="shared" si="3"/>
        <v>260605.48736200001</v>
      </c>
      <c r="I16" s="53">
        <f t="shared" si="3"/>
        <v>85661.487362000014</v>
      </c>
      <c r="J16" s="53">
        <f t="shared" si="3"/>
        <v>85661.487362000014</v>
      </c>
      <c r="K16" s="54">
        <f t="shared" si="3"/>
        <v>20962.743681000004</v>
      </c>
      <c r="L16" s="55">
        <f t="shared" si="3"/>
        <v>646987.43680999998</v>
      </c>
      <c r="M16" s="5"/>
      <c r="N16" s="5"/>
      <c r="O16" s="5"/>
      <c r="P16" s="5"/>
      <c r="Q16" s="5"/>
    </row>
    <row r="17" spans="1:17" ht="30" customHeight="1" x14ac:dyDescent="0.3">
      <c r="C17" s="7" t="s">
        <v>10</v>
      </c>
      <c r="D17" s="49"/>
      <c r="E17" s="49"/>
      <c r="F17" s="63"/>
      <c r="G17" s="63"/>
      <c r="H17" s="63"/>
      <c r="I17" s="63"/>
      <c r="J17" s="56"/>
      <c r="K17" s="64"/>
      <c r="L17" s="65"/>
      <c r="M17" s="5"/>
      <c r="N17" s="23"/>
      <c r="O17" s="5"/>
      <c r="P17" s="5"/>
      <c r="Q17" s="5"/>
    </row>
    <row r="18" spans="1:17" ht="26.4" x14ac:dyDescent="0.3">
      <c r="C18" s="7" t="s">
        <v>11</v>
      </c>
      <c r="D18" s="49"/>
      <c r="E18" s="49"/>
      <c r="F18" s="56">
        <f>+F30+F24</f>
        <v>1849.3380789000003</v>
      </c>
      <c r="G18" s="56">
        <f>+G24+G30</f>
        <v>15273.876157799999</v>
      </c>
      <c r="H18" s="56">
        <f>+H24+H30</f>
        <v>22990.676157800001</v>
      </c>
      <c r="I18" s="56">
        <f>+I24+I30</f>
        <v>7557.0761578000001</v>
      </c>
      <c r="J18" s="56">
        <f>+J24+J30</f>
        <v>7557.0761578000001</v>
      </c>
      <c r="K18" s="57">
        <f>+K24+K30</f>
        <v>1849.3380789000003</v>
      </c>
      <c r="L18" s="58">
        <f t="shared" ref="I18:L19" si="4">+L24+L30</f>
        <v>57077.380789000003</v>
      </c>
      <c r="M18" s="5"/>
      <c r="N18" s="5"/>
      <c r="O18" s="5"/>
      <c r="P18" s="5"/>
      <c r="Q18" s="5"/>
    </row>
    <row r="19" spans="1:17" ht="26.4" x14ac:dyDescent="0.3">
      <c r="C19" s="7" t="s">
        <v>12</v>
      </c>
      <c r="D19" s="49"/>
      <c r="E19" s="49"/>
      <c r="F19" s="56">
        <f>+F25+F31</f>
        <v>4028.819240100001</v>
      </c>
      <c r="G19" s="56">
        <f>+G25+G31</f>
        <v>33274.438480199999</v>
      </c>
      <c r="H19" s="56">
        <f>+H25+H31</f>
        <v>50085.638480200003</v>
      </c>
      <c r="I19" s="56">
        <f t="shared" si="4"/>
        <v>16463.238480200002</v>
      </c>
      <c r="J19" s="56">
        <f t="shared" si="4"/>
        <v>16463.238480200002</v>
      </c>
      <c r="K19" s="57">
        <f>+K25+K31</f>
        <v>4028.819240100001</v>
      </c>
      <c r="L19" s="58">
        <f>+L25+L31</f>
        <v>124344.19240100001</v>
      </c>
      <c r="M19" s="5"/>
      <c r="N19" s="5"/>
      <c r="O19" s="5"/>
      <c r="P19" s="5"/>
      <c r="Q19" s="5"/>
    </row>
    <row r="20" spans="1:17" ht="16.2" thickBot="1" x14ac:dyDescent="0.35">
      <c r="C20" s="11" t="s">
        <v>13</v>
      </c>
      <c r="D20" s="45"/>
      <c r="E20" s="45"/>
      <c r="F20" s="59"/>
      <c r="G20" s="59"/>
      <c r="H20" s="59"/>
      <c r="I20" s="59"/>
      <c r="J20" s="59"/>
      <c r="K20" s="60"/>
      <c r="L20" s="61"/>
      <c r="M20" s="2"/>
      <c r="N20" s="2"/>
      <c r="O20" s="2"/>
      <c r="P20" s="2"/>
      <c r="Q20" s="2"/>
    </row>
    <row r="21" spans="1:17" ht="27" thickBot="1" x14ac:dyDescent="0.35">
      <c r="A21" s="9"/>
      <c r="B21" s="31"/>
      <c r="C21" s="83" t="s">
        <v>14</v>
      </c>
      <c r="D21" s="84"/>
      <c r="E21" s="84"/>
      <c r="F21" s="85">
        <f t="shared" ref="F21:K21" si="5">SUM(F16:F20)</f>
        <v>26840.901000000005</v>
      </c>
      <c r="G21" s="85">
        <f t="shared" si="5"/>
        <v>221681.80200000003</v>
      </c>
      <c r="H21" s="85">
        <f t="shared" si="5"/>
        <v>333681.80200000003</v>
      </c>
      <c r="I21" s="85">
        <f t="shared" si="5"/>
        <v>109681.80200000001</v>
      </c>
      <c r="J21" s="85">
        <f t="shared" si="5"/>
        <v>109681.80200000001</v>
      </c>
      <c r="K21" s="85">
        <f t="shared" si="5"/>
        <v>26840.901000000005</v>
      </c>
      <c r="L21" s="86">
        <f>SUM(L16:L20)</f>
        <v>828409.01</v>
      </c>
    </row>
    <row r="22" spans="1:17" ht="31.2" customHeight="1" x14ac:dyDescent="0.3">
      <c r="A22" s="315" t="s">
        <v>104</v>
      </c>
      <c r="B22" s="312" t="s">
        <v>98</v>
      </c>
      <c r="C22" s="32" t="s">
        <v>9</v>
      </c>
      <c r="D22" s="87"/>
      <c r="E22" s="87"/>
      <c r="F22" s="87"/>
      <c r="G22" s="87">
        <f>+L22*0.3</f>
        <v>131208</v>
      </c>
      <c r="H22" s="87">
        <f>+L22*0.5</f>
        <v>218680</v>
      </c>
      <c r="I22" s="87">
        <f>+L22*0.1</f>
        <v>43736</v>
      </c>
      <c r="J22" s="87">
        <f>+L22*0.1</f>
        <v>43736</v>
      </c>
      <c r="K22" s="88"/>
      <c r="L22" s="15">
        <f>+L27*0.781</f>
        <v>437360</v>
      </c>
    </row>
    <row r="23" spans="1:17" ht="29.4" customHeight="1" x14ac:dyDescent="0.3">
      <c r="A23" s="310"/>
      <c r="B23" s="313"/>
      <c r="C23" s="7" t="s">
        <v>10</v>
      </c>
      <c r="D23" s="8"/>
      <c r="E23" s="8"/>
      <c r="F23" s="8"/>
      <c r="G23" s="8"/>
      <c r="H23" s="8"/>
      <c r="I23" s="8"/>
      <c r="J23" s="8"/>
      <c r="K23" s="14"/>
      <c r="L23" s="16"/>
    </row>
    <row r="24" spans="1:17" ht="32.4" customHeight="1" x14ac:dyDescent="0.3">
      <c r="A24" s="310"/>
      <c r="B24" s="313"/>
      <c r="C24" s="7" t="s">
        <v>11</v>
      </c>
      <c r="D24" s="8"/>
      <c r="E24" s="8"/>
      <c r="F24" s="8"/>
      <c r="G24" s="8">
        <f>+L24*0.3</f>
        <v>11575.199999999999</v>
      </c>
      <c r="H24" s="8">
        <f>+L24*0.5</f>
        <v>19292</v>
      </c>
      <c r="I24" s="8">
        <f>+L24*0.1</f>
        <v>3858.4</v>
      </c>
      <c r="J24" s="8">
        <f>+L24*0.1</f>
        <v>3858.4</v>
      </c>
      <c r="K24" s="14"/>
      <c r="L24" s="16">
        <f>+L27*0.0689</f>
        <v>38584</v>
      </c>
    </row>
    <row r="25" spans="1:17" ht="30" customHeight="1" x14ac:dyDescent="0.3">
      <c r="A25" s="310"/>
      <c r="B25" s="313"/>
      <c r="C25" s="7" t="s">
        <v>12</v>
      </c>
      <c r="D25" s="8"/>
      <c r="E25" s="8"/>
      <c r="F25" s="8"/>
      <c r="G25" s="8">
        <f>+L25*0.3</f>
        <v>25216.799999999999</v>
      </c>
      <c r="H25" s="8">
        <f>+L25*0.5</f>
        <v>42028</v>
      </c>
      <c r="I25" s="8">
        <f>+L25*0.1</f>
        <v>8405.6</v>
      </c>
      <c r="J25" s="8">
        <f>+L25*0.1</f>
        <v>8405.6</v>
      </c>
      <c r="K25" s="14"/>
      <c r="L25" s="16">
        <f>+L27*0.1501</f>
        <v>84056</v>
      </c>
    </row>
    <row r="26" spans="1:17" ht="30.6" customHeight="1" thickBot="1" x14ac:dyDescent="0.35">
      <c r="A26" s="310"/>
      <c r="B26" s="313"/>
      <c r="C26" s="11" t="s">
        <v>13</v>
      </c>
      <c r="D26" s="12"/>
      <c r="E26" s="12"/>
      <c r="F26" s="12"/>
      <c r="G26" s="12"/>
      <c r="H26" s="12"/>
      <c r="I26" s="12"/>
      <c r="J26" s="12"/>
      <c r="K26" s="25"/>
      <c r="L26" s="26"/>
    </row>
    <row r="27" spans="1:17" ht="38.4" customHeight="1" thickBot="1" x14ac:dyDescent="0.35">
      <c r="A27" s="311"/>
      <c r="B27" s="314"/>
      <c r="C27" s="27" t="s">
        <v>15</v>
      </c>
      <c r="D27" s="28"/>
      <c r="E27" s="28"/>
      <c r="F27" s="29"/>
      <c r="G27" s="116">
        <f>SUM(G22:G26)</f>
        <v>168000</v>
      </c>
      <c r="H27" s="116">
        <f>SUM(H22:H26)</f>
        <v>280000</v>
      </c>
      <c r="I27" s="116">
        <f>SUM(I22:I26)</f>
        <v>56000</v>
      </c>
      <c r="J27" s="40">
        <f>SUM(J22:J26)</f>
        <v>56000</v>
      </c>
      <c r="K27" s="40">
        <f>SUM(K22:K26)</f>
        <v>0</v>
      </c>
      <c r="L27" s="47">
        <v>560000</v>
      </c>
    </row>
    <row r="28" spans="1:17" ht="30" customHeight="1" x14ac:dyDescent="0.3">
      <c r="A28" s="315" t="s">
        <v>105</v>
      </c>
      <c r="B28" s="312" t="s">
        <v>98</v>
      </c>
      <c r="C28" s="32" t="s">
        <v>9</v>
      </c>
      <c r="D28" s="87"/>
      <c r="E28" s="87"/>
      <c r="F28" s="87">
        <f>+L28*0.1</f>
        <v>20962.743681000004</v>
      </c>
      <c r="G28" s="87">
        <f>+L28*0.2</f>
        <v>41925.487362000007</v>
      </c>
      <c r="H28" s="87">
        <f>+L28*0.2</f>
        <v>41925.487362000007</v>
      </c>
      <c r="I28" s="87">
        <f>+L28*0.2</f>
        <v>41925.487362000007</v>
      </c>
      <c r="J28" s="87">
        <f>+L28*0.2</f>
        <v>41925.487362000007</v>
      </c>
      <c r="K28" s="88">
        <f>+L28*0.1</f>
        <v>20962.743681000004</v>
      </c>
      <c r="L28" s="15">
        <f>+L33*0.781</f>
        <v>209627.43681000001</v>
      </c>
    </row>
    <row r="29" spans="1:17" ht="36" customHeight="1" x14ac:dyDescent="0.3">
      <c r="A29" s="310"/>
      <c r="B29" s="313"/>
      <c r="C29" s="7" t="s">
        <v>10</v>
      </c>
      <c r="D29" s="8"/>
      <c r="E29" s="8"/>
      <c r="F29" s="8"/>
      <c r="G29" s="8"/>
      <c r="H29" s="8"/>
      <c r="I29" s="8"/>
      <c r="J29" s="8"/>
      <c r="K29" s="14"/>
      <c r="L29" s="16"/>
    </row>
    <row r="30" spans="1:17" ht="26.4" x14ac:dyDescent="0.3">
      <c r="A30" s="310"/>
      <c r="B30" s="313"/>
      <c r="C30" s="7" t="s">
        <v>11</v>
      </c>
      <c r="D30" s="8"/>
      <c r="E30" s="8"/>
      <c r="F30" s="8">
        <f>+L30*0.1</f>
        <v>1849.3380789000003</v>
      </c>
      <c r="G30" s="8">
        <f>+L30*0.2</f>
        <v>3698.6761578000005</v>
      </c>
      <c r="H30" s="8">
        <f>+L30*0.2</f>
        <v>3698.6761578000005</v>
      </c>
      <c r="I30" s="8">
        <f>+L30*0.2</f>
        <v>3698.6761578000005</v>
      </c>
      <c r="J30" s="8">
        <f>+L30*0.2</f>
        <v>3698.6761578000005</v>
      </c>
      <c r="K30" s="14">
        <f>+L30*0.1</f>
        <v>1849.3380789000003</v>
      </c>
      <c r="L30" s="16">
        <f>+L33*0.0689</f>
        <v>18493.380789000003</v>
      </c>
    </row>
    <row r="31" spans="1:17" ht="26.4" x14ac:dyDescent="0.3">
      <c r="A31" s="310"/>
      <c r="B31" s="313"/>
      <c r="C31" s="7" t="s">
        <v>12</v>
      </c>
      <c r="D31" s="8"/>
      <c r="E31" s="8"/>
      <c r="F31" s="8">
        <f>+L31*0.1</f>
        <v>4028.819240100001</v>
      </c>
      <c r="G31" s="8">
        <f>+L31*0.2</f>
        <v>8057.638480200002</v>
      </c>
      <c r="H31" s="8">
        <f>+L31*0.2</f>
        <v>8057.638480200002</v>
      </c>
      <c r="I31" s="8">
        <f>+L31*0.2</f>
        <v>8057.638480200002</v>
      </c>
      <c r="J31" s="8">
        <f>+L31*0.2</f>
        <v>8057.638480200002</v>
      </c>
      <c r="K31" s="14">
        <f>+L31*0.1</f>
        <v>4028.819240100001</v>
      </c>
      <c r="L31" s="16">
        <f>+L33*0.1501</f>
        <v>40288.192401000008</v>
      </c>
    </row>
    <row r="32" spans="1:17" ht="16.2" thickBot="1" x14ac:dyDescent="0.35">
      <c r="A32" s="310"/>
      <c r="B32" s="313"/>
      <c r="C32" s="11" t="s">
        <v>13</v>
      </c>
      <c r="D32" s="12"/>
      <c r="E32" s="12"/>
      <c r="F32" s="12"/>
      <c r="G32" s="12"/>
      <c r="H32" s="12"/>
      <c r="I32" s="12"/>
      <c r="J32" s="12"/>
      <c r="K32" s="25"/>
      <c r="L32" s="26"/>
    </row>
    <row r="33" spans="1:12" ht="33.6" customHeight="1" thickBot="1" x14ac:dyDescent="0.35">
      <c r="A33" s="311"/>
      <c r="B33" s="314"/>
      <c r="C33" s="27" t="s">
        <v>15</v>
      </c>
      <c r="D33" s="28"/>
      <c r="E33" s="28"/>
      <c r="F33" s="29">
        <f t="shared" ref="F33:K33" si="6">SUM(F28:F32)</f>
        <v>26840.901000000005</v>
      </c>
      <c r="G33" s="29">
        <f t="shared" si="6"/>
        <v>53681.802000000011</v>
      </c>
      <c r="H33" s="29">
        <f t="shared" si="6"/>
        <v>53681.802000000011</v>
      </c>
      <c r="I33" s="29">
        <f t="shared" si="6"/>
        <v>53681.802000000011</v>
      </c>
      <c r="J33" s="62">
        <f t="shared" si="6"/>
        <v>53681.802000000011</v>
      </c>
      <c r="K33" s="62">
        <f t="shared" si="6"/>
        <v>26840.901000000005</v>
      </c>
      <c r="L33" s="47">
        <v>268409.01</v>
      </c>
    </row>
    <row r="34" spans="1:12" ht="16.2" thickBot="1" x14ac:dyDescent="0.35">
      <c r="A34" s="305" t="s">
        <v>99</v>
      </c>
      <c r="B34" s="306"/>
      <c r="C34" s="307"/>
      <c r="D34" s="307"/>
      <c r="E34" s="307"/>
      <c r="F34" s="307"/>
      <c r="G34" s="307"/>
      <c r="H34" s="307"/>
      <c r="I34" s="307"/>
      <c r="J34" s="307"/>
      <c r="K34" s="307"/>
      <c r="L34" s="308"/>
    </row>
    <row r="35" spans="1:12" ht="26.4" x14ac:dyDescent="0.3">
      <c r="C35" s="10" t="s">
        <v>9</v>
      </c>
      <c r="D35" s="48"/>
      <c r="E35" s="48"/>
      <c r="F35" s="48"/>
      <c r="G35" s="53">
        <f t="shared" ref="G35:L35" si="7">+G41+G47</f>
        <v>38768.840000000004</v>
      </c>
      <c r="H35" s="53">
        <f t="shared" si="7"/>
        <v>38768.840000000004</v>
      </c>
      <c r="I35" s="53">
        <f t="shared" si="7"/>
        <v>48461.05</v>
      </c>
      <c r="J35" s="53">
        <f t="shared" si="7"/>
        <v>48461.05</v>
      </c>
      <c r="K35" s="54">
        <f t="shared" si="7"/>
        <v>19384.420000000002</v>
      </c>
      <c r="L35" s="55">
        <f t="shared" si="7"/>
        <v>193844.2</v>
      </c>
    </row>
    <row r="36" spans="1:12" ht="39.6" x14ac:dyDescent="0.3">
      <c r="C36" s="7" t="s">
        <v>10</v>
      </c>
      <c r="D36" s="49"/>
      <c r="E36" s="49"/>
      <c r="F36" s="49"/>
      <c r="G36" s="56">
        <f>+G42+G48</f>
        <v>23430</v>
      </c>
      <c r="H36" s="56">
        <f>+H48</f>
        <v>39050</v>
      </c>
      <c r="I36" s="56">
        <f>+I48</f>
        <v>7810</v>
      </c>
      <c r="J36" s="56">
        <f t="shared" ref="J36" si="8">+J42+I48</f>
        <v>7810</v>
      </c>
      <c r="K36" s="57"/>
      <c r="L36" s="58">
        <f>+L48+L42</f>
        <v>78100</v>
      </c>
    </row>
    <row r="37" spans="1:12" ht="37.200000000000003" customHeight="1" x14ac:dyDescent="0.3">
      <c r="C37" s="7" t="s">
        <v>11</v>
      </c>
      <c r="D37" s="49"/>
      <c r="E37" s="49"/>
      <c r="F37" s="49"/>
      <c r="G37" s="56">
        <f>+G43+G49</f>
        <v>5487.1959999999999</v>
      </c>
      <c r="H37" s="56">
        <f t="shared" ref="H37:J38" si="9">+H43+H49</f>
        <v>6865.1959999999999</v>
      </c>
      <c r="I37" s="56">
        <f t="shared" si="9"/>
        <v>4964.2449999999999</v>
      </c>
      <c r="J37" s="56">
        <f t="shared" si="9"/>
        <v>4964.2449999999999</v>
      </c>
      <c r="K37" s="57">
        <f>+K43</f>
        <v>1710.098</v>
      </c>
      <c r="L37" s="58">
        <f>+L43+L49</f>
        <v>23990.98</v>
      </c>
    </row>
    <row r="38" spans="1:12" ht="34.200000000000003" customHeight="1" x14ac:dyDescent="0.3">
      <c r="C38" s="7" t="s">
        <v>12</v>
      </c>
      <c r="D38" s="49"/>
      <c r="E38" s="49"/>
      <c r="F38" s="49"/>
      <c r="G38" s="56">
        <f>+G44+G50</f>
        <v>11953.964</v>
      </c>
      <c r="H38" s="56">
        <f t="shared" si="9"/>
        <v>14955.964</v>
      </c>
      <c r="I38" s="56">
        <f t="shared" si="9"/>
        <v>10814.705</v>
      </c>
      <c r="J38" s="121">
        <f t="shared" si="9"/>
        <v>10814.705</v>
      </c>
      <c r="K38" s="57">
        <f>+K44+K50</f>
        <v>3725.482</v>
      </c>
      <c r="L38" s="58">
        <f>+L44+L50</f>
        <v>52264.82</v>
      </c>
    </row>
    <row r="39" spans="1:12" ht="28.2" customHeight="1" thickBot="1" x14ac:dyDescent="0.35">
      <c r="C39" s="11" t="s">
        <v>13</v>
      </c>
      <c r="D39" s="45"/>
      <c r="E39" s="45"/>
      <c r="F39" s="45"/>
      <c r="G39" s="59"/>
      <c r="H39" s="59"/>
      <c r="I39" s="59"/>
      <c r="J39" s="59"/>
      <c r="K39" s="60"/>
      <c r="L39" s="61"/>
    </row>
    <row r="40" spans="1:12" ht="27" thickBot="1" x14ac:dyDescent="0.35">
      <c r="A40" s="9"/>
      <c r="B40" s="31"/>
      <c r="C40" s="81" t="s">
        <v>14</v>
      </c>
      <c r="D40" s="82"/>
      <c r="E40" s="50"/>
      <c r="F40" s="50"/>
      <c r="G40" s="51">
        <f>SUM(G35:G39)</f>
        <v>79640</v>
      </c>
      <c r="H40" s="51">
        <f t="shared" ref="H40:K40" si="10">SUM(H35:H39)</f>
        <v>99640</v>
      </c>
      <c r="I40" s="51">
        <f t="shared" si="10"/>
        <v>72050</v>
      </c>
      <c r="J40" s="51">
        <f t="shared" si="10"/>
        <v>72050</v>
      </c>
      <c r="K40" s="51">
        <f t="shared" si="10"/>
        <v>24820.000000000004</v>
      </c>
      <c r="L40" s="52">
        <f>SUM(L35:L39)</f>
        <v>348200</v>
      </c>
    </row>
    <row r="41" spans="1:12" ht="27.6" customHeight="1" x14ac:dyDescent="0.3">
      <c r="A41" s="309" t="s">
        <v>106</v>
      </c>
      <c r="B41" s="312" t="s">
        <v>98</v>
      </c>
      <c r="C41" s="32" t="s">
        <v>9</v>
      </c>
      <c r="D41" s="87"/>
      <c r="E41" s="87"/>
      <c r="F41" s="87"/>
      <c r="G41" s="89">
        <f>+L41*0.2</f>
        <v>38768.840000000004</v>
      </c>
      <c r="H41" s="89">
        <f>+L41*0.2</f>
        <v>38768.840000000004</v>
      </c>
      <c r="I41" s="89">
        <f>+L41*0.25</f>
        <v>48461.05</v>
      </c>
      <c r="J41" s="89">
        <f>+L41*0.25</f>
        <v>48461.05</v>
      </c>
      <c r="K41" s="90">
        <f>+L41*0.1</f>
        <v>19384.420000000002</v>
      </c>
      <c r="L41" s="91">
        <f>+L46*0.781</f>
        <v>193844.2</v>
      </c>
    </row>
    <row r="42" spans="1:12" ht="30.6" customHeight="1" x14ac:dyDescent="0.3">
      <c r="A42" s="310"/>
      <c r="B42" s="313"/>
      <c r="C42" s="7" t="s">
        <v>10</v>
      </c>
      <c r="D42" s="8"/>
      <c r="E42" s="8"/>
      <c r="F42" s="8"/>
      <c r="G42" s="34"/>
      <c r="H42" s="34"/>
      <c r="I42" s="34"/>
      <c r="J42" s="34"/>
      <c r="K42" s="35"/>
      <c r="L42" s="36"/>
    </row>
    <row r="43" spans="1:12" ht="32.4" customHeight="1" x14ac:dyDescent="0.3">
      <c r="A43" s="310"/>
      <c r="B43" s="313"/>
      <c r="C43" s="7" t="s">
        <v>11</v>
      </c>
      <c r="D43" s="8"/>
      <c r="E43" s="8"/>
      <c r="F43" s="8"/>
      <c r="G43" s="34">
        <f>+L43*0.2</f>
        <v>3420.1959999999999</v>
      </c>
      <c r="H43" s="34">
        <f>+L43*0.2</f>
        <v>3420.1959999999999</v>
      </c>
      <c r="I43" s="34">
        <f>+L43*0.25</f>
        <v>4275.2449999999999</v>
      </c>
      <c r="J43" s="34">
        <f>+L43*0.25</f>
        <v>4275.2449999999999</v>
      </c>
      <c r="K43" s="35">
        <f>+L43*0.1</f>
        <v>1710.098</v>
      </c>
      <c r="L43" s="36">
        <f>+L46*0.0689</f>
        <v>17100.98</v>
      </c>
    </row>
    <row r="44" spans="1:12" ht="30" customHeight="1" x14ac:dyDescent="0.3">
      <c r="A44" s="310"/>
      <c r="B44" s="313"/>
      <c r="C44" s="7" t="s">
        <v>12</v>
      </c>
      <c r="D44" s="8"/>
      <c r="E44" s="8"/>
      <c r="F44" s="8"/>
      <c r="G44" s="34">
        <f>+L44*0.2</f>
        <v>7450.9639999999999</v>
      </c>
      <c r="H44" s="34">
        <f>+L44*0.2</f>
        <v>7450.9639999999999</v>
      </c>
      <c r="I44" s="34">
        <f>+L44*0.25</f>
        <v>9313.7049999999999</v>
      </c>
      <c r="J44" s="34">
        <f>+L44*0.25</f>
        <v>9313.7049999999999</v>
      </c>
      <c r="K44" s="35">
        <f>+L44*0.1</f>
        <v>3725.482</v>
      </c>
      <c r="L44" s="36">
        <f>+L46*0.1501</f>
        <v>37254.82</v>
      </c>
    </row>
    <row r="45" spans="1:12" ht="19.2" customHeight="1" thickBot="1" x14ac:dyDescent="0.35">
      <c r="A45" s="310"/>
      <c r="B45" s="313"/>
      <c r="C45" s="11" t="s">
        <v>13</v>
      </c>
      <c r="D45" s="12"/>
      <c r="E45" s="12"/>
      <c r="F45" s="12"/>
      <c r="G45" s="37"/>
      <c r="H45" s="37"/>
      <c r="I45" s="37"/>
      <c r="J45" s="37"/>
      <c r="K45" s="38"/>
      <c r="L45" s="39"/>
    </row>
    <row r="46" spans="1:12" ht="21" customHeight="1" thickBot="1" x14ac:dyDescent="0.35">
      <c r="A46" s="311"/>
      <c r="B46" s="314"/>
      <c r="C46" s="27" t="s">
        <v>15</v>
      </c>
      <c r="D46" s="28"/>
      <c r="E46" s="28"/>
      <c r="F46" s="28"/>
      <c r="G46" s="40">
        <f>SUM(G41:G45)</f>
        <v>49640.000000000007</v>
      </c>
      <c r="H46" s="40">
        <f>SUM(H41:H45)</f>
        <v>49640.000000000007</v>
      </c>
      <c r="I46" s="40">
        <f>SUM(I41:I45)</f>
        <v>62050.000000000007</v>
      </c>
      <c r="J46" s="40">
        <f>SUM(J41:J45)</f>
        <v>62050.000000000007</v>
      </c>
      <c r="K46" s="41">
        <f>SUM(K41:K45)</f>
        <v>24820.000000000004</v>
      </c>
      <c r="L46" s="42">
        <v>248200</v>
      </c>
    </row>
    <row r="47" spans="1:12" ht="28.2" customHeight="1" x14ac:dyDescent="0.3">
      <c r="A47" s="315" t="s">
        <v>107</v>
      </c>
      <c r="B47" s="312" t="s">
        <v>98</v>
      </c>
      <c r="C47" s="32" t="s">
        <v>9</v>
      </c>
      <c r="D47" s="87"/>
      <c r="E47" s="87"/>
      <c r="F47" s="87"/>
      <c r="G47" s="87"/>
      <c r="H47" s="87"/>
      <c r="I47" s="87"/>
      <c r="J47" s="87"/>
      <c r="K47" s="88"/>
      <c r="L47" s="15"/>
    </row>
    <row r="48" spans="1:12" ht="27" customHeight="1" x14ac:dyDescent="0.3">
      <c r="A48" s="310"/>
      <c r="B48" s="313"/>
      <c r="C48" s="7" t="s">
        <v>10</v>
      </c>
      <c r="D48" s="8"/>
      <c r="E48" s="8"/>
      <c r="F48" s="8"/>
      <c r="G48" s="8">
        <f>+L48*0.3</f>
        <v>23430</v>
      </c>
      <c r="H48" s="8">
        <f>+L48*0.5</f>
        <v>39050</v>
      </c>
      <c r="I48" s="8">
        <f>+L48*0.1</f>
        <v>7810</v>
      </c>
      <c r="J48" s="14">
        <f>+L48*0.1</f>
        <v>7810</v>
      </c>
      <c r="K48" s="117"/>
      <c r="L48" s="16">
        <f>+L52*0.781</f>
        <v>78100</v>
      </c>
    </row>
    <row r="49" spans="1:12" ht="28.2" customHeight="1" x14ac:dyDescent="0.3">
      <c r="A49" s="310"/>
      <c r="B49" s="313"/>
      <c r="C49" s="7" t="s">
        <v>11</v>
      </c>
      <c r="D49" s="8"/>
      <c r="E49" s="8"/>
      <c r="F49" s="8"/>
      <c r="G49" s="8">
        <f>+L49*0.3</f>
        <v>2067</v>
      </c>
      <c r="H49" s="8">
        <f>+L49*0.5</f>
        <v>3445</v>
      </c>
      <c r="I49" s="8">
        <f>+L49*0.1</f>
        <v>689</v>
      </c>
      <c r="J49" s="14">
        <f>+L49*0.1</f>
        <v>689</v>
      </c>
      <c r="K49" s="117"/>
      <c r="L49" s="16">
        <f>+L52*0.0689</f>
        <v>6890</v>
      </c>
    </row>
    <row r="50" spans="1:12" ht="31.8" customHeight="1" x14ac:dyDescent="0.3">
      <c r="A50" s="310"/>
      <c r="B50" s="313"/>
      <c r="C50" s="7" t="s">
        <v>12</v>
      </c>
      <c r="D50" s="8"/>
      <c r="E50" s="8"/>
      <c r="F50" s="8"/>
      <c r="G50" s="8">
        <f>+L50*0.3</f>
        <v>4503</v>
      </c>
      <c r="H50" s="8">
        <f>+L50*0.5</f>
        <v>7505.0000000000009</v>
      </c>
      <c r="I50" s="8">
        <f>+L50*0.1</f>
        <v>1501.0000000000002</v>
      </c>
      <c r="J50" s="14">
        <f>+L50*0.1</f>
        <v>1501.0000000000002</v>
      </c>
      <c r="K50" s="117"/>
      <c r="L50" s="16">
        <f>+L52*0.1501</f>
        <v>15010.000000000002</v>
      </c>
    </row>
    <row r="51" spans="1:12" ht="22.2" customHeight="1" thickBot="1" x14ac:dyDescent="0.35">
      <c r="A51" s="310"/>
      <c r="B51" s="313"/>
      <c r="C51" s="11" t="s">
        <v>13</v>
      </c>
      <c r="D51" s="12"/>
      <c r="E51" s="12"/>
      <c r="F51" s="12"/>
      <c r="G51" s="12"/>
      <c r="H51" s="12"/>
      <c r="I51" s="12"/>
      <c r="J51" s="25"/>
      <c r="K51" s="118"/>
      <c r="L51" s="26"/>
    </row>
    <row r="52" spans="1:12" ht="18.600000000000001" customHeight="1" thickBot="1" x14ac:dyDescent="0.35">
      <c r="A52" s="311"/>
      <c r="B52" s="314"/>
      <c r="C52" s="27" t="s">
        <v>15</v>
      </c>
      <c r="D52" s="28"/>
      <c r="E52" s="28"/>
      <c r="F52" s="28"/>
      <c r="G52" s="29">
        <f>SUM(G48:G51)</f>
        <v>30000</v>
      </c>
      <c r="H52" s="29">
        <f>SUM(H48:H51)</f>
        <v>50000</v>
      </c>
      <c r="I52" s="29">
        <f>SUM(I48:I51)</f>
        <v>10000</v>
      </c>
      <c r="J52" s="33">
        <f>SUM(J48:J51)</f>
        <v>10000</v>
      </c>
      <c r="K52" s="119"/>
      <c r="L52" s="30">
        <v>100000</v>
      </c>
    </row>
    <row r="54" spans="1:12" ht="16.2" thickBot="1" x14ac:dyDescent="0.35"/>
    <row r="55" spans="1:12" s="6" customFormat="1" ht="27" thickBot="1" x14ac:dyDescent="0.35">
      <c r="C55" s="73" t="s">
        <v>17</v>
      </c>
      <c r="D55" s="74" t="s">
        <v>8</v>
      </c>
      <c r="E55" s="76" t="s">
        <v>0</v>
      </c>
      <c r="F55" s="76" t="s">
        <v>1</v>
      </c>
      <c r="G55" s="76" t="s">
        <v>2</v>
      </c>
      <c r="H55" s="76" t="s">
        <v>3</v>
      </c>
      <c r="I55" s="76" t="s">
        <v>4</v>
      </c>
      <c r="J55" s="76" t="s">
        <v>5</v>
      </c>
      <c r="K55" s="76" t="s">
        <v>6</v>
      </c>
      <c r="L55" s="77" t="s">
        <v>7</v>
      </c>
    </row>
    <row r="56" spans="1:12" ht="26.4" x14ac:dyDescent="0.3">
      <c r="C56" s="92" t="s">
        <v>9</v>
      </c>
      <c r="D56" s="122">
        <f>+G56+H56+I56+J56+K56+L56</f>
        <v>840831.63681000005</v>
      </c>
      <c r="E56" s="71"/>
      <c r="F56" s="71"/>
      <c r="G56" s="71">
        <f t="shared" ref="G56:L58" si="11">+F9</f>
        <v>20962.743681000004</v>
      </c>
      <c r="H56" s="71">
        <f t="shared" si="11"/>
        <v>211902.32736200001</v>
      </c>
      <c r="I56" s="71">
        <f t="shared" si="11"/>
        <v>299374.32736200001</v>
      </c>
      <c r="J56" s="71">
        <f t="shared" si="11"/>
        <v>134122.53736200003</v>
      </c>
      <c r="K56" s="71">
        <f t="shared" si="11"/>
        <v>134122.53736200003</v>
      </c>
      <c r="L56" s="93">
        <f t="shared" si="11"/>
        <v>40347.163681000005</v>
      </c>
    </row>
    <row r="57" spans="1:12" ht="29.4" customHeight="1" x14ac:dyDescent="0.3">
      <c r="B57" s="5"/>
      <c r="C57" s="94" t="s">
        <v>10</v>
      </c>
      <c r="D57" s="34">
        <f>+G57+H57+I57+J57+K57+L57</f>
        <v>78100</v>
      </c>
      <c r="E57" s="75"/>
      <c r="F57" s="75"/>
      <c r="G57" s="75">
        <f t="shared" ref="G57:L57" si="12">+F10</f>
        <v>0</v>
      </c>
      <c r="H57" s="75">
        <f t="shared" si="12"/>
        <v>23430</v>
      </c>
      <c r="I57" s="75">
        <f t="shared" si="12"/>
        <v>39050</v>
      </c>
      <c r="J57" s="75">
        <f t="shared" si="12"/>
        <v>7810</v>
      </c>
      <c r="K57" s="75">
        <f t="shared" si="12"/>
        <v>7810</v>
      </c>
      <c r="L57" s="95">
        <f t="shared" si="12"/>
        <v>0</v>
      </c>
    </row>
    <row r="58" spans="1:12" ht="26.4" x14ac:dyDescent="0.3">
      <c r="C58" s="94" t="s">
        <v>11</v>
      </c>
      <c r="D58" s="34">
        <f>+G58+H58+I58+J58+K58+L58</f>
        <v>81068.360789000013</v>
      </c>
      <c r="E58" s="75"/>
      <c r="F58" s="75"/>
      <c r="G58" s="75">
        <f t="shared" si="11"/>
        <v>1849.3380789000003</v>
      </c>
      <c r="H58" s="75">
        <f t="shared" si="11"/>
        <v>20761.072157800001</v>
      </c>
      <c r="I58" s="75">
        <f t="shared" si="11"/>
        <v>29855.8721578</v>
      </c>
      <c r="J58" s="75">
        <f t="shared" si="11"/>
        <v>12521.321157800001</v>
      </c>
      <c r="K58" s="75">
        <f t="shared" si="11"/>
        <v>12521.321157800001</v>
      </c>
      <c r="L58" s="95">
        <f t="shared" si="11"/>
        <v>3559.4360789000002</v>
      </c>
    </row>
    <row r="59" spans="1:12" ht="26.4" x14ac:dyDescent="0.3">
      <c r="B59" s="5"/>
      <c r="C59" s="94" t="s">
        <v>12</v>
      </c>
      <c r="D59" s="34">
        <f>+G59+H59+I59+J59+K59+L59</f>
        <v>176609.01240100001</v>
      </c>
      <c r="E59" s="75"/>
      <c r="F59" s="75"/>
      <c r="G59" s="75">
        <f t="shared" ref="G59:L59" si="13">+F12</f>
        <v>4028.819240100001</v>
      </c>
      <c r="H59" s="75">
        <f t="shared" si="13"/>
        <v>45228.402480199999</v>
      </c>
      <c r="I59" s="75">
        <f t="shared" si="13"/>
        <v>65041.602480200003</v>
      </c>
      <c r="J59" s="75">
        <f t="shared" si="13"/>
        <v>27277.943480200003</v>
      </c>
      <c r="K59" s="75">
        <f t="shared" si="13"/>
        <v>27277.943480200003</v>
      </c>
      <c r="L59" s="95">
        <f t="shared" si="13"/>
        <v>7754.3012401000015</v>
      </c>
    </row>
    <row r="60" spans="1:12" ht="16.2" thickBot="1" x14ac:dyDescent="0.35">
      <c r="C60" s="96" t="s">
        <v>13</v>
      </c>
      <c r="D60" s="97"/>
      <c r="E60" s="97"/>
      <c r="F60" s="97"/>
      <c r="G60" s="97"/>
      <c r="H60" s="97"/>
      <c r="I60" s="97"/>
      <c r="J60" s="97"/>
      <c r="K60" s="97"/>
      <c r="L60" s="98"/>
    </row>
    <row r="61" spans="1:12" ht="16.2" thickBot="1" x14ac:dyDescent="0.35">
      <c r="C61" s="70"/>
      <c r="D61" s="72"/>
      <c r="E61" s="70"/>
      <c r="F61" s="70"/>
      <c r="G61" s="70"/>
      <c r="H61" s="70"/>
      <c r="I61" s="70"/>
      <c r="J61" s="70"/>
      <c r="K61" s="70"/>
      <c r="L61" s="70"/>
    </row>
    <row r="62" spans="1:12" ht="27" thickBot="1" x14ac:dyDescent="0.35">
      <c r="C62" s="73" t="s">
        <v>18</v>
      </c>
      <c r="D62" s="74" t="s">
        <v>8</v>
      </c>
      <c r="E62" s="76" t="s">
        <v>0</v>
      </c>
      <c r="F62" s="76" t="s">
        <v>1</v>
      </c>
      <c r="G62" s="76" t="s">
        <v>2</v>
      </c>
      <c r="H62" s="76" t="s">
        <v>3</v>
      </c>
      <c r="I62" s="76" t="s">
        <v>4</v>
      </c>
      <c r="J62" s="76" t="s">
        <v>5</v>
      </c>
      <c r="K62" s="76" t="s">
        <v>6</v>
      </c>
      <c r="L62" s="77" t="s">
        <v>7</v>
      </c>
    </row>
    <row r="63" spans="1:12" ht="26.4" x14ac:dyDescent="0.3">
      <c r="C63" s="92" t="s">
        <v>9</v>
      </c>
      <c r="D63" s="71"/>
      <c r="E63" s="71"/>
      <c r="F63" s="71"/>
      <c r="G63" s="71"/>
      <c r="H63" s="71"/>
      <c r="I63" s="71"/>
      <c r="J63" s="71"/>
      <c r="K63" s="71"/>
      <c r="L63" s="93"/>
    </row>
    <row r="64" spans="1:12" ht="30.6" customHeight="1" x14ac:dyDescent="0.3">
      <c r="C64" s="94" t="s">
        <v>10</v>
      </c>
      <c r="D64" s="120">
        <v>170000</v>
      </c>
      <c r="E64" s="71"/>
      <c r="F64" s="71"/>
      <c r="G64" s="78">
        <f>+D64*0.2</f>
        <v>34000</v>
      </c>
      <c r="H64" s="78">
        <f>+D64*0.2</f>
        <v>34000</v>
      </c>
      <c r="I64" s="78">
        <f>+D64*0.15</f>
        <v>25500</v>
      </c>
      <c r="J64" s="78">
        <f>+D64*0.15</f>
        <v>25500</v>
      </c>
      <c r="K64" s="78">
        <f>+D64*0.15</f>
        <v>25500</v>
      </c>
      <c r="L64" s="99">
        <f>+D64*0.15</f>
        <v>25500</v>
      </c>
    </row>
    <row r="65" spans="3:12" ht="26.4" x14ac:dyDescent="0.3">
      <c r="C65" s="94" t="s">
        <v>11</v>
      </c>
      <c r="D65" s="69">
        <v>30000</v>
      </c>
      <c r="E65" s="69"/>
      <c r="F65" s="69"/>
      <c r="G65" s="79">
        <f>+D65*0.2</f>
        <v>6000</v>
      </c>
      <c r="H65" s="79">
        <f>+D65*0.2</f>
        <v>6000</v>
      </c>
      <c r="I65" s="79">
        <f>+D65*0.15</f>
        <v>4500</v>
      </c>
      <c r="J65" s="79">
        <f>+D65*0.15</f>
        <v>4500</v>
      </c>
      <c r="K65" s="79">
        <f>+D65*0.15</f>
        <v>4500</v>
      </c>
      <c r="L65" s="100">
        <f>+D65*0.15</f>
        <v>4500</v>
      </c>
    </row>
    <row r="66" spans="3:12" ht="26.4" x14ac:dyDescent="0.3">
      <c r="C66" s="94" t="s">
        <v>12</v>
      </c>
      <c r="D66" s="69"/>
      <c r="E66" s="69"/>
      <c r="F66" s="69"/>
      <c r="G66" s="69"/>
      <c r="H66" s="69"/>
      <c r="I66" s="69"/>
      <c r="J66" s="69"/>
      <c r="K66" s="69"/>
      <c r="L66" s="101"/>
    </row>
    <row r="67" spans="3:12" ht="16.2" thickBot="1" x14ac:dyDescent="0.35">
      <c r="C67" s="96" t="s">
        <v>13</v>
      </c>
      <c r="D67" s="102"/>
      <c r="E67" s="102"/>
      <c r="F67" s="102"/>
      <c r="G67" s="102"/>
      <c r="H67" s="102"/>
      <c r="I67" s="102"/>
      <c r="J67" s="102"/>
      <c r="K67" s="102"/>
      <c r="L67" s="103"/>
    </row>
    <row r="68" spans="3:12" ht="16.2" thickBot="1" x14ac:dyDescent="0.35">
      <c r="C68" s="70"/>
      <c r="D68" s="70"/>
      <c r="E68" s="70"/>
      <c r="F68" s="70"/>
      <c r="G68" s="70"/>
      <c r="H68" s="70"/>
      <c r="I68" s="70"/>
      <c r="J68" s="70"/>
      <c r="K68" s="70"/>
      <c r="L68" s="70"/>
    </row>
    <row r="69" spans="3:12" ht="40.200000000000003" thickBot="1" x14ac:dyDescent="0.35">
      <c r="C69" s="73" t="s">
        <v>19</v>
      </c>
      <c r="D69" s="104">
        <f>+D70+D71+D72+D73+D74</f>
        <v>1376609.0100000002</v>
      </c>
      <c r="E69" s="70"/>
      <c r="F69" s="70"/>
      <c r="G69" s="70"/>
      <c r="H69" s="70"/>
      <c r="I69" s="70"/>
      <c r="J69" s="70"/>
      <c r="K69" s="70"/>
      <c r="L69" s="70"/>
    </row>
    <row r="70" spans="3:12" ht="26.4" x14ac:dyDescent="0.3">
      <c r="C70" s="92" t="s">
        <v>9</v>
      </c>
      <c r="D70" s="105">
        <f>+D63+D56</f>
        <v>840831.63681000005</v>
      </c>
      <c r="E70" s="70"/>
      <c r="F70" s="70"/>
      <c r="G70" s="70"/>
      <c r="H70" s="70"/>
      <c r="I70" s="70"/>
      <c r="J70" s="70"/>
      <c r="K70" s="70"/>
      <c r="L70" s="70"/>
    </row>
    <row r="71" spans="3:12" ht="39.6" x14ac:dyDescent="0.3">
      <c r="C71" s="94" t="s">
        <v>10</v>
      </c>
      <c r="D71" s="101">
        <f>+D57+D64</f>
        <v>248100</v>
      </c>
      <c r="E71" s="70"/>
      <c r="F71" s="70"/>
      <c r="G71" s="70"/>
      <c r="H71" s="70"/>
      <c r="I71" s="70"/>
      <c r="J71" s="70"/>
      <c r="K71" s="70"/>
      <c r="L71" s="70"/>
    </row>
    <row r="72" spans="3:12" ht="26.4" x14ac:dyDescent="0.3">
      <c r="C72" s="94" t="s">
        <v>11</v>
      </c>
      <c r="D72" s="101">
        <f>+D65+D58</f>
        <v>111068.36078900001</v>
      </c>
      <c r="E72" s="70"/>
      <c r="F72" s="70"/>
      <c r="G72" s="70"/>
      <c r="H72" s="70"/>
      <c r="I72" s="70"/>
      <c r="J72" s="70"/>
      <c r="K72" s="70"/>
      <c r="L72" s="70"/>
    </row>
    <row r="73" spans="3:12" ht="26.4" x14ac:dyDescent="0.3">
      <c r="C73" s="94" t="s">
        <v>12</v>
      </c>
      <c r="D73" s="101">
        <f>D66+D59</f>
        <v>176609.01240100001</v>
      </c>
      <c r="E73" s="70"/>
      <c r="F73" s="70"/>
      <c r="G73" s="70"/>
      <c r="H73" s="70"/>
      <c r="I73" s="70"/>
      <c r="J73" s="70"/>
      <c r="K73" s="70"/>
      <c r="L73" s="70"/>
    </row>
    <row r="74" spans="3:12" ht="16.2" thickBot="1" x14ac:dyDescent="0.35">
      <c r="C74" s="96" t="s">
        <v>13</v>
      </c>
      <c r="D74" s="103">
        <f>+D67+D60</f>
        <v>0</v>
      </c>
      <c r="E74" s="70"/>
      <c r="F74" s="70"/>
      <c r="G74" s="70"/>
      <c r="H74" s="70"/>
      <c r="I74" s="70"/>
      <c r="J74" s="70"/>
      <c r="K74" s="70"/>
      <c r="L74" s="70"/>
    </row>
  </sheetData>
  <mergeCells count="15">
    <mergeCell ref="A47:A52"/>
    <mergeCell ref="B47:B52"/>
    <mergeCell ref="A7:L7"/>
    <mergeCell ref="A15:L15"/>
    <mergeCell ref="A22:A27"/>
    <mergeCell ref="B22:B27"/>
    <mergeCell ref="A28:A33"/>
    <mergeCell ref="B28:B33"/>
    <mergeCell ref="A8:B8"/>
    <mergeCell ref="A4:K4"/>
    <mergeCell ref="A1:K1"/>
    <mergeCell ref="A2:K2"/>
    <mergeCell ref="A34:L34"/>
    <mergeCell ref="A41:A46"/>
    <mergeCell ref="B41:B46"/>
  </mergeCells>
  <pageMargins left="0.7" right="0.7" top="0.75" bottom="0.75" header="0.3" footer="0.3"/>
  <pageSetup paperSize="9" scale="69" orientation="landscape" r:id="rId1"/>
  <rowBreaks count="2" manualBreakCount="2">
    <brk id="27" max="16383" man="1"/>
    <brk id="5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L25"/>
  <sheetViews>
    <sheetView view="pageBreakPreview" zoomScaleNormal="100" zoomScaleSheetLayoutView="100" workbookViewId="0">
      <selection activeCell="A6" sqref="A6:L21"/>
    </sheetView>
  </sheetViews>
  <sheetFormatPr defaultRowHeight="14.4" x14ac:dyDescent="0.3"/>
  <sheetData>
    <row r="4" spans="1:12" ht="15.6" x14ac:dyDescent="0.3">
      <c r="A4" s="288" t="s">
        <v>42</v>
      </c>
      <c r="B4" s="288"/>
      <c r="C4" s="288"/>
      <c r="D4" s="288"/>
      <c r="E4" s="288"/>
      <c r="F4" s="288"/>
      <c r="G4" s="288"/>
      <c r="H4" s="288"/>
      <c r="I4" s="288"/>
      <c r="J4" s="288"/>
      <c r="K4" s="288"/>
      <c r="L4" s="288"/>
    </row>
    <row r="6" spans="1:12" ht="14.4" customHeight="1" x14ac:dyDescent="0.3">
      <c r="A6" s="321" t="s">
        <v>170</v>
      </c>
      <c r="B6" s="322"/>
      <c r="C6" s="322"/>
      <c r="D6" s="322"/>
      <c r="E6" s="322"/>
      <c r="F6" s="322"/>
      <c r="G6" s="322"/>
      <c r="H6" s="322"/>
      <c r="I6" s="322"/>
      <c r="J6" s="322"/>
      <c r="K6" s="322"/>
      <c r="L6" s="322"/>
    </row>
    <row r="7" spans="1:12" ht="14.4" customHeight="1" x14ac:dyDescent="0.3">
      <c r="A7" s="322"/>
      <c r="B7" s="322"/>
      <c r="C7" s="322"/>
      <c r="D7" s="322"/>
      <c r="E7" s="322"/>
      <c r="F7" s="322"/>
      <c r="G7" s="322"/>
      <c r="H7" s="322"/>
      <c r="I7" s="322"/>
      <c r="J7" s="322"/>
      <c r="K7" s="322"/>
      <c r="L7" s="322"/>
    </row>
    <row r="8" spans="1:12" ht="14.4" customHeight="1" x14ac:dyDescent="0.3">
      <c r="A8" s="322"/>
      <c r="B8" s="322"/>
      <c r="C8" s="322"/>
      <c r="D8" s="322"/>
      <c r="E8" s="322"/>
      <c r="F8" s="322"/>
      <c r="G8" s="322"/>
      <c r="H8" s="322"/>
      <c r="I8" s="322"/>
      <c r="J8" s="322"/>
      <c r="K8" s="322"/>
      <c r="L8" s="322"/>
    </row>
    <row r="9" spans="1:12" ht="14.4" customHeight="1" x14ac:dyDescent="0.3">
      <c r="A9" s="322"/>
      <c r="B9" s="322"/>
      <c r="C9" s="322"/>
      <c r="D9" s="322"/>
      <c r="E9" s="322"/>
      <c r="F9" s="322"/>
      <c r="G9" s="322"/>
      <c r="H9" s="322"/>
      <c r="I9" s="322"/>
      <c r="J9" s="322"/>
      <c r="K9" s="322"/>
      <c r="L9" s="322"/>
    </row>
    <row r="10" spans="1:12" ht="14.4" customHeight="1" x14ac:dyDescent="0.3">
      <c r="A10" s="322"/>
      <c r="B10" s="322"/>
      <c r="C10" s="322"/>
      <c r="D10" s="322"/>
      <c r="E10" s="322"/>
      <c r="F10" s="322"/>
      <c r="G10" s="322"/>
      <c r="H10" s="322"/>
      <c r="I10" s="322"/>
      <c r="J10" s="322"/>
      <c r="K10" s="322"/>
      <c r="L10" s="322"/>
    </row>
    <row r="11" spans="1:12" ht="14.4" customHeight="1" x14ac:dyDescent="0.3">
      <c r="A11" s="322"/>
      <c r="B11" s="322"/>
      <c r="C11" s="322"/>
      <c r="D11" s="322"/>
      <c r="E11" s="322"/>
      <c r="F11" s="322"/>
      <c r="G11" s="322"/>
      <c r="H11" s="322"/>
      <c r="I11" s="322"/>
      <c r="J11" s="322"/>
      <c r="K11" s="322"/>
      <c r="L11" s="322"/>
    </row>
    <row r="12" spans="1:12" ht="14.4" customHeight="1" x14ac:dyDescent="0.3">
      <c r="A12" s="322"/>
      <c r="B12" s="322"/>
      <c r="C12" s="322"/>
      <c r="D12" s="322"/>
      <c r="E12" s="322"/>
      <c r="F12" s="322"/>
      <c r="G12" s="322"/>
      <c r="H12" s="322"/>
      <c r="I12" s="322"/>
      <c r="J12" s="322"/>
      <c r="K12" s="322"/>
      <c r="L12" s="322"/>
    </row>
    <row r="13" spans="1:12" ht="14.4" customHeight="1" x14ac:dyDescent="0.3">
      <c r="A13" s="322"/>
      <c r="B13" s="322"/>
      <c r="C13" s="322"/>
      <c r="D13" s="322"/>
      <c r="E13" s="322"/>
      <c r="F13" s="322"/>
      <c r="G13" s="322"/>
      <c r="H13" s="322"/>
      <c r="I13" s="322"/>
      <c r="J13" s="322"/>
      <c r="K13" s="322"/>
      <c r="L13" s="322"/>
    </row>
    <row r="14" spans="1:12" ht="14.4" customHeight="1" x14ac:dyDescent="0.3">
      <c r="A14" s="322"/>
      <c r="B14" s="322"/>
      <c r="C14" s="322"/>
      <c r="D14" s="322"/>
      <c r="E14" s="322"/>
      <c r="F14" s="322"/>
      <c r="G14" s="322"/>
      <c r="H14" s="322"/>
      <c r="I14" s="322"/>
      <c r="J14" s="322"/>
      <c r="K14" s="322"/>
      <c r="L14" s="322"/>
    </row>
    <row r="15" spans="1:12" ht="14.4" customHeight="1" x14ac:dyDescent="0.3">
      <c r="A15" s="322"/>
      <c r="B15" s="322"/>
      <c r="C15" s="322"/>
      <c r="D15" s="322"/>
      <c r="E15" s="322"/>
      <c r="F15" s="322"/>
      <c r="G15" s="322"/>
      <c r="H15" s="322"/>
      <c r="I15" s="322"/>
      <c r="J15" s="322"/>
      <c r="K15" s="322"/>
      <c r="L15" s="322"/>
    </row>
    <row r="16" spans="1:12" ht="14.4" customHeight="1" x14ac:dyDescent="0.3">
      <c r="A16" s="322"/>
      <c r="B16" s="322"/>
      <c r="C16" s="322"/>
      <c r="D16" s="322"/>
      <c r="E16" s="322"/>
      <c r="F16" s="322"/>
      <c r="G16" s="322"/>
      <c r="H16" s="322"/>
      <c r="I16" s="322"/>
      <c r="J16" s="322"/>
      <c r="K16" s="322"/>
      <c r="L16" s="322"/>
    </row>
    <row r="17" spans="1:12" ht="12.6" customHeight="1" x14ac:dyDescent="0.3">
      <c r="A17" s="322"/>
      <c r="B17" s="322"/>
      <c r="C17" s="322"/>
      <c r="D17" s="322"/>
      <c r="E17" s="322"/>
      <c r="F17" s="322"/>
      <c r="G17" s="322"/>
      <c r="H17" s="322"/>
      <c r="I17" s="322"/>
      <c r="J17" s="322"/>
      <c r="K17" s="322"/>
      <c r="L17" s="322"/>
    </row>
    <row r="18" spans="1:12" ht="14.4" hidden="1" customHeight="1" x14ac:dyDescent="0.3">
      <c r="A18" s="322"/>
      <c r="B18" s="322"/>
      <c r="C18" s="322"/>
      <c r="D18" s="322"/>
      <c r="E18" s="322"/>
      <c r="F18" s="322"/>
      <c r="G18" s="322"/>
      <c r="H18" s="322"/>
      <c r="I18" s="322"/>
      <c r="J18" s="322"/>
      <c r="K18" s="322"/>
      <c r="L18" s="322"/>
    </row>
    <row r="19" spans="1:12" ht="14.4" hidden="1" customHeight="1" x14ac:dyDescent="0.3">
      <c r="A19" s="322"/>
      <c r="B19" s="322"/>
      <c r="C19" s="322"/>
      <c r="D19" s="322"/>
      <c r="E19" s="322"/>
      <c r="F19" s="322"/>
      <c r="G19" s="322"/>
      <c r="H19" s="322"/>
      <c r="I19" s="322"/>
      <c r="J19" s="322"/>
      <c r="K19" s="322"/>
      <c r="L19" s="322"/>
    </row>
    <row r="20" spans="1:12" ht="14.4" hidden="1" customHeight="1" x14ac:dyDescent="0.3">
      <c r="A20" s="322"/>
      <c r="B20" s="322"/>
      <c r="C20" s="322"/>
      <c r="D20" s="322"/>
      <c r="E20" s="322"/>
      <c r="F20" s="322"/>
      <c r="G20" s="322"/>
      <c r="H20" s="322"/>
      <c r="I20" s="322"/>
      <c r="J20" s="322"/>
      <c r="K20" s="322"/>
      <c r="L20" s="322"/>
    </row>
    <row r="21" spans="1:12" ht="14.4" hidden="1" customHeight="1" x14ac:dyDescent="0.3">
      <c r="A21" s="322"/>
      <c r="B21" s="322"/>
      <c r="C21" s="322"/>
      <c r="D21" s="322"/>
      <c r="E21" s="322"/>
      <c r="F21" s="322"/>
      <c r="G21" s="322"/>
      <c r="H21" s="322"/>
      <c r="I21" s="322"/>
      <c r="J21" s="322"/>
      <c r="K21" s="322"/>
      <c r="L21" s="322"/>
    </row>
    <row r="22" spans="1:12" ht="172.2" customHeight="1" x14ac:dyDescent="0.3">
      <c r="A22" s="323" t="s">
        <v>171</v>
      </c>
      <c r="B22" s="321"/>
      <c r="C22" s="321"/>
      <c r="D22" s="321"/>
      <c r="E22" s="321"/>
      <c r="F22" s="321"/>
      <c r="G22" s="321"/>
      <c r="H22" s="321"/>
      <c r="I22" s="321"/>
      <c r="J22" s="321"/>
      <c r="K22" s="321"/>
      <c r="L22" s="321"/>
    </row>
    <row r="23" spans="1:12" ht="140.4" customHeight="1" x14ac:dyDescent="0.3">
      <c r="A23" s="321" t="s">
        <v>172</v>
      </c>
      <c r="B23" s="321"/>
      <c r="C23" s="321"/>
      <c r="D23" s="321"/>
      <c r="E23" s="321"/>
      <c r="F23" s="321"/>
      <c r="G23" s="321"/>
      <c r="H23" s="321"/>
      <c r="I23" s="321"/>
      <c r="J23" s="321"/>
      <c r="K23" s="321"/>
      <c r="L23" s="321"/>
    </row>
    <row r="24" spans="1:12" ht="132" customHeight="1" x14ac:dyDescent="0.3">
      <c r="A24" s="321" t="s">
        <v>173</v>
      </c>
      <c r="B24" s="321"/>
      <c r="C24" s="321"/>
      <c r="D24" s="321"/>
      <c r="E24" s="321"/>
      <c r="F24" s="321"/>
      <c r="G24" s="321"/>
      <c r="H24" s="321"/>
      <c r="I24" s="321"/>
      <c r="J24" s="321"/>
      <c r="K24" s="321"/>
      <c r="L24" s="321"/>
    </row>
    <row r="25" spans="1:12" ht="208.8" customHeight="1" x14ac:dyDescent="0.3">
      <c r="A25" s="321" t="s">
        <v>174</v>
      </c>
      <c r="B25" s="321"/>
      <c r="C25" s="321"/>
      <c r="D25" s="321"/>
      <c r="E25" s="321"/>
      <c r="F25" s="321"/>
      <c r="G25" s="321"/>
      <c r="H25" s="321"/>
      <c r="I25" s="321"/>
      <c r="J25" s="321"/>
      <c r="K25" s="321"/>
      <c r="L25" s="321"/>
    </row>
  </sheetData>
  <mergeCells count="6">
    <mergeCell ref="A23:L23"/>
    <mergeCell ref="A24:L24"/>
    <mergeCell ref="A25:L25"/>
    <mergeCell ref="A4:L4"/>
    <mergeCell ref="A6:L21"/>
    <mergeCell ref="A22:L22"/>
  </mergeCell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8</vt:i4>
      </vt:variant>
    </vt:vector>
  </HeadingPairs>
  <TitlesOfParts>
    <vt:vector size="8" baseType="lpstr">
      <vt:lpstr>Viršelis</vt:lpstr>
      <vt:lpstr>Įvadas</vt:lpstr>
      <vt:lpstr>Teritorija ir gyventojai</vt:lpstr>
      <vt:lpstr>Teritorijos analizė</vt:lpstr>
      <vt:lpstr>Tikslai, uždaviniai, rodikliai</vt:lpstr>
      <vt:lpstr>Bendruomenės dalyvavimas</vt:lpstr>
      <vt:lpstr>Finansinis veiksmų planas</vt:lpstr>
      <vt:lpstr>VPS valdymas ir stebėsena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2023-11-02T15:59:05Z</dcterms:modified>
</cp:coreProperties>
</file>