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NKLAPIS\GEGUŽĖ 2022\2022-10-17 Nr.DĮV-772\"/>
    </mc:Choice>
  </mc:AlternateContent>
  <bookViews>
    <workbookView xWindow="0" yWindow="0" windowWidth="21570" windowHeight="7545"/>
  </bookViews>
  <sheets>
    <sheet name="Išlaidos 2022-09-30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5" i="4" l="1"/>
  <c r="G633" i="4"/>
  <c r="G645" i="4"/>
  <c r="G462" i="4"/>
  <c r="G151" i="4"/>
  <c r="G148" i="4"/>
  <c r="G169" i="4"/>
  <c r="I56" i="4"/>
  <c r="J56" i="4"/>
  <c r="K56" i="4"/>
  <c r="H56" i="4"/>
  <c r="G55" i="4"/>
  <c r="G42" i="4"/>
  <c r="G33" i="4"/>
  <c r="G28" i="4"/>
  <c r="G23" i="4"/>
  <c r="G22" i="4"/>
  <c r="G17" i="4"/>
  <c r="G534" i="4"/>
  <c r="G682" i="4"/>
  <c r="G670" i="4"/>
  <c r="G667" i="4"/>
  <c r="H640" i="4"/>
  <c r="H630" i="4" s="1"/>
  <c r="I640" i="4"/>
  <c r="I630" i="4" s="1"/>
  <c r="J640" i="4"/>
  <c r="J630" i="4" s="1"/>
  <c r="K640" i="4"/>
  <c r="K630" i="4" s="1"/>
  <c r="G632" i="4"/>
  <c r="G615" i="4"/>
  <c r="G605" i="4"/>
  <c r="G606" i="4"/>
  <c r="G595" i="4"/>
  <c r="G568" i="4"/>
  <c r="G575" i="4"/>
  <c r="G560" i="4"/>
  <c r="G552" i="4"/>
  <c r="G525" i="4"/>
  <c r="G494" i="4"/>
  <c r="G472" i="4"/>
  <c r="G451" i="4"/>
  <c r="G429" i="4"/>
  <c r="G413" i="4"/>
  <c r="G391" i="4"/>
  <c r="G372" i="4"/>
  <c r="G349" i="4"/>
  <c r="G327" i="4"/>
  <c r="G304" i="4"/>
  <c r="G281" i="4"/>
  <c r="G260" i="4"/>
  <c r="G240" i="4"/>
  <c r="G220" i="4"/>
  <c r="G205" i="4"/>
  <c r="G190" i="4"/>
  <c r="H172" i="4"/>
  <c r="I172" i="4"/>
  <c r="J172" i="4"/>
  <c r="K172" i="4"/>
  <c r="G149" i="4"/>
  <c r="G146" i="4"/>
  <c r="G147" i="4"/>
  <c r="G150" i="4"/>
  <c r="G143" i="4"/>
  <c r="G131" i="4"/>
  <c r="H138" i="4"/>
  <c r="I138" i="4"/>
  <c r="J138" i="4"/>
  <c r="K138" i="4"/>
  <c r="G129" i="4"/>
  <c r="G130" i="4"/>
  <c r="I128" i="4"/>
  <c r="J128" i="4"/>
  <c r="K128" i="4"/>
  <c r="H128" i="4"/>
  <c r="G123" i="4"/>
  <c r="G124" i="4"/>
  <c r="G106" i="4"/>
  <c r="G103" i="4"/>
  <c r="G104" i="4"/>
  <c r="G61" i="4"/>
  <c r="G41" i="4"/>
  <c r="G37" i="4"/>
  <c r="G34" i="4"/>
  <c r="G30" i="4"/>
  <c r="G31" i="4"/>
  <c r="G27" i="4"/>
  <c r="G638" i="4"/>
  <c r="G635" i="4"/>
  <c r="I619" i="4"/>
  <c r="G618" i="4"/>
  <c r="G583" i="4"/>
  <c r="H545" i="4"/>
  <c r="G544" i="4"/>
  <c r="G524" i="4"/>
  <c r="G523" i="4"/>
  <c r="H530" i="4"/>
  <c r="G527" i="4"/>
  <c r="G526" i="4"/>
  <c r="G528" i="4"/>
  <c r="G529" i="4"/>
  <c r="I530" i="4"/>
  <c r="J530" i="4"/>
  <c r="K530" i="4"/>
  <c r="G531" i="4"/>
  <c r="H532" i="4"/>
  <c r="I532" i="4"/>
  <c r="J532" i="4"/>
  <c r="K532" i="4"/>
  <c r="G664" i="4"/>
  <c r="H658" i="4"/>
  <c r="G657" i="4"/>
  <c r="G295" i="4"/>
  <c r="G247" i="4"/>
  <c r="G164" i="4"/>
  <c r="G162" i="4"/>
  <c r="G158" i="4"/>
  <c r="G155" i="4"/>
  <c r="G135" i="4"/>
  <c r="G530" i="4" l="1"/>
  <c r="G532" i="4"/>
  <c r="G119" i="4"/>
  <c r="G102" i="4"/>
  <c r="G21" i="4"/>
  <c r="G206" i="4"/>
  <c r="H201" i="4"/>
  <c r="I201" i="4"/>
  <c r="J201" i="4"/>
  <c r="K201" i="4"/>
  <c r="G200" i="4"/>
  <c r="G199" i="4"/>
  <c r="G193" i="4"/>
  <c r="G178" i="4"/>
  <c r="H689" i="4"/>
  <c r="I689" i="4"/>
  <c r="J689" i="4"/>
  <c r="K689" i="4"/>
  <c r="G688" i="4"/>
  <c r="G662" i="4"/>
  <c r="G486" i="4"/>
  <c r="K476" i="4"/>
  <c r="K395" i="4"/>
  <c r="K331" i="4"/>
  <c r="G318" i="4"/>
  <c r="K308" i="4"/>
  <c r="K285" i="4"/>
  <c r="H234" i="4"/>
  <c r="I234" i="4"/>
  <c r="J234" i="4"/>
  <c r="K234" i="4"/>
  <c r="K224" i="4"/>
  <c r="G191" i="4"/>
  <c r="H185" i="4"/>
  <c r="I185" i="4"/>
  <c r="J185" i="4"/>
  <c r="K185" i="4"/>
  <c r="G184" i="4"/>
  <c r="G156" i="4"/>
  <c r="G110" i="4"/>
  <c r="G105" i="4"/>
  <c r="G681" i="4"/>
  <c r="H479" i="4"/>
  <c r="I479" i="4"/>
  <c r="J479" i="4"/>
  <c r="K479" i="4"/>
  <c r="H436" i="4"/>
  <c r="I436" i="4"/>
  <c r="J436" i="4"/>
  <c r="K436" i="4"/>
  <c r="H398" i="4"/>
  <c r="I398" i="4"/>
  <c r="J398" i="4"/>
  <c r="K398" i="4"/>
  <c r="H356" i="4"/>
  <c r="I356" i="4"/>
  <c r="J356" i="4"/>
  <c r="K356" i="4"/>
  <c r="H334" i="4"/>
  <c r="I334" i="4"/>
  <c r="J334" i="4"/>
  <c r="K334" i="4"/>
  <c r="H288" i="4"/>
  <c r="I288" i="4"/>
  <c r="J288" i="4"/>
  <c r="K288" i="4"/>
  <c r="H227" i="4"/>
  <c r="I227" i="4"/>
  <c r="J227" i="4"/>
  <c r="K227" i="4"/>
  <c r="G145" i="4"/>
  <c r="G152" i="4"/>
  <c r="G153" i="4"/>
  <c r="H39" i="4"/>
  <c r="H45" i="4" s="1"/>
  <c r="I39" i="4"/>
  <c r="I45" i="4" s="1"/>
  <c r="J39" i="4"/>
  <c r="J45" i="4" s="1"/>
  <c r="K39" i="4"/>
  <c r="K45" i="4" s="1"/>
  <c r="G38" i="4"/>
  <c r="I672" i="4"/>
  <c r="J672" i="4"/>
  <c r="K672" i="4"/>
  <c r="H672" i="4"/>
  <c r="I510" i="4"/>
  <c r="J510" i="4"/>
  <c r="K510" i="4"/>
  <c r="H510" i="4"/>
  <c r="I465" i="4"/>
  <c r="J465" i="4"/>
  <c r="K465" i="4"/>
  <c r="H465" i="4"/>
  <c r="I422" i="4"/>
  <c r="J422" i="4"/>
  <c r="K422" i="4"/>
  <c r="H422" i="4"/>
  <c r="I404" i="4"/>
  <c r="J404" i="4"/>
  <c r="K404" i="4"/>
  <c r="H404" i="4"/>
  <c r="I342" i="4"/>
  <c r="J342" i="4"/>
  <c r="K342" i="4"/>
  <c r="H342" i="4"/>
  <c r="G340" i="4"/>
  <c r="I308" i="4"/>
  <c r="J308" i="4"/>
  <c r="H308" i="4"/>
  <c r="I297" i="4"/>
  <c r="J297" i="4"/>
  <c r="K297" i="4"/>
  <c r="H297" i="4"/>
  <c r="I277" i="4"/>
  <c r="J277" i="4"/>
  <c r="K277" i="4"/>
  <c r="H277" i="4"/>
  <c r="I236" i="4"/>
  <c r="J236" i="4"/>
  <c r="K236" i="4"/>
  <c r="H236" i="4"/>
  <c r="I213" i="4"/>
  <c r="J213" i="4"/>
  <c r="K213" i="4"/>
  <c r="H213" i="4"/>
  <c r="I208" i="4"/>
  <c r="J208" i="4"/>
  <c r="K208" i="4"/>
  <c r="H208" i="4"/>
  <c r="G204" i="4"/>
  <c r="I196" i="4"/>
  <c r="J196" i="4"/>
  <c r="K196" i="4"/>
  <c r="H196" i="4"/>
  <c r="G183" i="4"/>
  <c r="I182" i="4"/>
  <c r="J182" i="4"/>
  <c r="K182" i="4"/>
  <c r="H182" i="4"/>
  <c r="G160" i="4"/>
  <c r="J141" i="4"/>
  <c r="I141" i="4"/>
  <c r="K141" i="4"/>
  <c r="H141" i="4"/>
  <c r="G139" i="4"/>
  <c r="I73" i="4"/>
  <c r="J73" i="4"/>
  <c r="K73" i="4"/>
  <c r="H73" i="4"/>
  <c r="G70" i="4"/>
  <c r="G71" i="4"/>
  <c r="I65" i="4"/>
  <c r="J65" i="4"/>
  <c r="K65" i="4"/>
  <c r="H65" i="4"/>
  <c r="G43" i="4"/>
  <c r="H599" i="4"/>
  <c r="I599" i="4"/>
  <c r="J599" i="4"/>
  <c r="K599" i="4"/>
  <c r="G596" i="4"/>
  <c r="G591" i="4"/>
  <c r="H587" i="4"/>
  <c r="I587" i="4"/>
  <c r="J587" i="4"/>
  <c r="K587" i="4"/>
  <c r="G580" i="4"/>
  <c r="G579" i="4"/>
  <c r="H574" i="4"/>
  <c r="I574" i="4"/>
  <c r="J574" i="4"/>
  <c r="K574" i="4"/>
  <c r="G564" i="4"/>
  <c r="H559" i="4"/>
  <c r="I559" i="4"/>
  <c r="J559" i="4"/>
  <c r="K559" i="4"/>
  <c r="G549" i="4"/>
  <c r="G542" i="4"/>
  <c r="G515" i="4"/>
  <c r="G434" i="4"/>
  <c r="H368" i="4"/>
  <c r="H381" i="4"/>
  <c r="I381" i="4"/>
  <c r="J381" i="4"/>
  <c r="K381" i="4"/>
  <c r="G378" i="4"/>
  <c r="G379" i="4"/>
  <c r="H377" i="4"/>
  <c r="I377" i="4"/>
  <c r="J377" i="4"/>
  <c r="K377" i="4"/>
  <c r="G376" i="4"/>
  <c r="G354" i="4"/>
  <c r="G286" i="4"/>
  <c r="G225" i="4"/>
  <c r="G332" i="4"/>
  <c r="G333" i="4"/>
  <c r="G477" i="4"/>
  <c r="G396" i="4"/>
  <c r="G393" i="4"/>
  <c r="H311" i="4"/>
  <c r="I311" i="4"/>
  <c r="J311" i="4"/>
  <c r="K311" i="4"/>
  <c r="G309" i="4"/>
  <c r="H449" i="4"/>
  <c r="I449" i="4"/>
  <c r="J449" i="4"/>
  <c r="K449" i="4"/>
  <c r="H456" i="4"/>
  <c r="I456" i="4"/>
  <c r="J456" i="4"/>
  <c r="K456" i="4"/>
  <c r="G455" i="4"/>
  <c r="G448" i="4"/>
  <c r="G495" i="4"/>
  <c r="H499" i="4"/>
  <c r="I499" i="4"/>
  <c r="J499" i="4"/>
  <c r="K499" i="4"/>
  <c r="G498" i="4"/>
  <c r="H265" i="4"/>
  <c r="I265" i="4"/>
  <c r="J265" i="4"/>
  <c r="K265" i="4"/>
  <c r="G264" i="4"/>
  <c r="G246" i="4"/>
  <c r="G248" i="4"/>
  <c r="H249" i="4"/>
  <c r="I249" i="4"/>
  <c r="J249" i="4"/>
  <c r="K249" i="4"/>
  <c r="H245" i="4"/>
  <c r="I245" i="4"/>
  <c r="J245" i="4"/>
  <c r="K245" i="4"/>
  <c r="G244" i="4"/>
  <c r="G245" i="4" s="1"/>
  <c r="H188" i="4"/>
  <c r="I188" i="4"/>
  <c r="J188" i="4"/>
  <c r="K188" i="4"/>
  <c r="G186" i="4"/>
  <c r="G187" i="4"/>
  <c r="G179" i="4"/>
  <c r="G140" i="4"/>
  <c r="G161" i="4"/>
  <c r="G125" i="4"/>
  <c r="H122" i="4"/>
  <c r="I122" i="4"/>
  <c r="J122" i="4"/>
  <c r="K122" i="4"/>
  <c r="G101" i="4"/>
  <c r="G68" i="4"/>
  <c r="G54" i="4"/>
  <c r="G661" i="4"/>
  <c r="G507" i="4"/>
  <c r="H492" i="4"/>
  <c r="I492" i="4"/>
  <c r="J492" i="4"/>
  <c r="K492" i="4"/>
  <c r="G491" i="4"/>
  <c r="J409" i="4"/>
  <c r="K409" i="4"/>
  <c r="H366" i="4"/>
  <c r="G365" i="4"/>
  <c r="H361" i="4"/>
  <c r="I361" i="4"/>
  <c r="J361" i="4"/>
  <c r="K361" i="4"/>
  <c r="I345" i="4"/>
  <c r="J345" i="4"/>
  <c r="K345" i="4"/>
  <c r="H345" i="4"/>
  <c r="H323" i="4"/>
  <c r="G296" i="4"/>
  <c r="G212" i="4"/>
  <c r="I231" i="4"/>
  <c r="J231" i="4"/>
  <c r="K231" i="4"/>
  <c r="H231" i="4"/>
  <c r="G201" i="4" l="1"/>
  <c r="G185" i="4"/>
  <c r="G334" i="4"/>
  <c r="G599" i="4"/>
  <c r="G587" i="4"/>
  <c r="G574" i="4"/>
  <c r="G559" i="4"/>
  <c r="G672" i="4"/>
  <c r="G510" i="4"/>
  <c r="G499" i="4"/>
  <c r="G492" i="4"/>
  <c r="G465" i="4"/>
  <c r="G456" i="4"/>
  <c r="G449" i="4"/>
  <c r="G422" i="4"/>
  <c r="G404" i="4"/>
  <c r="G381" i="4"/>
  <c r="G377" i="4"/>
  <c r="G308" i="4"/>
  <c r="G361" i="4"/>
  <c r="G345" i="4"/>
  <c r="G342" i="4"/>
  <c r="G311" i="4"/>
  <c r="G297" i="4"/>
  <c r="G277" i="4"/>
  <c r="G265" i="4"/>
  <c r="G249" i="4"/>
  <c r="G236" i="4"/>
  <c r="G231" i="4"/>
  <c r="G213" i="4"/>
  <c r="G208" i="4"/>
  <c r="G182" i="4"/>
  <c r="G141" i="4"/>
  <c r="G702" i="4" s="1"/>
  <c r="G122" i="4"/>
  <c r="G73" i="4"/>
  <c r="G65" i="4"/>
  <c r="G39" i="4"/>
  <c r="G188" i="4"/>
  <c r="G189" i="4"/>
  <c r="G180" i="4"/>
  <c r="G181" i="4"/>
  <c r="G195" i="4"/>
  <c r="H198" i="4"/>
  <c r="I198" i="4"/>
  <c r="J198" i="4"/>
  <c r="K198" i="4"/>
  <c r="G197" i="4"/>
  <c r="G198" i="4" s="1"/>
  <c r="G207" i="4"/>
  <c r="G171" i="4"/>
  <c r="G137" i="4"/>
  <c r="G136" i="4"/>
  <c r="G127" i="4"/>
  <c r="G48" i="4"/>
  <c r="G93" i="4"/>
  <c r="H521" i="4" l="1"/>
  <c r="I521" i="4"/>
  <c r="J521" i="4"/>
  <c r="K521" i="4"/>
  <c r="H470" i="4"/>
  <c r="I470" i="4"/>
  <c r="J470" i="4"/>
  <c r="K470" i="4"/>
  <c r="G469" i="4"/>
  <c r="G521" i="4" l="1"/>
  <c r="G470" i="4"/>
  <c r="H702" i="4"/>
  <c r="I702" i="4"/>
  <c r="J702" i="4"/>
  <c r="K702" i="4"/>
  <c r="G107" i="4"/>
  <c r="H99" i="4"/>
  <c r="I99" i="4"/>
  <c r="J99" i="4"/>
  <c r="K99" i="4"/>
  <c r="G98" i="4"/>
  <c r="G99" i="4" l="1"/>
  <c r="H67" i="4" l="1"/>
  <c r="I67" i="4"/>
  <c r="J67" i="4"/>
  <c r="K67" i="4"/>
  <c r="G66" i="4"/>
  <c r="G67" i="4" s="1"/>
  <c r="I687" i="4" l="1"/>
  <c r="J687" i="4"/>
  <c r="K687" i="4"/>
  <c r="G689" i="4"/>
  <c r="G683" i="4"/>
  <c r="G604" i="4"/>
  <c r="H687" i="4" l="1"/>
  <c r="G687" i="4" s="1"/>
  <c r="G594" i="4"/>
  <c r="G582" i="4"/>
  <c r="G567" i="4"/>
  <c r="G551" i="4"/>
  <c r="I545" i="4"/>
  <c r="J545" i="4"/>
  <c r="K545" i="4"/>
  <c r="G537" i="4"/>
  <c r="G538" i="4"/>
  <c r="G545" i="4" l="1"/>
  <c r="G624" i="4"/>
  <c r="H619" i="4"/>
  <c r="J619" i="4"/>
  <c r="K619" i="4"/>
  <c r="G619" i="4" l="1"/>
  <c r="G614" i="4"/>
  <c r="G513" i="4"/>
  <c r="G506" i="4"/>
  <c r="G464" i="4"/>
  <c r="G481" i="4"/>
  <c r="H387" i="4" l="1"/>
  <c r="I387" i="4"/>
  <c r="J387" i="4"/>
  <c r="K387" i="4"/>
  <c r="G387" i="4" l="1"/>
  <c r="H384" i="4"/>
  <c r="I384" i="4"/>
  <c r="J384" i="4"/>
  <c r="K384" i="4"/>
  <c r="G384" i="4" l="1"/>
  <c r="I503" i="4"/>
  <c r="G501" i="4"/>
  <c r="H445" i="4"/>
  <c r="I445" i="4"/>
  <c r="J445" i="4"/>
  <c r="K445" i="4"/>
  <c r="G438" i="4"/>
  <c r="G445" i="4" l="1"/>
  <c r="I366" i="4"/>
  <c r="J366" i="4"/>
  <c r="K366" i="4"/>
  <c r="G364" i="4"/>
  <c r="I368" i="4"/>
  <c r="J368" i="4"/>
  <c r="K368" i="4"/>
  <c r="G366" i="4" l="1"/>
  <c r="G336" i="4"/>
  <c r="H320" i="4"/>
  <c r="I320" i="4"/>
  <c r="J320" i="4"/>
  <c r="K320" i="4"/>
  <c r="G313" i="4"/>
  <c r="G320" i="4" l="1"/>
  <c r="I274" i="4"/>
  <c r="J274" i="4"/>
  <c r="K274" i="4"/>
  <c r="H274" i="4"/>
  <c r="I254" i="4"/>
  <c r="J254" i="4"/>
  <c r="K254" i="4"/>
  <c r="H254" i="4"/>
  <c r="H703" i="4"/>
  <c r="I703" i="4"/>
  <c r="J703" i="4"/>
  <c r="K703" i="4"/>
  <c r="I50" i="4"/>
  <c r="J50" i="4"/>
  <c r="K50" i="4"/>
  <c r="H50" i="4"/>
  <c r="G274" i="4" l="1"/>
  <c r="G254" i="4"/>
  <c r="G57" i="4"/>
  <c r="G144" i="4"/>
  <c r="G142" i="4"/>
  <c r="G18" i="4"/>
  <c r="G19" i="4"/>
  <c r="G20" i="4"/>
  <c r="G24" i="4"/>
  <c r="G25" i="4"/>
  <c r="G26" i="4"/>
  <c r="G29" i="4"/>
  <c r="G32" i="4"/>
  <c r="G35" i="4"/>
  <c r="G36" i="4"/>
  <c r="G40" i="4"/>
  <c r="G45" i="4" s="1"/>
  <c r="G44" i="4"/>
  <c r="G46" i="4"/>
  <c r="G47" i="4"/>
  <c r="G49" i="4"/>
  <c r="G51" i="4"/>
  <c r="G52" i="4"/>
  <c r="G53" i="4"/>
  <c r="G58" i="4"/>
  <c r="G60" i="4"/>
  <c r="G62" i="4"/>
  <c r="G63" i="4"/>
  <c r="G64" i="4"/>
  <c r="G69" i="4"/>
  <c r="G72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2" i="4"/>
  <c r="G94" i="4"/>
  <c r="G95" i="4"/>
  <c r="G96" i="4"/>
  <c r="G97" i="4"/>
  <c r="G108" i="4"/>
  <c r="G109" i="4"/>
  <c r="G111" i="4"/>
  <c r="G112" i="4"/>
  <c r="G113" i="4"/>
  <c r="G114" i="4"/>
  <c r="G115" i="4"/>
  <c r="G116" i="4"/>
  <c r="G117" i="4"/>
  <c r="G118" i="4"/>
  <c r="G120" i="4"/>
  <c r="G121" i="4"/>
  <c r="G126" i="4"/>
  <c r="G128" i="4" s="1"/>
  <c r="G132" i="4"/>
  <c r="G133" i="4"/>
  <c r="G134" i="4"/>
  <c r="G154" i="4"/>
  <c r="G157" i="4"/>
  <c r="G159" i="4"/>
  <c r="G163" i="4"/>
  <c r="G165" i="4"/>
  <c r="G166" i="4"/>
  <c r="G167" i="4"/>
  <c r="G168" i="4"/>
  <c r="G170" i="4"/>
  <c r="G173" i="4"/>
  <c r="G174" i="4"/>
  <c r="G177" i="4"/>
  <c r="G192" i="4"/>
  <c r="G194" i="4"/>
  <c r="G202" i="4"/>
  <c r="G210" i="4"/>
  <c r="G211" i="4"/>
  <c r="G214" i="4"/>
  <c r="G215" i="4"/>
  <c r="G217" i="4"/>
  <c r="G219" i="4"/>
  <c r="G221" i="4"/>
  <c r="G222" i="4"/>
  <c r="G223" i="4"/>
  <c r="G226" i="4"/>
  <c r="G227" i="4" s="1"/>
  <c r="G228" i="4"/>
  <c r="G229" i="4"/>
  <c r="G230" i="4"/>
  <c r="G233" i="4"/>
  <c r="G234" i="4" s="1"/>
  <c r="G235" i="4"/>
  <c r="G237" i="4"/>
  <c r="G238" i="4" s="1"/>
  <c r="G239" i="4"/>
  <c r="G241" i="4"/>
  <c r="G242" i="4"/>
  <c r="G251" i="4"/>
  <c r="G252" i="4"/>
  <c r="G253" i="4"/>
  <c r="G255" i="4"/>
  <c r="G257" i="4"/>
  <c r="G259" i="4"/>
  <c r="G261" i="4"/>
  <c r="G262" i="4"/>
  <c r="G266" i="4"/>
  <c r="G267" i="4"/>
  <c r="G268" i="4"/>
  <c r="G271" i="4"/>
  <c r="G272" i="4"/>
  <c r="G273" i="4"/>
  <c r="G275" i="4"/>
  <c r="G276" i="4"/>
  <c r="G278" i="4"/>
  <c r="G280" i="4"/>
  <c r="G282" i="4"/>
  <c r="G283" i="4"/>
  <c r="G284" i="4"/>
  <c r="G287" i="4"/>
  <c r="G288" i="4" s="1"/>
  <c r="G289" i="4"/>
  <c r="G290" i="4"/>
  <c r="G291" i="4"/>
  <c r="G294" i="4"/>
  <c r="G298" i="4"/>
  <c r="G299" i="4"/>
  <c r="G301" i="4"/>
  <c r="G303" i="4"/>
  <c r="G305" i="4"/>
  <c r="G306" i="4"/>
  <c r="G307" i="4"/>
  <c r="G310" i="4"/>
  <c r="G312" i="4"/>
  <c r="G314" i="4"/>
  <c r="G317" i="4"/>
  <c r="G319" i="4"/>
  <c r="G321" i="4"/>
  <c r="G322" i="4"/>
  <c r="G324" i="4"/>
  <c r="G326" i="4"/>
  <c r="G328" i="4"/>
  <c r="G329" i="4"/>
  <c r="G330" i="4"/>
  <c r="G335" i="4"/>
  <c r="G337" i="4"/>
  <c r="G341" i="4"/>
  <c r="G343" i="4"/>
  <c r="G344" i="4"/>
  <c r="G346" i="4"/>
  <c r="G348" i="4"/>
  <c r="G350" i="4"/>
  <c r="G351" i="4"/>
  <c r="G352" i="4"/>
  <c r="G355" i="4"/>
  <c r="G356" i="4" s="1"/>
  <c r="G357" i="4"/>
  <c r="G358" i="4"/>
  <c r="G359" i="4"/>
  <c r="G360" i="4"/>
  <c r="G363" i="4"/>
  <c r="G367" i="4"/>
  <c r="G368" i="4" s="1"/>
  <c r="G369" i="4"/>
  <c r="G370" i="4" s="1"/>
  <c r="G371" i="4"/>
  <c r="G373" i="4"/>
  <c r="G374" i="4"/>
  <c r="G380" i="4"/>
  <c r="G383" i="4"/>
  <c r="G385" i="4"/>
  <c r="G386" i="4"/>
  <c r="G388" i="4"/>
  <c r="G390" i="4"/>
  <c r="G392" i="4"/>
  <c r="G394" i="4"/>
  <c r="G397" i="4"/>
  <c r="G398" i="4" s="1"/>
  <c r="G399" i="4"/>
  <c r="G400" i="4"/>
  <c r="G401" i="4"/>
  <c r="G402" i="4"/>
  <c r="G403" i="4"/>
  <c r="G406" i="4"/>
  <c r="G408" i="4"/>
  <c r="G410" i="4"/>
  <c r="G412" i="4"/>
  <c r="G414" i="4"/>
  <c r="G416" i="4"/>
  <c r="G417" i="4"/>
  <c r="G418" i="4"/>
  <c r="G421" i="4"/>
  <c r="G423" i="4"/>
  <c r="G424" i="4"/>
  <c r="G426" i="4"/>
  <c r="G428" i="4"/>
  <c r="G430" i="4"/>
  <c r="G431" i="4"/>
  <c r="G432" i="4"/>
  <c r="G435" i="4"/>
  <c r="G436" i="4" s="1"/>
  <c r="G437" i="4"/>
  <c r="G439" i="4"/>
  <c r="G440" i="4"/>
  <c r="G443" i="4"/>
  <c r="G444" i="4"/>
  <c r="G446" i="4"/>
  <c r="G450" i="4"/>
  <c r="G452" i="4"/>
  <c r="G453" i="4"/>
  <c r="G457" i="4"/>
  <c r="G458" i="4"/>
  <c r="G461" i="4"/>
  <c r="G463" i="4"/>
  <c r="G466" i="4"/>
  <c r="G467" i="4"/>
  <c r="G471" i="4"/>
  <c r="G473" i="4"/>
  <c r="G474" i="4"/>
  <c r="G475" i="4"/>
  <c r="G478" i="4"/>
  <c r="G479" i="4" s="1"/>
  <c r="G480" i="4"/>
  <c r="G482" i="4"/>
  <c r="G485" i="4"/>
  <c r="G487" i="4"/>
  <c r="G489" i="4"/>
  <c r="G493" i="4"/>
  <c r="G496" i="4"/>
  <c r="G500" i="4"/>
  <c r="G502" i="4"/>
  <c r="G505" i="4"/>
  <c r="G508" i="4"/>
  <c r="G509" i="4"/>
  <c r="G512" i="4"/>
  <c r="G514" i="4"/>
  <c r="G516" i="4"/>
  <c r="G519" i="4"/>
  <c r="G520" i="4"/>
  <c r="G535" i="4"/>
  <c r="G536" i="4"/>
  <c r="G539" i="4"/>
  <c r="G540" i="4"/>
  <c r="G541" i="4"/>
  <c r="G543" i="4"/>
  <c r="G546" i="4"/>
  <c r="G550" i="4"/>
  <c r="G553" i="4"/>
  <c r="G554" i="4"/>
  <c r="G555" i="4"/>
  <c r="G556" i="4"/>
  <c r="G557" i="4"/>
  <c r="G558" i="4"/>
  <c r="G561" i="4"/>
  <c r="G565" i="4"/>
  <c r="G566" i="4"/>
  <c r="G569" i="4"/>
  <c r="G570" i="4"/>
  <c r="G571" i="4"/>
  <c r="G572" i="4"/>
  <c r="G573" i="4"/>
  <c r="G576" i="4"/>
  <c r="G581" i="4"/>
  <c r="G584" i="4"/>
  <c r="G585" i="4"/>
  <c r="G586" i="4"/>
  <c r="G588" i="4"/>
  <c r="G592" i="4"/>
  <c r="G593" i="4"/>
  <c r="G597" i="4"/>
  <c r="G598" i="4"/>
  <c r="G600" i="4"/>
  <c r="G603" i="4"/>
  <c r="G607" i="4"/>
  <c r="G608" i="4"/>
  <c r="G610" i="4"/>
  <c r="G613" i="4"/>
  <c r="G616" i="4"/>
  <c r="G617" i="4"/>
  <c r="G620" i="4"/>
  <c r="G623" i="4"/>
  <c r="G626" i="4"/>
  <c r="G627" i="4"/>
  <c r="G628" i="4"/>
  <c r="G631" i="4"/>
  <c r="G634" i="4"/>
  <c r="G636" i="4"/>
  <c r="G637" i="4"/>
  <c r="G639" i="4"/>
  <c r="G642" i="4"/>
  <c r="G644" i="4"/>
  <c r="G646" i="4"/>
  <c r="G647" i="4"/>
  <c r="G648" i="4"/>
  <c r="G649" i="4"/>
  <c r="G652" i="4"/>
  <c r="G653" i="4"/>
  <c r="G654" i="4"/>
  <c r="G655" i="4"/>
  <c r="G656" i="4"/>
  <c r="G660" i="4"/>
  <c r="G663" i="4"/>
  <c r="G665" i="4"/>
  <c r="G669" i="4"/>
  <c r="G671" i="4"/>
  <c r="G673" i="4"/>
  <c r="G674" i="4"/>
  <c r="G677" i="4"/>
  <c r="G678" i="4"/>
  <c r="G680" i="4"/>
  <c r="G684" i="4"/>
  <c r="G685" i="4"/>
  <c r="G56" i="4" l="1"/>
  <c r="G640" i="4"/>
  <c r="G630" i="4" s="1"/>
  <c r="G172" i="4"/>
  <c r="G138" i="4"/>
  <c r="G703" i="4"/>
  <c r="G504" i="4"/>
  <c r="G196" i="4"/>
  <c r="G50" i="4"/>
  <c r="G203" i="4"/>
  <c r="G59" i="4"/>
  <c r="G468" i="4"/>
  <c r="H679" i="4"/>
  <c r="I679" i="4"/>
  <c r="J679" i="4"/>
  <c r="K679" i="4"/>
  <c r="G176" i="4" l="1"/>
  <c r="G679" i="4"/>
  <c r="H203" i="4" l="1"/>
  <c r="H176" i="4" s="1"/>
  <c r="I203" i="4"/>
  <c r="I176" i="4" s="1"/>
  <c r="J203" i="4"/>
  <c r="J176" i="4" s="1"/>
  <c r="K203" i="4"/>
  <c r="K176" i="4" s="1"/>
  <c r="I91" i="4" l="1"/>
  <c r="I100" i="4" s="1"/>
  <c r="I658" i="4" l="1"/>
  <c r="I651" i="4" s="1"/>
  <c r="J658" i="4"/>
  <c r="J651" i="4" s="1"/>
  <c r="K658" i="4"/>
  <c r="K651" i="4" s="1"/>
  <c r="H643" i="4"/>
  <c r="I643" i="4"/>
  <c r="J643" i="4"/>
  <c r="K643" i="4"/>
  <c r="H629" i="4"/>
  <c r="I629" i="4"/>
  <c r="I622" i="4" s="1"/>
  <c r="J629" i="4"/>
  <c r="J622" i="4" s="1"/>
  <c r="K629" i="4"/>
  <c r="K622" i="4" s="1"/>
  <c r="H622" i="4" l="1"/>
  <c r="G622" i="4" s="1"/>
  <c r="G629" i="4"/>
  <c r="G643" i="4"/>
  <c r="H651" i="4"/>
  <c r="G651" i="4" s="1"/>
  <c r="G658" i="4"/>
  <c r="H518" i="4"/>
  <c r="I518" i="4"/>
  <c r="J518" i="4"/>
  <c r="K518" i="4"/>
  <c r="H427" i="4"/>
  <c r="I427" i="4"/>
  <c r="J427" i="4"/>
  <c r="K427" i="4"/>
  <c r="H433" i="4"/>
  <c r="I433" i="4"/>
  <c r="J433" i="4"/>
  <c r="K433" i="4"/>
  <c r="H370" i="4"/>
  <c r="I370" i="4"/>
  <c r="J370" i="4"/>
  <c r="K370" i="4"/>
  <c r="G518" i="4" l="1"/>
  <c r="G433" i="4"/>
  <c r="G427" i="4"/>
  <c r="I323" i="4"/>
  <c r="J323" i="4"/>
  <c r="K323" i="4"/>
  <c r="H325" i="4"/>
  <c r="I325" i="4"/>
  <c r="J325" i="4"/>
  <c r="K325" i="4"/>
  <c r="H302" i="4"/>
  <c r="I302" i="4"/>
  <c r="J302" i="4"/>
  <c r="K302" i="4"/>
  <c r="H238" i="4"/>
  <c r="I238" i="4"/>
  <c r="J238" i="4"/>
  <c r="K238" i="4"/>
  <c r="G325" i="4" l="1"/>
  <c r="G302" i="4"/>
  <c r="G323" i="4"/>
  <c r="H218" i="4"/>
  <c r="I218" i="4"/>
  <c r="J218" i="4"/>
  <c r="K218" i="4"/>
  <c r="G218" i="4" l="1"/>
  <c r="H292" i="4"/>
  <c r="I292" i="4"/>
  <c r="J292" i="4"/>
  <c r="K292" i="4"/>
  <c r="G292" i="4" l="1"/>
  <c r="H483" i="4"/>
  <c r="I483" i="4"/>
  <c r="J483" i="4"/>
  <c r="K483" i="4"/>
  <c r="H269" i="4"/>
  <c r="I269" i="4"/>
  <c r="J269" i="4"/>
  <c r="K269" i="4"/>
  <c r="H419" i="4"/>
  <c r="I419" i="4"/>
  <c r="J419" i="4"/>
  <c r="K419" i="4"/>
  <c r="G483" i="4" l="1"/>
  <c r="G419" i="4"/>
  <c r="G269" i="4"/>
  <c r="H459" i="4"/>
  <c r="I459" i="4"/>
  <c r="J459" i="4"/>
  <c r="K459" i="4"/>
  <c r="H503" i="4"/>
  <c r="J503" i="4"/>
  <c r="K503" i="4"/>
  <c r="G503" i="4" l="1"/>
  <c r="G459" i="4"/>
  <c r="H411" i="4" l="1"/>
  <c r="I411" i="4"/>
  <c r="J411" i="4"/>
  <c r="K411" i="4"/>
  <c r="G411" i="4" l="1"/>
  <c r="H686" i="4"/>
  <c r="H699" i="4" s="1"/>
  <c r="I686" i="4"/>
  <c r="I699" i="4" s="1"/>
  <c r="J686" i="4"/>
  <c r="J699" i="4" s="1"/>
  <c r="K686" i="4"/>
  <c r="K699" i="4" s="1"/>
  <c r="H675" i="4"/>
  <c r="I675" i="4"/>
  <c r="I668" i="4" s="1"/>
  <c r="J675" i="4"/>
  <c r="J668" i="4" s="1"/>
  <c r="K675" i="4"/>
  <c r="K668" i="4" s="1"/>
  <c r="H666" i="4"/>
  <c r="H659" i="4" s="1"/>
  <c r="I666" i="4"/>
  <c r="I659" i="4" s="1"/>
  <c r="J666" i="4"/>
  <c r="J659" i="4" s="1"/>
  <c r="K666" i="4"/>
  <c r="K659" i="4" s="1"/>
  <c r="H650" i="4"/>
  <c r="I650" i="4"/>
  <c r="I641" i="4" s="1"/>
  <c r="J650" i="4"/>
  <c r="J641" i="4" s="1"/>
  <c r="K650" i="4"/>
  <c r="K641" i="4" s="1"/>
  <c r="H641" i="4" l="1"/>
  <c r="G641" i="4" s="1"/>
  <c r="G650" i="4"/>
  <c r="H668" i="4"/>
  <c r="G668" i="4" s="1"/>
  <c r="G675" i="4"/>
  <c r="G686" i="4"/>
  <c r="G666" i="4"/>
  <c r="G659" i="4" s="1"/>
  <c r="G699" i="4"/>
  <c r="K676" i="4"/>
  <c r="J676" i="4"/>
  <c r="I676" i="4"/>
  <c r="H676" i="4"/>
  <c r="H621" i="4"/>
  <c r="I621" i="4"/>
  <c r="I612" i="4" s="1"/>
  <c r="J621" i="4"/>
  <c r="J612" i="4" s="1"/>
  <c r="K621" i="4"/>
  <c r="K612" i="4" s="1"/>
  <c r="H612" i="4" l="1"/>
  <c r="G612" i="4" s="1"/>
  <c r="G621" i="4"/>
  <c r="G676" i="4"/>
  <c r="H611" i="4" l="1"/>
  <c r="I611" i="4"/>
  <c r="J611" i="4"/>
  <c r="K611" i="4"/>
  <c r="H609" i="4"/>
  <c r="H697" i="4" s="1"/>
  <c r="I609" i="4"/>
  <c r="I697" i="4" s="1"/>
  <c r="J609" i="4"/>
  <c r="J697" i="4" s="1"/>
  <c r="K609" i="4"/>
  <c r="K697" i="4" s="1"/>
  <c r="G609" i="4" l="1"/>
  <c r="G611" i="4"/>
  <c r="J602" i="4"/>
  <c r="K602" i="4"/>
  <c r="H602" i="4"/>
  <c r="I602" i="4"/>
  <c r="H601" i="4"/>
  <c r="I601" i="4"/>
  <c r="I590" i="4" s="1"/>
  <c r="J601" i="4"/>
  <c r="J590" i="4" s="1"/>
  <c r="K601" i="4"/>
  <c r="K590" i="4" s="1"/>
  <c r="H589" i="4"/>
  <c r="I589" i="4"/>
  <c r="I578" i="4" s="1"/>
  <c r="J589" i="4"/>
  <c r="J578" i="4" s="1"/>
  <c r="K589" i="4"/>
  <c r="K578" i="4" s="1"/>
  <c r="H577" i="4"/>
  <c r="H563" i="4" s="1"/>
  <c r="I577" i="4"/>
  <c r="I563" i="4" s="1"/>
  <c r="J577" i="4"/>
  <c r="J563" i="4" s="1"/>
  <c r="K577" i="4"/>
  <c r="K563" i="4" s="1"/>
  <c r="H562" i="4"/>
  <c r="H548" i="4" s="1"/>
  <c r="I562" i="4"/>
  <c r="I548" i="4" s="1"/>
  <c r="J562" i="4"/>
  <c r="J548" i="4" s="1"/>
  <c r="K562" i="4"/>
  <c r="K548" i="4" s="1"/>
  <c r="G602" i="4" l="1"/>
  <c r="H590" i="4"/>
  <c r="G590" i="4" s="1"/>
  <c r="G601" i="4"/>
  <c r="H578" i="4"/>
  <c r="G578" i="4" s="1"/>
  <c r="G589" i="4"/>
  <c r="G577" i="4"/>
  <c r="G563" i="4" s="1"/>
  <c r="G562" i="4"/>
  <c r="G548" i="4" s="1"/>
  <c r="H547" i="4"/>
  <c r="H533" i="4" s="1"/>
  <c r="I547" i="4"/>
  <c r="I533" i="4" s="1"/>
  <c r="J547" i="4"/>
  <c r="J533" i="4" s="1"/>
  <c r="K547" i="4"/>
  <c r="K533" i="4" s="1"/>
  <c r="I522" i="4"/>
  <c r="J522" i="4"/>
  <c r="K522" i="4"/>
  <c r="H517" i="4"/>
  <c r="I517" i="4"/>
  <c r="I511" i="4" s="1"/>
  <c r="J517" i="4"/>
  <c r="J511" i="4" s="1"/>
  <c r="K517" i="4"/>
  <c r="K511" i="4" s="1"/>
  <c r="H504" i="4"/>
  <c r="I504" i="4"/>
  <c r="J504" i="4"/>
  <c r="K504" i="4"/>
  <c r="G533" i="4" l="1"/>
  <c r="G547" i="4"/>
  <c r="H522" i="4"/>
  <c r="G522" i="4" s="1"/>
  <c r="H511" i="4"/>
  <c r="G511" i="4" s="1"/>
  <c r="G517" i="4"/>
  <c r="H497" i="4"/>
  <c r="I497" i="4"/>
  <c r="J497" i="4"/>
  <c r="K497" i="4"/>
  <c r="H490" i="4"/>
  <c r="I490" i="4"/>
  <c r="J490" i="4"/>
  <c r="K490" i="4"/>
  <c r="G490" i="4" l="1"/>
  <c r="G497" i="4"/>
  <c r="H488" i="4"/>
  <c r="I488" i="4"/>
  <c r="I484" i="4" s="1"/>
  <c r="J488" i="4"/>
  <c r="J484" i="4" s="1"/>
  <c r="K488" i="4"/>
  <c r="K484" i="4" s="1"/>
  <c r="H476" i="4"/>
  <c r="I476" i="4"/>
  <c r="J476" i="4"/>
  <c r="H468" i="4"/>
  <c r="I468" i="4"/>
  <c r="J468" i="4"/>
  <c r="K468" i="4"/>
  <c r="G476" i="4" l="1"/>
  <c r="H484" i="4"/>
  <c r="G488" i="4"/>
  <c r="G484" i="4" s="1"/>
  <c r="K460" i="4"/>
  <c r="J460" i="4"/>
  <c r="I460" i="4"/>
  <c r="H460" i="4"/>
  <c r="H454" i="4"/>
  <c r="I454" i="4"/>
  <c r="J454" i="4"/>
  <c r="K454" i="4"/>
  <c r="H447" i="4"/>
  <c r="I447" i="4"/>
  <c r="J447" i="4"/>
  <c r="K447" i="4"/>
  <c r="G447" i="4" l="1"/>
  <c r="G460" i="4"/>
  <c r="G454" i="4"/>
  <c r="H442" i="4"/>
  <c r="K442" i="4"/>
  <c r="I442" i="4"/>
  <c r="J442" i="4"/>
  <c r="H441" i="4"/>
  <c r="I441" i="4"/>
  <c r="J441" i="4"/>
  <c r="K441" i="4"/>
  <c r="H425" i="4"/>
  <c r="I425" i="4"/>
  <c r="J425" i="4"/>
  <c r="K425" i="4"/>
  <c r="G442" i="4" l="1"/>
  <c r="G441" i="4"/>
  <c r="H420" i="4"/>
  <c r="G425" i="4"/>
  <c r="K420" i="4"/>
  <c r="J420" i="4"/>
  <c r="I420" i="4"/>
  <c r="H415" i="4"/>
  <c r="I415" i="4"/>
  <c r="J415" i="4"/>
  <c r="K415" i="4"/>
  <c r="H409" i="4"/>
  <c r="I409" i="4"/>
  <c r="H407" i="4"/>
  <c r="H691" i="4" s="1"/>
  <c r="I407" i="4"/>
  <c r="I691" i="4" s="1"/>
  <c r="J407" i="4"/>
  <c r="J691" i="4" s="1"/>
  <c r="K407" i="4"/>
  <c r="K691" i="4" s="1"/>
  <c r="G420" i="4" l="1"/>
  <c r="G409" i="4"/>
  <c r="G415" i="4"/>
  <c r="G407" i="4"/>
  <c r="G691" i="4" s="1"/>
  <c r="J405" i="4"/>
  <c r="K405" i="4"/>
  <c r="I405" i="4"/>
  <c r="H405" i="4"/>
  <c r="H395" i="4"/>
  <c r="I395" i="4"/>
  <c r="J395" i="4"/>
  <c r="H389" i="4"/>
  <c r="I389" i="4"/>
  <c r="J389" i="4"/>
  <c r="K389" i="4"/>
  <c r="G405" i="4" l="1"/>
  <c r="G389" i="4"/>
  <c r="G395" i="4"/>
  <c r="J382" i="4"/>
  <c r="I382" i="4"/>
  <c r="K382" i="4"/>
  <c r="H382" i="4"/>
  <c r="H375" i="4"/>
  <c r="I375" i="4"/>
  <c r="I362" i="4" s="1"/>
  <c r="J375" i="4"/>
  <c r="J362" i="4" s="1"/>
  <c r="K375" i="4"/>
  <c r="K362" i="4" s="1"/>
  <c r="G382" i="4" l="1"/>
  <c r="H362" i="4"/>
  <c r="G362" i="4" s="1"/>
  <c r="G375" i="4"/>
  <c r="H347" i="4"/>
  <c r="I347" i="4"/>
  <c r="J347" i="4"/>
  <c r="K347" i="4"/>
  <c r="H353" i="4"/>
  <c r="I353" i="4"/>
  <c r="J353" i="4"/>
  <c r="K353" i="4"/>
  <c r="G353" i="4" l="1"/>
  <c r="G347" i="4"/>
  <c r="K339" i="4"/>
  <c r="J339" i="4"/>
  <c r="I339" i="4"/>
  <c r="H339" i="4"/>
  <c r="H338" i="4"/>
  <c r="I338" i="4"/>
  <c r="J338" i="4"/>
  <c r="K338" i="4"/>
  <c r="H331" i="4"/>
  <c r="I331" i="4"/>
  <c r="J331" i="4"/>
  <c r="H315" i="4"/>
  <c r="I315" i="4"/>
  <c r="J315" i="4"/>
  <c r="K315" i="4"/>
  <c r="H300" i="4"/>
  <c r="I300" i="4"/>
  <c r="J300" i="4"/>
  <c r="K300" i="4"/>
  <c r="H285" i="4"/>
  <c r="I285" i="4"/>
  <c r="J285" i="4"/>
  <c r="H279" i="4"/>
  <c r="I279" i="4"/>
  <c r="J279" i="4"/>
  <c r="K279" i="4"/>
  <c r="J316" i="4" l="1"/>
  <c r="G339" i="4"/>
  <c r="G315" i="4"/>
  <c r="G331" i="4"/>
  <c r="G338" i="4"/>
  <c r="G300" i="4"/>
  <c r="G285" i="4"/>
  <c r="G279" i="4"/>
  <c r="K316" i="4"/>
  <c r="H293" i="4"/>
  <c r="J293" i="4"/>
  <c r="H316" i="4"/>
  <c r="I293" i="4"/>
  <c r="K293" i="4"/>
  <c r="I316" i="4"/>
  <c r="G316" i="4" l="1"/>
  <c r="G293" i="4"/>
  <c r="K270" i="4"/>
  <c r="J270" i="4"/>
  <c r="I270" i="4"/>
  <c r="H270" i="4"/>
  <c r="H263" i="4"/>
  <c r="I263" i="4"/>
  <c r="J263" i="4"/>
  <c r="K263" i="4"/>
  <c r="H258" i="4"/>
  <c r="I258" i="4"/>
  <c r="I696" i="4" s="1"/>
  <c r="J258" i="4"/>
  <c r="J696" i="4" s="1"/>
  <c r="K258" i="4"/>
  <c r="K696" i="4" s="1"/>
  <c r="H256" i="4"/>
  <c r="I256" i="4"/>
  <c r="J256" i="4"/>
  <c r="K256" i="4"/>
  <c r="K250" i="4" l="1"/>
  <c r="G270" i="4"/>
  <c r="G263" i="4"/>
  <c r="G256" i="4"/>
  <c r="H696" i="4"/>
  <c r="G696" i="4" s="1"/>
  <c r="G258" i="4"/>
  <c r="I250" i="4"/>
  <c r="J250" i="4"/>
  <c r="H250" i="4"/>
  <c r="H243" i="4"/>
  <c r="I243" i="4"/>
  <c r="J243" i="4"/>
  <c r="K243" i="4"/>
  <c r="G250" i="4" l="1"/>
  <c r="G243" i="4"/>
  <c r="J232" i="4"/>
  <c r="I232" i="4"/>
  <c r="K232" i="4"/>
  <c r="H232" i="4"/>
  <c r="H224" i="4"/>
  <c r="I224" i="4"/>
  <c r="I698" i="4" s="1"/>
  <c r="J224" i="4"/>
  <c r="H216" i="4"/>
  <c r="H695" i="4" s="1"/>
  <c r="I216" i="4"/>
  <c r="I695" i="4" s="1"/>
  <c r="J216" i="4"/>
  <c r="J695" i="4" s="1"/>
  <c r="K216" i="4"/>
  <c r="K695" i="4" s="1"/>
  <c r="G232" i="4" l="1"/>
  <c r="G216" i="4"/>
  <c r="G695" i="4" s="1"/>
  <c r="G224" i="4"/>
  <c r="K209" i="4"/>
  <c r="J209" i="4"/>
  <c r="I209" i="4"/>
  <c r="H209" i="4"/>
  <c r="G209" i="4" l="1"/>
  <c r="H175" i="4"/>
  <c r="I175" i="4"/>
  <c r="I704" i="4" s="1"/>
  <c r="J175" i="4"/>
  <c r="J704" i="4" s="1"/>
  <c r="K175" i="4"/>
  <c r="K704" i="4" s="1"/>
  <c r="H704" i="4" l="1"/>
  <c r="G704" i="4" s="1"/>
  <c r="G175" i="4"/>
  <c r="H701" i="4"/>
  <c r="I701" i="4"/>
  <c r="J701" i="4"/>
  <c r="K701" i="4"/>
  <c r="H700" i="4"/>
  <c r="I700" i="4"/>
  <c r="J700" i="4"/>
  <c r="K700" i="4"/>
  <c r="G700" i="4" l="1"/>
  <c r="G701" i="4"/>
  <c r="H91" i="4"/>
  <c r="J91" i="4"/>
  <c r="J100" i="4" s="1"/>
  <c r="J698" i="4" s="1"/>
  <c r="K91" i="4"/>
  <c r="K100" i="4" s="1"/>
  <c r="K698" i="4" s="1"/>
  <c r="I692" i="4"/>
  <c r="J692" i="4"/>
  <c r="K692" i="4"/>
  <c r="H692" i="4"/>
  <c r="K59" i="4"/>
  <c r="K694" i="4" s="1"/>
  <c r="J59" i="4"/>
  <c r="J694" i="4" s="1"/>
  <c r="I59" i="4"/>
  <c r="I694" i="4" s="1"/>
  <c r="H59" i="4"/>
  <c r="H694" i="4" s="1"/>
  <c r="K693" i="4"/>
  <c r="J693" i="4"/>
  <c r="I693" i="4"/>
  <c r="H693" i="4"/>
  <c r="H100" i="4" l="1"/>
  <c r="H698" i="4" s="1"/>
  <c r="G91" i="4"/>
  <c r="I16" i="4"/>
  <c r="I690" i="4" s="1"/>
  <c r="J16" i="4"/>
  <c r="J690" i="4" s="1"/>
  <c r="K16" i="4"/>
  <c r="K690" i="4" s="1"/>
  <c r="G693" i="4"/>
  <c r="G692" i="4"/>
  <c r="H16" i="4" l="1"/>
  <c r="H690" i="4" s="1"/>
  <c r="G698" i="4"/>
  <c r="G100" i="4"/>
  <c r="G694" i="4"/>
  <c r="G697" i="4"/>
  <c r="G16" i="4" l="1"/>
  <c r="G690" i="4"/>
</calcChain>
</file>

<file path=xl/sharedStrings.xml><?xml version="1.0" encoding="utf-8"?>
<sst xmlns="http://schemas.openxmlformats.org/spreadsheetml/2006/main" count="1570" uniqueCount="311">
  <si>
    <t>PATVIRTINTA</t>
  </si>
  <si>
    <t>Eil. Nr.</t>
  </si>
  <si>
    <t>Programos kodas</t>
  </si>
  <si>
    <t>Asignavimų valdytojo pavadinimas</t>
  </si>
  <si>
    <t>Programos pavadinimas</t>
  </si>
  <si>
    <t>Finansavimo šaltinis</t>
  </si>
  <si>
    <t>Valstybės funkcijos pavadinimas</t>
  </si>
  <si>
    <t>Metinė suma iš viso</t>
  </si>
  <si>
    <t>Valstybės funkcijų klasifikacijos kodas</t>
  </si>
  <si>
    <t>iš jų ketvirčiais</t>
  </si>
  <si>
    <t>I</t>
  </si>
  <si>
    <t>II</t>
  </si>
  <si>
    <t>III</t>
  </si>
  <si>
    <t>IV</t>
  </si>
  <si>
    <t>(Eurais)</t>
  </si>
  <si>
    <t>Savivaldybės funkcijų įgyvendinimo ir valdymo tobulinimo programa</t>
  </si>
  <si>
    <t>Šilalės rajono savivaldybės administracija</t>
  </si>
  <si>
    <t>01.01.01.02.</t>
  </si>
  <si>
    <t>01.03.02.01.</t>
  </si>
  <si>
    <t>Savivaldos institucijos</t>
  </si>
  <si>
    <t>Bendrų ekonominių ir socialinių planavimo paslaugų administravimas ir valdymas</t>
  </si>
  <si>
    <t>01.03.02.09.</t>
  </si>
  <si>
    <t>Institucijos valdymo išlaidos</t>
  </si>
  <si>
    <t>01.06.01.02.07.</t>
  </si>
  <si>
    <t>Savivaldybių asociacijos mokestis</t>
  </si>
  <si>
    <t>01.06.01.02.08.</t>
  </si>
  <si>
    <t>Nusipelniusių asmenų skatinimo programa</t>
  </si>
  <si>
    <t>04.04.03.01.</t>
  </si>
  <si>
    <t>08.01.01.03.</t>
  </si>
  <si>
    <t>Kūno kultūros ir sporto plėtros įgyvendinimas</t>
  </si>
  <si>
    <t>08.04.01.01.</t>
  </si>
  <si>
    <t>Nevyriausybinių organizacijų rėmimas</t>
  </si>
  <si>
    <t>08.04.01.02.</t>
  </si>
  <si>
    <t>Religinių bendrijų rėmimas</t>
  </si>
  <si>
    <t>10.09.01.01.</t>
  </si>
  <si>
    <t>Iš viso 01 programoje</t>
  </si>
  <si>
    <t>01.07.01.01.</t>
  </si>
  <si>
    <t>04.02.01.04.</t>
  </si>
  <si>
    <t>04.06.01.01.</t>
  </si>
  <si>
    <t>05.01.01.01.</t>
  </si>
  <si>
    <t>06.02.01.01.</t>
  </si>
  <si>
    <t>06.04.01.01.</t>
  </si>
  <si>
    <t>08.02.01.06.</t>
  </si>
  <si>
    <t>08.02.01.08.</t>
  </si>
  <si>
    <t>09.08.01.01.</t>
  </si>
  <si>
    <t>10.04.01.01.</t>
  </si>
  <si>
    <t>10.07.01.01.</t>
  </si>
  <si>
    <t>10.09.01.09.</t>
  </si>
  <si>
    <t>Žemės ūkio administravimas</t>
  </si>
  <si>
    <t>Ryšių valdymas ir kontrolė</t>
  </si>
  <si>
    <t>Atliekų tvarkymas</t>
  </si>
  <si>
    <t>Komunalinio ūkio plėtra</t>
  </si>
  <si>
    <t>Gatvių apšvietimas</t>
  </si>
  <si>
    <t>Kultūros tradicijų ir mėgėjų meninės veiklos rėmimas</t>
  </si>
  <si>
    <t>Kitos kultūros ir meno įstaigos</t>
  </si>
  <si>
    <t>Centralizuotos priemonės</t>
  </si>
  <si>
    <t>Vaikų globos ir rūpybos įstaigos</t>
  </si>
  <si>
    <t>Socialinės išmokos natūra ir pinigais socialiai pažeidžiamiems asmenims</t>
  </si>
  <si>
    <t>Institucijos išlaikymas</t>
  </si>
  <si>
    <t>01</t>
  </si>
  <si>
    <t>02</t>
  </si>
  <si>
    <t>Aplinkos apsaugos ir gerų sanitarijos ir higienos sąlygų užtikrinimo gyvenamojoje aplinkoje programa</t>
  </si>
  <si>
    <t>05.03.01.01.</t>
  </si>
  <si>
    <t>Iš viso 02 programoje</t>
  </si>
  <si>
    <t>08.02.01.05.</t>
  </si>
  <si>
    <t>03.01.01.01.</t>
  </si>
  <si>
    <t>03.02.01.01.</t>
  </si>
  <si>
    <t>04.05.01.02.</t>
  </si>
  <si>
    <t>Iš viso 03 programoje</t>
  </si>
  <si>
    <t>03</t>
  </si>
  <si>
    <t>Šilalės rajono viešosios tvarkos ir visuomenės priešgaisrinės apsaugos programa</t>
  </si>
  <si>
    <t>04</t>
  </si>
  <si>
    <t>Sveikatos apsaugos programa</t>
  </si>
  <si>
    <t>07.04.01.02.</t>
  </si>
  <si>
    <t>07.06.01.01.</t>
  </si>
  <si>
    <t>07.06.01.02.</t>
  </si>
  <si>
    <t xml:space="preserve">Aplinkos teršimo mažinimo priemonės </t>
  </si>
  <si>
    <t>Gyvūnų globa</t>
  </si>
  <si>
    <t>Policijos įstaigos</t>
  </si>
  <si>
    <t>Priešgaisrinės tarnybos</t>
  </si>
  <si>
    <t>Kelių transporto plėtra, kontrolė ir priežiūra</t>
  </si>
  <si>
    <t>Sveikatos priežiūros užtikrinimas</t>
  </si>
  <si>
    <t>Kitos sveikatos priežiūros įstaigos</t>
  </si>
  <si>
    <t>Kitos sveikatos priežiūros funkcijos</t>
  </si>
  <si>
    <t>Iš viso 04 programoje</t>
  </si>
  <si>
    <t>05</t>
  </si>
  <si>
    <t>Kultūros ugdymo ir etnokultūros puoselėjimo programa</t>
  </si>
  <si>
    <t>08.02.01.01.</t>
  </si>
  <si>
    <t>08.02.01.02.</t>
  </si>
  <si>
    <t>Iš viso 05 programoje</t>
  </si>
  <si>
    <t>08.02.01.07.</t>
  </si>
  <si>
    <t>08.06.01.01.</t>
  </si>
  <si>
    <t>09.05.01.03.</t>
  </si>
  <si>
    <t>Bibliotekos</t>
  </si>
  <si>
    <t>Muziejai ir parodų salės</t>
  </si>
  <si>
    <t>Kultūros vertybių apsauga</t>
  </si>
  <si>
    <t>Kiti jokiai grupei nepriskirti poilsio, kultūros ir religijos reikalai</t>
  </si>
  <si>
    <t>Švietimo pagalba</t>
  </si>
  <si>
    <t>3.1.</t>
  </si>
  <si>
    <t>3.5.</t>
  </si>
  <si>
    <t>06</t>
  </si>
  <si>
    <t>Kūno kultūros ir sporto programa</t>
  </si>
  <si>
    <t>Iš viso 06 programoje</t>
  </si>
  <si>
    <t>09.05.01.01.</t>
  </si>
  <si>
    <t>Švietimo kokybės ir mokymosi aplinkos užtikrinimo programa</t>
  </si>
  <si>
    <t>Iš viso 07 programoje</t>
  </si>
  <si>
    <t>Neformalusis vaikų švietimas</t>
  </si>
  <si>
    <t>07</t>
  </si>
  <si>
    <t>08</t>
  </si>
  <si>
    <t>01.03.03.02.01.</t>
  </si>
  <si>
    <t>01.03.03.02.02.</t>
  </si>
  <si>
    <t>01.03.03.02.03.</t>
  </si>
  <si>
    <t>01.06.01.02.02.</t>
  </si>
  <si>
    <t>01.06.01.02.03.</t>
  </si>
  <si>
    <t>01.06.01.02.04.</t>
  </si>
  <si>
    <t>01.06.01.02.05.</t>
  </si>
  <si>
    <t>02.01.01.04.</t>
  </si>
  <si>
    <t>02.02.01.01.</t>
  </si>
  <si>
    <t>04.02.01.01.</t>
  </si>
  <si>
    <t>10.06.01.01.</t>
  </si>
  <si>
    <t>Iš viso 08 programoje</t>
  </si>
  <si>
    <t>Valstybinių (perduotų savivaldybėms) funkcijų vykdymo programa</t>
  </si>
  <si>
    <t>06.01.01.01.</t>
  </si>
  <si>
    <t>10.01.02.01.</t>
  </si>
  <si>
    <t>Iš viso 09 programoje</t>
  </si>
  <si>
    <t>3.4.</t>
  </si>
  <si>
    <t>Socialinės apsaugos plėtojimo programa</t>
  </si>
  <si>
    <t>09</t>
  </si>
  <si>
    <t>10</t>
  </si>
  <si>
    <t>Žemės ūkio plėtros ir melioracijos programa</t>
  </si>
  <si>
    <t>04.01.01.01.</t>
  </si>
  <si>
    <t>06.03.01.01.</t>
  </si>
  <si>
    <t>Iš viso 11 programoje</t>
  </si>
  <si>
    <t>Iš viso 10 programoje</t>
  </si>
  <si>
    <t>11</t>
  </si>
  <si>
    <t>Komunalinio ūkio ir turto programa</t>
  </si>
  <si>
    <t>Iš viso 12 programoje</t>
  </si>
  <si>
    <t>12</t>
  </si>
  <si>
    <t>04.03.06.01.</t>
  </si>
  <si>
    <t>04.07.03.01.</t>
  </si>
  <si>
    <t>09.01.01.01.</t>
  </si>
  <si>
    <t>10.02.01.02.</t>
  </si>
  <si>
    <t>Iš viso 13 programoje</t>
  </si>
  <si>
    <t>13</t>
  </si>
  <si>
    <t>Savivaldybės infrastruktūros objektų priežiūros ir plėtros programa</t>
  </si>
  <si>
    <t>09.06.01.01.</t>
  </si>
  <si>
    <t>Iš viso 14 programoje</t>
  </si>
  <si>
    <t>Jaunimo politikos įgyvendinimo programa</t>
  </si>
  <si>
    <t>14</t>
  </si>
  <si>
    <t>Valstybės registrų išlaikymas bei saugojimas</t>
  </si>
  <si>
    <t>Jaunimo teisių apsauga</t>
  </si>
  <si>
    <t>Civilinės būklės aktams registruoti</t>
  </si>
  <si>
    <t>Valstybės garantuojamai pirminei teisinei pagalbai</t>
  </si>
  <si>
    <t>Karo prievolės ir mobilizacijos administravimas savivaldybėse</t>
  </si>
  <si>
    <t>Civilinės saugos reikalų ir paslaugų administravimas</t>
  </si>
  <si>
    <t>Žemės priežiūra</t>
  </si>
  <si>
    <t>Socialinės paramos teikimas pašalpų forma, siekiant padėti padengti žmonių išlaidas už būstą</t>
  </si>
  <si>
    <t>Gyvenamojo būsto įsigijimas</t>
  </si>
  <si>
    <t>Socialinė žmonių su negalia reabilitacija</t>
  </si>
  <si>
    <t>Dotacijos ir paskolos arba subsidijos paremiant bendrą ekonominę ir komercinę politiką ir programas</t>
  </si>
  <si>
    <t>Vandens tiekimas</t>
  </si>
  <si>
    <t>Ne elektros energija</t>
  </si>
  <si>
    <t>Teritorijų planavimo ir statybos valstybinė priežiūra ir koordinavimas</t>
  </si>
  <si>
    <t>Mokyklos, priskiriamos ikimokyklinio ugdymo mokyklos tipui</t>
  </si>
  <si>
    <t>Senelių globos namai (pensionai)</t>
  </si>
  <si>
    <t>Papildomos švietimo paslaugos</t>
  </si>
  <si>
    <t>10.01.02.02.</t>
  </si>
  <si>
    <t>Socialinių paslaugų plėtra globos įstaigose</t>
  </si>
  <si>
    <t>10.03.01.01.</t>
  </si>
  <si>
    <t>10.04.01.40.</t>
  </si>
  <si>
    <t>07.03.04.01.</t>
  </si>
  <si>
    <t>10.02.01.03.</t>
  </si>
  <si>
    <t>Slaugos namų ir medicinos reabilitacijos centrų paslaugos</t>
  </si>
  <si>
    <t>Socialinės pašalpos pinigais arba natūra mirusiojo artimiesiems</t>
  </si>
  <si>
    <t>Kitos socialinės paramos išmokos</t>
  </si>
  <si>
    <t>3.</t>
  </si>
  <si>
    <t>09.02.02.01.</t>
  </si>
  <si>
    <t>Mokyklos, priskiriamos vidurinės mokyklos tipui</t>
  </si>
  <si>
    <t>04.01.02.01.</t>
  </si>
  <si>
    <t>Bendri darbo reikalai, darbo politikos formavimas ir įgyvendinimas</t>
  </si>
  <si>
    <t>4.</t>
  </si>
  <si>
    <t>Bijotų seniūnija</t>
  </si>
  <si>
    <t>01.06.01.02.06.</t>
  </si>
  <si>
    <t>5.</t>
  </si>
  <si>
    <t>Bilionių seniūnija</t>
  </si>
  <si>
    <t>6.</t>
  </si>
  <si>
    <t>Didkiemio seniūnija</t>
  </si>
  <si>
    <t>3.2.</t>
  </si>
  <si>
    <t>Gyvenamosios vietos deklaravimo duomenų tvarkymas</t>
  </si>
  <si>
    <t>7.</t>
  </si>
  <si>
    <t>Kaltinėnų seniūnija</t>
  </si>
  <si>
    <t>8.</t>
  </si>
  <si>
    <t>Kvėdarnos seniūnija</t>
  </si>
  <si>
    <t>9.</t>
  </si>
  <si>
    <t>Laukuvos seniūnija</t>
  </si>
  <si>
    <t>10.</t>
  </si>
  <si>
    <t>Pajūrio seniūnija</t>
  </si>
  <si>
    <t>Palentinio seniūnija</t>
  </si>
  <si>
    <t>Šilalės kaimiškoji seniūnija</t>
  </si>
  <si>
    <t>12.</t>
  </si>
  <si>
    <t>11.</t>
  </si>
  <si>
    <t>13.</t>
  </si>
  <si>
    <t>Šilalės miesto seniūnija</t>
  </si>
  <si>
    <t>08.01.01.02.</t>
  </si>
  <si>
    <t>Poilsio ir sporto priemonės</t>
  </si>
  <si>
    <t>14.</t>
  </si>
  <si>
    <t>Traksėdžio seniūnija</t>
  </si>
  <si>
    <t>15.</t>
  </si>
  <si>
    <t>Tenenių seniūnija</t>
  </si>
  <si>
    <t>16.</t>
  </si>
  <si>
    <t>Upynos seniūnija</t>
  </si>
  <si>
    <t>17.</t>
  </si>
  <si>
    <t>Žadeikių seniūnija</t>
  </si>
  <si>
    <t>18.</t>
  </si>
  <si>
    <t>Kultūros centras</t>
  </si>
  <si>
    <t>19.</t>
  </si>
  <si>
    <t>Viešoji biblioteka</t>
  </si>
  <si>
    <t>20.</t>
  </si>
  <si>
    <t>Priešgaisrinė tarnyba</t>
  </si>
  <si>
    <t>22.</t>
  </si>
  <si>
    <t>Šilalės Simono Gaudėšiaus gimnazija</t>
  </si>
  <si>
    <t>23.</t>
  </si>
  <si>
    <t>Laukuvos Norberto Vėliaus gimnazija</t>
  </si>
  <si>
    <t>3.3.</t>
  </si>
  <si>
    <t>24.</t>
  </si>
  <si>
    <t>Šilalės Dariaus ir Girėno progimnazija</t>
  </si>
  <si>
    <t>25.</t>
  </si>
  <si>
    <t>Kaltinėnų Aleksandro Stulginskio gimnazija</t>
  </si>
  <si>
    <t>26.</t>
  </si>
  <si>
    <t>Kvėdarnos Kazimiero Jauniaus gimnazija</t>
  </si>
  <si>
    <t>Pajūrio Stanislovo Biržiškio gimnazija</t>
  </si>
  <si>
    <t>29.</t>
  </si>
  <si>
    <t>Šilalės suaugusiųjų mokykla</t>
  </si>
  <si>
    <t>31.</t>
  </si>
  <si>
    <t>33.</t>
  </si>
  <si>
    <t>34.</t>
  </si>
  <si>
    <t>35.</t>
  </si>
  <si>
    <t>Šilalės meno mokykla</t>
  </si>
  <si>
    <t>Šilalės sporto mokykla</t>
  </si>
  <si>
    <t>Šilalės švietimo pagalbos tarnyba</t>
  </si>
  <si>
    <t>09.05.01.02.</t>
  </si>
  <si>
    <t>Neformalusis suaugusiųjų švietimas</t>
  </si>
  <si>
    <t>Šilalės Vlado Statkevičiaus muziejus</t>
  </si>
  <si>
    <t>Šilalės rajono savivaldybės visuomenės sveikatos biuras</t>
  </si>
  <si>
    <t>Šilalės rajono socialinių paslaugų namai</t>
  </si>
  <si>
    <t>Kitos socialinės apsaugos ir rūpybos įstaigos ir priemonės</t>
  </si>
  <si>
    <t>Iš viso</t>
  </si>
  <si>
    <t>Iš jų:</t>
  </si>
  <si>
    <t>Šilalės rajono savivaldybės administracijos</t>
  </si>
  <si>
    <t>Iš viso 151</t>
  </si>
  <si>
    <t>Valstybinės kalbos vartojimo ir taisyklingumo kontrolė</t>
  </si>
  <si>
    <t>Iš viso 142</t>
  </si>
  <si>
    <t>Šilalės lopšelis-darželis „Žiogelis"</t>
  </si>
  <si>
    <t>04.02.01.03.</t>
  </si>
  <si>
    <t>Valstybės pagalbos priemonės</t>
  </si>
  <si>
    <t>04.07.04.01.</t>
  </si>
  <si>
    <t>Daugiatiksliai plėtros projektai</t>
  </si>
  <si>
    <t>151</t>
  </si>
  <si>
    <t>Tertorijų planavimo ir statybos valstybinė priežiūra ir koordinavimas</t>
  </si>
  <si>
    <t>01.06.01.04.</t>
  </si>
  <si>
    <t>Civilinės gynybos reikalų ir paslaugų administravimas</t>
  </si>
  <si>
    <t>141-ML/MOK</t>
  </si>
  <si>
    <t>141-ML/SAV</t>
  </si>
  <si>
    <t>32.</t>
  </si>
  <si>
    <t>141- ML/SAV</t>
  </si>
  <si>
    <t>Šilalės rajono savivaldybės Kontrolės ir audito tarnyba</t>
  </si>
  <si>
    <t>01.01.01.03.</t>
  </si>
  <si>
    <t>Kontrolės ir priežiūros institucijos</t>
  </si>
  <si>
    <t>Kvėdarnos darželis "Saulutė"</t>
  </si>
  <si>
    <t>2 priedas</t>
  </si>
  <si>
    <t>05.06.01.01.</t>
  </si>
  <si>
    <t>Aplinkos stebėsena ir kiti jokiai grupei nepriskirti su aplinkos apsauga susiję reikalai</t>
  </si>
  <si>
    <t>04.02.01.05.</t>
  </si>
  <si>
    <t>Kitos paramos žemės ūkiui priem.</t>
  </si>
  <si>
    <t>01.03.02.01</t>
  </si>
  <si>
    <t xml:space="preserve">Palūkanos už valstybės skolą </t>
  </si>
  <si>
    <t>ML/SAV</t>
  </si>
  <si>
    <t>10.07.01.01</t>
  </si>
  <si>
    <t>132</t>
  </si>
  <si>
    <t>2.</t>
  </si>
  <si>
    <t>21.</t>
  </si>
  <si>
    <t>28.</t>
  </si>
  <si>
    <t>30.</t>
  </si>
  <si>
    <t>Biudžeto ir finansų skyrius</t>
  </si>
  <si>
    <t>Turizmo plėtra, turizmo politikos formavimas</t>
  </si>
  <si>
    <t>10.02.01.40.</t>
  </si>
  <si>
    <t>Savivaldybių administracijos direktoriaus tvarkymo programa</t>
  </si>
  <si>
    <t>01.03.02.09.01.</t>
  </si>
  <si>
    <t>Institucijos išlaikymas (valdymo išlaidos)</t>
  </si>
  <si>
    <t>10.06.01.40.</t>
  </si>
  <si>
    <t>04.05.01.01.</t>
  </si>
  <si>
    <t>Keleivių vežimo gerinimas</t>
  </si>
  <si>
    <t>04.05.02.01.</t>
  </si>
  <si>
    <t>Vidaus vandens kelių priežiūra ir eksploatavimas</t>
  </si>
  <si>
    <t>ML/MOK</t>
  </si>
  <si>
    <t>27.</t>
  </si>
  <si>
    <t>2022-2024 metų Šilalės rajono investicijų programa</t>
  </si>
  <si>
    <t>2022-2024 metų Šilalės rajono savivaldybės investicijų programa</t>
  </si>
  <si>
    <t>ŠILALĖS RAJONO SAVIVALDYBĖS 2022 METŲ BIUDŽETO ASIGNAVIMŲ PAGAL ASIGNAVIMŲ VALDYTOJUS, PROGRAMAS IR VALSTYBĖS FUNKCIJAS PASKIRSTYMAS KETVIRČIAIS</t>
  </si>
  <si>
    <t>02.05.01.09.</t>
  </si>
  <si>
    <t>Kitos netiesiogiai su gynyba susijusios išlaidos</t>
  </si>
  <si>
    <t>01.02.01.03.</t>
  </si>
  <si>
    <t>Ekonominė pagalba dotacijomis arba paskolomis</t>
  </si>
  <si>
    <t>10.07.01.02.</t>
  </si>
  <si>
    <t>Įstaigos ir priemonės, susijusios su socialiai pažeidžiamais asminimis</t>
  </si>
  <si>
    <t>direktoriaus 2022 m. kovo 30 d.</t>
  </si>
  <si>
    <t>įsakymu Nr. DĮV-240</t>
  </si>
  <si>
    <t>(Šilalės rajono savivaldybės administracijos</t>
  </si>
  <si>
    <t>direktoriaus 2022 m. spalio      d.</t>
  </si>
  <si>
    <t>Savivaldybėms priskirtiems archyviniams dokumentams tvarkyti</t>
  </si>
  <si>
    <t>įsakymo Nr. DĮV-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</si>
</sst>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49" fontId="7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49" fontId="3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0" xfId="0" applyFont="1" applyAlignment="1">
      <alignment horizontal="left"/>
    </xf>
    <xf numFmtId="164" fontId="3" fillId="0" borderId="3" xfId="0" applyNumberFormat="1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wrapText="1"/>
    </xf>
    <xf numFmtId="0" fontId="3" fillId="2" borderId="18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164" fontId="13" fillId="3" borderId="16" xfId="0" applyNumberFormat="1" applyFont="1" applyFill="1" applyBorder="1" applyAlignment="1">
      <alignment horizontal="right"/>
    </xf>
    <xf numFmtId="0" fontId="13" fillId="3" borderId="4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2" fontId="13" fillId="3" borderId="16" xfId="0" applyNumberFormat="1" applyFont="1" applyFill="1" applyBorder="1" applyAlignment="1">
      <alignment horizontal="right"/>
    </xf>
    <xf numFmtId="2" fontId="13" fillId="3" borderId="17" xfId="0" applyNumberFormat="1" applyFont="1" applyFill="1" applyBorder="1" applyAlignment="1">
      <alignment horizontal="right"/>
    </xf>
    <xf numFmtId="0" fontId="14" fillId="4" borderId="2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13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13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wrapText="1"/>
    </xf>
    <xf numFmtId="0" fontId="6" fillId="4" borderId="30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17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13" fillId="4" borderId="2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vertical="center" wrapText="1"/>
    </xf>
    <xf numFmtId="0" fontId="9" fillId="4" borderId="39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13" fillId="4" borderId="45" xfId="0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13" fillId="4" borderId="13" xfId="0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wrapText="1"/>
    </xf>
    <xf numFmtId="2" fontId="5" fillId="4" borderId="37" xfId="0" applyNumberFormat="1" applyFont="1" applyFill="1" applyBorder="1" applyAlignment="1">
      <alignment vertical="center" wrapText="1"/>
    </xf>
    <xf numFmtId="2" fontId="5" fillId="4" borderId="38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6" fillId="4" borderId="21" xfId="0" applyNumberFormat="1" applyFont="1" applyFill="1" applyBorder="1" applyAlignment="1">
      <alignment horizontal="left" vertical="center"/>
    </xf>
    <xf numFmtId="49" fontId="6" fillId="4" borderId="14" xfId="0" applyNumberFormat="1" applyFont="1" applyFill="1" applyBorder="1" applyAlignment="1">
      <alignment horizontal="left" vertical="center"/>
    </xf>
    <xf numFmtId="49" fontId="6" fillId="4" borderId="15" xfId="0" applyNumberFormat="1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49" fontId="13" fillId="4" borderId="21" xfId="0" applyNumberFormat="1" applyFont="1" applyFill="1" applyBorder="1" applyAlignment="1">
      <alignment horizontal="left" vertical="center"/>
    </xf>
    <xf numFmtId="49" fontId="13" fillId="4" borderId="14" xfId="0" applyNumberFormat="1" applyFont="1" applyFill="1" applyBorder="1" applyAlignment="1">
      <alignment horizontal="left" vertical="center"/>
    </xf>
    <xf numFmtId="49" fontId="13" fillId="4" borderId="15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49" fontId="13" fillId="4" borderId="16" xfId="0" applyNumberFormat="1" applyFont="1" applyFill="1" applyBorder="1" applyAlignment="1">
      <alignment horizontal="left" vertical="center"/>
    </xf>
    <xf numFmtId="49" fontId="6" fillId="4" borderId="13" xfId="0" applyNumberFormat="1" applyFont="1" applyFill="1" applyBorder="1" applyAlignment="1">
      <alignment horizontal="left" vertical="center"/>
    </xf>
    <xf numFmtId="49" fontId="6" fillId="4" borderId="30" xfId="0" applyNumberFormat="1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13" fillId="4" borderId="1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49" fontId="13" fillId="4" borderId="1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49" fontId="6" fillId="4" borderId="40" xfId="0" applyNumberFormat="1" applyFont="1" applyFill="1" applyBorder="1" applyAlignment="1">
      <alignment horizontal="left" vertical="center"/>
    </xf>
    <xf numFmtId="49" fontId="6" fillId="4" borderId="41" xfId="0" applyNumberFormat="1" applyFont="1" applyFill="1" applyBorder="1" applyAlignment="1">
      <alignment horizontal="left" vertical="center"/>
    </xf>
    <xf numFmtId="49" fontId="6" fillId="4" borderId="42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6"/>
  <sheetViews>
    <sheetView tabSelected="1" topLeftCell="A637" zoomScale="120" zoomScaleNormal="120" workbookViewId="0">
      <selection activeCell="G13" sqref="G13:G14"/>
    </sheetView>
  </sheetViews>
  <sheetFormatPr defaultRowHeight="15" x14ac:dyDescent="0.25"/>
  <cols>
    <col min="1" max="1" width="4.42578125" customWidth="1"/>
    <col min="2" max="2" width="8.42578125" customWidth="1"/>
    <col min="3" max="3" width="18.42578125" customWidth="1"/>
    <col min="4" max="4" width="9.140625" customWidth="1"/>
    <col min="5" max="5" width="12.42578125" customWidth="1"/>
    <col min="6" max="6" width="26.5703125" customWidth="1"/>
    <col min="7" max="7" width="12.5703125" customWidth="1"/>
    <col min="8" max="8" width="10.42578125" customWidth="1"/>
    <col min="9" max="9" width="11.85546875" customWidth="1"/>
    <col min="10" max="11" width="10.42578125" bestFit="1" customWidth="1"/>
    <col min="13" max="13" width="10.42578125" bestFit="1" customWidth="1"/>
    <col min="14" max="14" width="9.42578125" bestFit="1" customWidth="1"/>
    <col min="15" max="15" width="10.42578125" bestFit="1" customWidth="1"/>
  </cols>
  <sheetData>
    <row r="1" spans="1:14" ht="14.25" x14ac:dyDescent="0.25">
      <c r="G1" s="92"/>
      <c r="H1" s="238" t="s">
        <v>0</v>
      </c>
      <c r="I1" s="238"/>
      <c r="J1" s="238"/>
      <c r="K1" s="238"/>
    </row>
    <row r="2" spans="1:14" x14ac:dyDescent="0.25">
      <c r="G2" s="92"/>
      <c r="H2" s="238" t="s">
        <v>248</v>
      </c>
      <c r="I2" s="238"/>
      <c r="J2" s="238"/>
      <c r="K2" s="238"/>
    </row>
    <row r="3" spans="1:14" ht="14.25" x14ac:dyDescent="0.25">
      <c r="G3" s="92"/>
      <c r="H3" s="238" t="s">
        <v>305</v>
      </c>
      <c r="I3" s="238"/>
      <c r="J3" s="238"/>
      <c r="K3" s="238"/>
    </row>
    <row r="4" spans="1:14" x14ac:dyDescent="0.25">
      <c r="G4" s="92"/>
      <c r="H4" s="238" t="s">
        <v>306</v>
      </c>
      <c r="I4" s="238"/>
      <c r="J4" s="238"/>
      <c r="K4" s="238"/>
    </row>
    <row r="5" spans="1:14" x14ac:dyDescent="0.25">
      <c r="G5" s="92"/>
      <c r="H5" s="238" t="s">
        <v>307</v>
      </c>
      <c r="I5" s="238"/>
      <c r="J5" s="238"/>
      <c r="K5" s="238"/>
    </row>
    <row r="6" spans="1:14" ht="14.25" x14ac:dyDescent="0.25">
      <c r="G6" s="92"/>
      <c r="H6" s="238" t="s">
        <v>308</v>
      </c>
      <c r="I6" s="238"/>
      <c r="J6" s="238"/>
      <c r="K6" s="238"/>
    </row>
    <row r="7" spans="1:14" x14ac:dyDescent="0.25">
      <c r="G7" s="92"/>
      <c r="H7" s="238" t="s">
        <v>310</v>
      </c>
      <c r="I7" s="238"/>
      <c r="J7" s="238"/>
      <c r="K7" s="238"/>
    </row>
    <row r="8" spans="1:14" ht="14.25" x14ac:dyDescent="0.25">
      <c r="G8" s="92"/>
      <c r="H8" s="238" t="s">
        <v>269</v>
      </c>
      <c r="I8" s="238"/>
      <c r="J8" s="238"/>
      <c r="K8" s="238"/>
    </row>
    <row r="9" spans="1:14" ht="14.25" x14ac:dyDescent="0.25">
      <c r="G9" s="238"/>
      <c r="H9" s="238"/>
      <c r="I9" s="238"/>
      <c r="J9" s="238"/>
      <c r="K9" s="238"/>
    </row>
    <row r="10" spans="1:14" ht="15.6" customHeight="1" x14ac:dyDescent="0.25">
      <c r="A10" s="242" t="s">
        <v>298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</row>
    <row r="11" spans="1:14" ht="18.399999999999999" customHeight="1" x14ac:dyDescent="0.25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4" ht="18.75" customHeight="1" x14ac:dyDescent="0.25">
      <c r="J12" s="243" t="s">
        <v>14</v>
      </c>
      <c r="K12" s="243"/>
    </row>
    <row r="13" spans="1:14" ht="24" x14ac:dyDescent="0.25">
      <c r="A13" s="171" t="s">
        <v>1</v>
      </c>
      <c r="B13" s="171" t="s">
        <v>2</v>
      </c>
      <c r="C13" s="3" t="s">
        <v>3</v>
      </c>
      <c r="D13" s="171" t="s">
        <v>5</v>
      </c>
      <c r="E13" s="171" t="s">
        <v>8</v>
      </c>
      <c r="F13" s="171" t="s">
        <v>6</v>
      </c>
      <c r="G13" s="171" t="s">
        <v>7</v>
      </c>
      <c r="H13" s="244" t="s">
        <v>9</v>
      </c>
      <c r="I13" s="245"/>
      <c r="J13" s="245"/>
      <c r="K13" s="246"/>
    </row>
    <row r="14" spans="1:14" ht="22.7" customHeight="1" x14ac:dyDescent="0.25">
      <c r="A14" s="181"/>
      <c r="B14" s="181"/>
      <c r="C14" s="4" t="s">
        <v>4</v>
      </c>
      <c r="D14" s="181"/>
      <c r="E14" s="181"/>
      <c r="F14" s="181"/>
      <c r="G14" s="181"/>
      <c r="H14" s="4" t="s">
        <v>10</v>
      </c>
      <c r="I14" s="4" t="s">
        <v>11</v>
      </c>
      <c r="J14" s="4" t="s">
        <v>12</v>
      </c>
      <c r="K14" s="4" t="s">
        <v>13</v>
      </c>
    </row>
    <row r="15" spans="1:14" ht="11.25" customHeight="1" thickBot="1" x14ac:dyDescent="0.3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</row>
    <row r="16" spans="1:14" ht="18" customHeight="1" thickBot="1" x14ac:dyDescent="0.3">
      <c r="A16" s="119">
        <v>1</v>
      </c>
      <c r="B16" s="258" t="s">
        <v>16</v>
      </c>
      <c r="C16" s="259"/>
      <c r="D16" s="259"/>
      <c r="E16" s="259"/>
      <c r="F16" s="260"/>
      <c r="G16" s="118">
        <f>SUM(H16:K16)</f>
        <v>13658613.300000001</v>
      </c>
      <c r="H16" s="118">
        <f>SUM(H45,H50,H56,H59,H65,H67,H73,H100,H122,H128,H138,H141,H172,H175)</f>
        <v>2651545</v>
      </c>
      <c r="I16" s="118">
        <f>SUM(I45,I50,I56,I59,I65,I67,I73,I100,I122,I128,I138,I141,I172,I175)</f>
        <v>4382870</v>
      </c>
      <c r="J16" s="129">
        <f>SUM(J45,J50,J56,J59,J65,J67,J73,J100,J122,J128,J138,J141,J172,J175)</f>
        <v>5036599.25</v>
      </c>
      <c r="K16" s="130">
        <f>SUM(K45,K50,K56,K59,K65,K67,K73,K100,K122,K128,K138,K141,K172,K175)</f>
        <v>1587599.05</v>
      </c>
      <c r="N16" s="43"/>
    </row>
    <row r="17" spans="1:14" ht="23.85" customHeight="1" x14ac:dyDescent="0.25">
      <c r="A17" s="247"/>
      <c r="B17" s="170" t="s">
        <v>59</v>
      </c>
      <c r="C17" s="172" t="s">
        <v>15</v>
      </c>
      <c r="D17" s="120">
        <v>147</v>
      </c>
      <c r="E17" s="48" t="s">
        <v>21</v>
      </c>
      <c r="F17" s="45" t="s">
        <v>288</v>
      </c>
      <c r="G17" s="84">
        <f t="shared" ref="G17:G18" si="0">SUM(H17:K17)</f>
        <v>7656</v>
      </c>
      <c r="H17" s="121"/>
      <c r="I17" s="121"/>
      <c r="J17" s="122">
        <v>7656</v>
      </c>
      <c r="K17" s="121"/>
      <c r="N17" s="43"/>
    </row>
    <row r="18" spans="1:14" ht="18" customHeight="1" x14ac:dyDescent="0.25">
      <c r="A18" s="219"/>
      <c r="B18" s="170"/>
      <c r="C18" s="172"/>
      <c r="D18" s="249">
        <v>151</v>
      </c>
      <c r="E18" s="48" t="s">
        <v>17</v>
      </c>
      <c r="F18" s="21" t="s">
        <v>19</v>
      </c>
      <c r="G18" s="84">
        <f t="shared" si="0"/>
        <v>221778</v>
      </c>
      <c r="H18" s="85">
        <v>65833</v>
      </c>
      <c r="I18" s="85">
        <v>62433</v>
      </c>
      <c r="J18" s="85">
        <v>66842</v>
      </c>
      <c r="K18" s="85">
        <v>26670</v>
      </c>
    </row>
    <row r="19" spans="1:14" ht="36.75" customHeight="1" x14ac:dyDescent="0.25">
      <c r="A19" s="219"/>
      <c r="B19" s="170"/>
      <c r="C19" s="172"/>
      <c r="D19" s="249"/>
      <c r="E19" s="40" t="s">
        <v>18</v>
      </c>
      <c r="F19" s="6" t="s">
        <v>20</v>
      </c>
      <c r="G19" s="18">
        <f t="shared" ref="G19:G44" si="1">SUM(H19:K19)</f>
        <v>8000</v>
      </c>
      <c r="H19" s="7">
        <v>3000</v>
      </c>
      <c r="I19" s="7">
        <v>1000</v>
      </c>
      <c r="J19" s="7">
        <v>4000</v>
      </c>
      <c r="K19" s="7"/>
    </row>
    <row r="20" spans="1:14" ht="22.7" customHeight="1" x14ac:dyDescent="0.25">
      <c r="A20" s="219"/>
      <c r="B20" s="170"/>
      <c r="C20" s="172"/>
      <c r="D20" s="249"/>
      <c r="E20" s="40" t="s">
        <v>21</v>
      </c>
      <c r="F20" s="6" t="s">
        <v>288</v>
      </c>
      <c r="G20" s="18">
        <f t="shared" si="1"/>
        <v>136343</v>
      </c>
      <c r="H20" s="7">
        <v>58129</v>
      </c>
      <c r="I20" s="7">
        <v>61300</v>
      </c>
      <c r="J20" s="7">
        <v>16914</v>
      </c>
      <c r="K20" s="7"/>
    </row>
    <row r="21" spans="1:14" ht="26.45" customHeight="1" x14ac:dyDescent="0.25">
      <c r="A21" s="219"/>
      <c r="B21" s="170"/>
      <c r="C21" s="172"/>
      <c r="D21" s="249"/>
      <c r="E21" s="40" t="s">
        <v>287</v>
      </c>
      <c r="F21" s="6" t="s">
        <v>288</v>
      </c>
      <c r="G21" s="18">
        <f t="shared" si="1"/>
        <v>1622380</v>
      </c>
      <c r="H21" s="7">
        <v>516396</v>
      </c>
      <c r="I21" s="7">
        <v>462317</v>
      </c>
      <c r="J21" s="7">
        <v>427882</v>
      </c>
      <c r="K21" s="7">
        <v>215785</v>
      </c>
    </row>
    <row r="22" spans="1:14" ht="23.85" customHeight="1" x14ac:dyDescent="0.25">
      <c r="A22" s="219"/>
      <c r="B22" s="170"/>
      <c r="C22" s="172"/>
      <c r="D22" s="249"/>
      <c r="E22" s="40" t="s">
        <v>109</v>
      </c>
      <c r="F22" s="6" t="s">
        <v>309</v>
      </c>
      <c r="G22" s="18">
        <f t="shared" si="1"/>
        <v>330</v>
      </c>
      <c r="H22" s="7"/>
      <c r="I22" s="7"/>
      <c r="J22" s="7">
        <v>330</v>
      </c>
      <c r="K22" s="7"/>
    </row>
    <row r="23" spans="1:14" ht="18.399999999999999" customHeight="1" x14ac:dyDescent="0.25">
      <c r="A23" s="219"/>
      <c r="B23" s="170"/>
      <c r="C23" s="172"/>
      <c r="D23" s="249"/>
      <c r="E23" s="40" t="s">
        <v>113</v>
      </c>
      <c r="F23" s="6" t="s">
        <v>151</v>
      </c>
      <c r="G23" s="18">
        <f t="shared" si="1"/>
        <v>820</v>
      </c>
      <c r="H23" s="7"/>
      <c r="I23" s="7"/>
      <c r="J23" s="7">
        <v>820</v>
      </c>
      <c r="K23" s="7"/>
    </row>
    <row r="24" spans="1:14" ht="14.25" customHeight="1" x14ac:dyDescent="0.25">
      <c r="A24" s="219"/>
      <c r="B24" s="170"/>
      <c r="C24" s="172"/>
      <c r="D24" s="249"/>
      <c r="E24" s="40" t="s">
        <v>23</v>
      </c>
      <c r="F24" s="5" t="s">
        <v>24</v>
      </c>
      <c r="G24" s="18">
        <f t="shared" si="1"/>
        <v>8659</v>
      </c>
      <c r="H24" s="7">
        <v>2641</v>
      </c>
      <c r="I24" s="7">
        <v>2641</v>
      </c>
      <c r="J24" s="7">
        <v>2641</v>
      </c>
      <c r="K24" s="7">
        <v>736</v>
      </c>
    </row>
    <row r="25" spans="1:14" ht="21.2" customHeight="1" x14ac:dyDescent="0.25">
      <c r="A25" s="219"/>
      <c r="B25" s="170"/>
      <c r="C25" s="172"/>
      <c r="D25" s="249"/>
      <c r="E25" s="40" t="s">
        <v>25</v>
      </c>
      <c r="F25" s="6" t="s">
        <v>26</v>
      </c>
      <c r="G25" s="18">
        <f t="shared" si="1"/>
        <v>10975</v>
      </c>
      <c r="H25" s="7">
        <v>4000</v>
      </c>
      <c r="I25" s="7">
        <v>500</v>
      </c>
      <c r="J25" s="7">
        <v>6475</v>
      </c>
      <c r="K25" s="7"/>
    </row>
    <row r="26" spans="1:14" ht="26.1" customHeight="1" x14ac:dyDescent="0.25">
      <c r="A26" s="219"/>
      <c r="B26" s="170"/>
      <c r="C26" s="172"/>
      <c r="D26" s="249"/>
      <c r="E26" s="40" t="s">
        <v>117</v>
      </c>
      <c r="F26" s="6" t="s">
        <v>260</v>
      </c>
      <c r="G26" s="18">
        <f t="shared" si="1"/>
        <v>5530</v>
      </c>
      <c r="H26" s="7">
        <v>3900</v>
      </c>
      <c r="I26" s="7">
        <v>1630</v>
      </c>
      <c r="J26" s="7"/>
      <c r="K26" s="7"/>
    </row>
    <row r="27" spans="1:14" ht="26.1" customHeight="1" x14ac:dyDescent="0.25">
      <c r="A27" s="219"/>
      <c r="B27" s="170"/>
      <c r="C27" s="172"/>
      <c r="D27" s="249"/>
      <c r="E27" s="40" t="s">
        <v>299</v>
      </c>
      <c r="F27" s="6" t="s">
        <v>300</v>
      </c>
      <c r="G27" s="18">
        <f t="shared" si="1"/>
        <v>400</v>
      </c>
      <c r="H27" s="7"/>
      <c r="I27" s="7">
        <v>400</v>
      </c>
      <c r="J27" s="7"/>
      <c r="K27" s="7"/>
    </row>
    <row r="28" spans="1:14" ht="19.149999999999999" customHeight="1" x14ac:dyDescent="0.25">
      <c r="A28" s="219"/>
      <c r="B28" s="170"/>
      <c r="C28" s="172"/>
      <c r="D28" s="249"/>
      <c r="E28" s="40" t="s">
        <v>37</v>
      </c>
      <c r="F28" s="6" t="s">
        <v>48</v>
      </c>
      <c r="G28" s="18">
        <f t="shared" si="1"/>
        <v>1850</v>
      </c>
      <c r="H28" s="7"/>
      <c r="I28" s="7"/>
      <c r="J28" s="7">
        <v>1850</v>
      </c>
      <c r="K28" s="7"/>
    </row>
    <row r="29" spans="1:14" ht="15" customHeight="1" x14ac:dyDescent="0.25">
      <c r="A29" s="219"/>
      <c r="B29" s="170"/>
      <c r="C29" s="172"/>
      <c r="D29" s="249"/>
      <c r="E29" s="40" t="s">
        <v>38</v>
      </c>
      <c r="F29" s="6" t="s">
        <v>49</v>
      </c>
      <c r="G29" s="18">
        <f t="shared" si="1"/>
        <v>515</v>
      </c>
      <c r="H29" s="7">
        <v>129</v>
      </c>
      <c r="I29" s="7">
        <v>129</v>
      </c>
      <c r="J29" s="7">
        <v>129</v>
      </c>
      <c r="K29" s="7">
        <v>128</v>
      </c>
    </row>
    <row r="30" spans="1:14" ht="24.4" customHeight="1" x14ac:dyDescent="0.25">
      <c r="A30" s="219"/>
      <c r="B30" s="170"/>
      <c r="C30" s="172"/>
      <c r="D30" s="249"/>
      <c r="E30" s="40" t="s">
        <v>139</v>
      </c>
      <c r="F30" s="6" t="s">
        <v>284</v>
      </c>
      <c r="G30" s="18">
        <f t="shared" si="1"/>
        <v>6200</v>
      </c>
      <c r="H30" s="7">
        <v>5400</v>
      </c>
      <c r="I30" s="7">
        <v>800</v>
      </c>
      <c r="J30" s="7"/>
      <c r="K30" s="7"/>
    </row>
    <row r="31" spans="1:14" ht="15" customHeight="1" x14ac:dyDescent="0.25">
      <c r="A31" s="219"/>
      <c r="B31" s="170"/>
      <c r="C31" s="172"/>
      <c r="D31" s="249"/>
      <c r="E31" s="40" t="s">
        <v>75</v>
      </c>
      <c r="F31" s="6" t="s">
        <v>83</v>
      </c>
      <c r="G31" s="18">
        <f t="shared" si="1"/>
        <v>200</v>
      </c>
      <c r="H31" s="7"/>
      <c r="I31" s="7">
        <v>200</v>
      </c>
      <c r="J31" s="7"/>
      <c r="K31" s="7"/>
    </row>
    <row r="32" spans="1:14" ht="24.75" customHeight="1" x14ac:dyDescent="0.25">
      <c r="A32" s="219"/>
      <c r="B32" s="170"/>
      <c r="C32" s="172"/>
      <c r="D32" s="249"/>
      <c r="E32" s="40" t="s">
        <v>28</v>
      </c>
      <c r="F32" s="6" t="s">
        <v>29</v>
      </c>
      <c r="G32" s="18">
        <f t="shared" si="1"/>
        <v>5350</v>
      </c>
      <c r="H32" s="7">
        <v>5350</v>
      </c>
      <c r="I32" s="7"/>
      <c r="J32" s="7"/>
      <c r="K32" s="7"/>
    </row>
    <row r="33" spans="1:11" ht="19.149999999999999" customHeight="1" x14ac:dyDescent="0.25">
      <c r="A33" s="219"/>
      <c r="B33" s="170"/>
      <c r="C33" s="172"/>
      <c r="D33" s="249"/>
      <c r="E33" s="40" t="s">
        <v>87</v>
      </c>
      <c r="F33" s="6" t="s">
        <v>93</v>
      </c>
      <c r="G33" s="18">
        <f t="shared" si="1"/>
        <v>2000</v>
      </c>
      <c r="H33" s="7"/>
      <c r="I33" s="7"/>
      <c r="J33" s="7">
        <v>2000</v>
      </c>
      <c r="K33" s="7"/>
    </row>
    <row r="34" spans="1:11" ht="24.75" customHeight="1" x14ac:dyDescent="0.25">
      <c r="A34" s="219"/>
      <c r="B34" s="170"/>
      <c r="C34" s="172"/>
      <c r="D34" s="249"/>
      <c r="E34" s="40" t="s">
        <v>42</v>
      </c>
      <c r="F34" s="6" t="s">
        <v>53</v>
      </c>
      <c r="G34" s="18">
        <f t="shared" si="1"/>
        <v>15000</v>
      </c>
      <c r="H34" s="7"/>
      <c r="I34" s="7">
        <v>2166</v>
      </c>
      <c r="J34" s="7">
        <v>12834</v>
      </c>
      <c r="K34" s="7"/>
    </row>
    <row r="35" spans="1:11" ht="24" customHeight="1" x14ac:dyDescent="0.25">
      <c r="A35" s="219"/>
      <c r="B35" s="170"/>
      <c r="C35" s="172"/>
      <c r="D35" s="249"/>
      <c r="E35" s="40" t="s">
        <v>30</v>
      </c>
      <c r="F35" s="6" t="s">
        <v>31</v>
      </c>
      <c r="G35" s="18">
        <f t="shared" si="1"/>
        <v>14634</v>
      </c>
      <c r="H35" s="7">
        <v>2200</v>
      </c>
      <c r="I35" s="7">
        <v>984</v>
      </c>
      <c r="J35" s="7">
        <v>9450</v>
      </c>
      <c r="K35" s="7">
        <v>2000</v>
      </c>
    </row>
    <row r="36" spans="1:11" ht="15.75" customHeight="1" x14ac:dyDescent="0.25">
      <c r="A36" s="219"/>
      <c r="B36" s="170"/>
      <c r="C36" s="172"/>
      <c r="D36" s="249"/>
      <c r="E36" s="40" t="s">
        <v>32</v>
      </c>
      <c r="F36" s="6" t="s">
        <v>33</v>
      </c>
      <c r="G36" s="18">
        <f t="shared" si="1"/>
        <v>8142</v>
      </c>
      <c r="H36" s="7">
        <v>5500</v>
      </c>
      <c r="I36" s="7">
        <v>682</v>
      </c>
      <c r="J36" s="7"/>
      <c r="K36" s="7">
        <v>1960</v>
      </c>
    </row>
    <row r="37" spans="1:11" ht="15.75" customHeight="1" x14ac:dyDescent="0.25">
      <c r="A37" s="219"/>
      <c r="B37" s="170"/>
      <c r="C37" s="172"/>
      <c r="D37" s="249"/>
      <c r="E37" s="40" t="s">
        <v>44</v>
      </c>
      <c r="F37" s="6" t="s">
        <v>55</v>
      </c>
      <c r="G37" s="18">
        <f t="shared" ref="G37:G38" si="2">SUM(H37:K37)</f>
        <v>3000</v>
      </c>
      <c r="H37" s="7">
        <v>730</v>
      </c>
      <c r="I37" s="7">
        <v>730</v>
      </c>
      <c r="J37" s="7">
        <v>770</v>
      </c>
      <c r="K37" s="7">
        <v>770</v>
      </c>
    </row>
    <row r="38" spans="1:11" ht="24.4" customHeight="1" x14ac:dyDescent="0.25">
      <c r="A38" s="219"/>
      <c r="B38" s="170"/>
      <c r="C38" s="172"/>
      <c r="D38" s="249"/>
      <c r="E38" s="40" t="s">
        <v>34</v>
      </c>
      <c r="F38" s="6" t="s">
        <v>245</v>
      </c>
      <c r="G38" s="18">
        <f t="shared" si="2"/>
        <v>150</v>
      </c>
      <c r="H38" s="7"/>
      <c r="I38" s="7">
        <v>150</v>
      </c>
      <c r="J38" s="7"/>
      <c r="K38" s="7"/>
    </row>
    <row r="39" spans="1:11" ht="15.75" customHeight="1" x14ac:dyDescent="0.25">
      <c r="A39" s="219"/>
      <c r="B39" s="170"/>
      <c r="C39" s="172"/>
      <c r="D39" s="187" t="s">
        <v>249</v>
      </c>
      <c r="E39" s="188"/>
      <c r="F39" s="189"/>
      <c r="G39" s="86">
        <f>SUM(H39:K39)</f>
        <v>2072256</v>
      </c>
      <c r="H39" s="86">
        <f>SUM(H18:H38)</f>
        <v>673208</v>
      </c>
      <c r="I39" s="86">
        <f>SUM(I18:I38)</f>
        <v>598062</v>
      </c>
      <c r="J39" s="86">
        <f>SUM(J18:J38)</f>
        <v>552937</v>
      </c>
      <c r="K39" s="86">
        <f>SUM(K18:K38)</f>
        <v>248049</v>
      </c>
    </row>
    <row r="40" spans="1:11" ht="14.25" customHeight="1" x14ac:dyDescent="0.25">
      <c r="A40" s="219"/>
      <c r="B40" s="170"/>
      <c r="C40" s="172"/>
      <c r="D40" s="161" t="s">
        <v>98</v>
      </c>
      <c r="E40" s="40" t="s">
        <v>21</v>
      </c>
      <c r="F40" s="5" t="s">
        <v>22</v>
      </c>
      <c r="G40" s="18">
        <f t="shared" si="1"/>
        <v>15842</v>
      </c>
      <c r="H40" s="7">
        <v>7000</v>
      </c>
      <c r="I40" s="7">
        <v>2992</v>
      </c>
      <c r="J40" s="7">
        <v>5850</v>
      </c>
      <c r="K40" s="7"/>
    </row>
    <row r="41" spans="1:11" ht="22.7" customHeight="1" x14ac:dyDescent="0.25">
      <c r="A41" s="219"/>
      <c r="B41" s="170"/>
      <c r="C41" s="172"/>
      <c r="D41" s="179"/>
      <c r="E41" s="40" t="s">
        <v>139</v>
      </c>
      <c r="F41" s="6" t="s">
        <v>284</v>
      </c>
      <c r="G41" s="18">
        <f t="shared" si="1"/>
        <v>208</v>
      </c>
      <c r="H41" s="7"/>
      <c r="I41" s="7">
        <v>208</v>
      </c>
      <c r="J41" s="7"/>
      <c r="K41" s="7"/>
    </row>
    <row r="42" spans="1:11" ht="16.350000000000001" customHeight="1" x14ac:dyDescent="0.25">
      <c r="A42" s="219"/>
      <c r="B42" s="170"/>
      <c r="C42" s="172"/>
      <c r="D42" s="162"/>
      <c r="E42" s="40" t="s">
        <v>40</v>
      </c>
      <c r="F42" s="6" t="s">
        <v>51</v>
      </c>
      <c r="G42" s="18">
        <f t="shared" si="1"/>
        <v>300</v>
      </c>
      <c r="H42" s="7"/>
      <c r="I42" s="7"/>
      <c r="J42" s="7">
        <v>300</v>
      </c>
      <c r="K42" s="7"/>
    </row>
    <row r="43" spans="1:11" ht="14.25" customHeight="1" x14ac:dyDescent="0.25">
      <c r="A43" s="219"/>
      <c r="B43" s="170"/>
      <c r="C43" s="172"/>
      <c r="D43" s="29" t="s">
        <v>187</v>
      </c>
      <c r="E43" s="40" t="s">
        <v>21</v>
      </c>
      <c r="F43" s="5" t="s">
        <v>22</v>
      </c>
      <c r="G43" s="18">
        <f t="shared" si="1"/>
        <v>500</v>
      </c>
      <c r="H43" s="7">
        <v>500</v>
      </c>
      <c r="I43" s="7"/>
      <c r="J43" s="7"/>
      <c r="K43" s="7"/>
    </row>
    <row r="44" spans="1:11" ht="13.7" customHeight="1" x14ac:dyDescent="0.25">
      <c r="A44" s="219"/>
      <c r="B44" s="170"/>
      <c r="C44" s="172"/>
      <c r="D44" s="23" t="s">
        <v>99</v>
      </c>
      <c r="E44" s="40" t="s">
        <v>21</v>
      </c>
      <c r="F44" s="5" t="s">
        <v>22</v>
      </c>
      <c r="G44" s="18">
        <f t="shared" si="1"/>
        <v>10234</v>
      </c>
      <c r="H44" s="7">
        <v>4115</v>
      </c>
      <c r="I44" s="7">
        <v>6119</v>
      </c>
      <c r="J44" s="7"/>
      <c r="K44" s="7"/>
    </row>
    <row r="45" spans="1:11" ht="14.25" customHeight="1" x14ac:dyDescent="0.25">
      <c r="A45" s="219"/>
      <c r="B45" s="180"/>
      <c r="C45" s="181"/>
      <c r="D45" s="173" t="s">
        <v>35</v>
      </c>
      <c r="E45" s="174"/>
      <c r="F45" s="175"/>
      <c r="G45" s="123">
        <f>SUM(G17,G39,G40,G41,G42,G43,G44:G44)</f>
        <v>2106996</v>
      </c>
      <c r="H45" s="123">
        <f t="shared" ref="H45:K45" si="3">SUM(H17,H39,H40,H41,H42,H43,H44:H44)</f>
        <v>684823</v>
      </c>
      <c r="I45" s="123">
        <f t="shared" si="3"/>
        <v>607381</v>
      </c>
      <c r="J45" s="123">
        <f t="shared" si="3"/>
        <v>566743</v>
      </c>
      <c r="K45" s="123">
        <f t="shared" si="3"/>
        <v>248049</v>
      </c>
    </row>
    <row r="46" spans="1:11" ht="22.7" customHeight="1" x14ac:dyDescent="0.25">
      <c r="A46" s="219"/>
      <c r="B46" s="170" t="s">
        <v>60</v>
      </c>
      <c r="C46" s="172" t="s">
        <v>61</v>
      </c>
      <c r="D46" s="51">
        <v>154</v>
      </c>
      <c r="E46" s="48" t="s">
        <v>62</v>
      </c>
      <c r="F46" s="31" t="s">
        <v>76</v>
      </c>
      <c r="G46" s="91">
        <f t="shared" ref="G46:G48" si="4">SUM(H46:K46)</f>
        <v>198831</v>
      </c>
      <c r="H46" s="67">
        <v>19500</v>
      </c>
      <c r="I46" s="67">
        <v>48830</v>
      </c>
      <c r="J46" s="67">
        <v>107813</v>
      </c>
      <c r="K46" s="67">
        <v>22688</v>
      </c>
    </row>
    <row r="47" spans="1:11" ht="23.25" customHeight="1" x14ac:dyDescent="0.25">
      <c r="A47" s="219"/>
      <c r="B47" s="170"/>
      <c r="C47" s="172"/>
      <c r="D47" s="161">
        <v>151</v>
      </c>
      <c r="E47" s="40" t="s">
        <v>62</v>
      </c>
      <c r="F47" s="14" t="s">
        <v>76</v>
      </c>
      <c r="G47" s="19">
        <f t="shared" si="4"/>
        <v>0</v>
      </c>
      <c r="H47" s="15"/>
      <c r="I47" s="15"/>
      <c r="J47" s="15"/>
      <c r="K47" s="15"/>
    </row>
    <row r="48" spans="1:11" ht="38.1" customHeight="1" x14ac:dyDescent="0.25">
      <c r="A48" s="219"/>
      <c r="B48" s="170"/>
      <c r="C48" s="172"/>
      <c r="D48" s="179"/>
      <c r="E48" s="40" t="s">
        <v>270</v>
      </c>
      <c r="F48" s="14" t="s">
        <v>271</v>
      </c>
      <c r="G48" s="19">
        <f t="shared" si="4"/>
        <v>0</v>
      </c>
      <c r="H48" s="15"/>
      <c r="I48" s="15"/>
      <c r="J48" s="15"/>
      <c r="K48" s="15"/>
    </row>
    <row r="49" spans="1:11" x14ac:dyDescent="0.25">
      <c r="A49" s="219"/>
      <c r="B49" s="170"/>
      <c r="C49" s="172"/>
      <c r="D49" s="179"/>
      <c r="E49" s="49" t="s">
        <v>64</v>
      </c>
      <c r="F49" s="90" t="s">
        <v>77</v>
      </c>
      <c r="G49" s="78">
        <f t="shared" ref="G49" si="5">SUM(H49:K49)</f>
        <v>6800</v>
      </c>
      <c r="H49" s="90">
        <v>2500</v>
      </c>
      <c r="I49" s="90">
        <v>1500</v>
      </c>
      <c r="J49" s="90">
        <v>2800</v>
      </c>
      <c r="K49" s="90"/>
    </row>
    <row r="50" spans="1:11" ht="15" customHeight="1" x14ac:dyDescent="0.25">
      <c r="A50" s="219"/>
      <c r="B50" s="180"/>
      <c r="C50" s="192"/>
      <c r="D50" s="173" t="s">
        <v>63</v>
      </c>
      <c r="E50" s="174"/>
      <c r="F50" s="175"/>
      <c r="G50" s="124">
        <f>SUM(G46:G49)</f>
        <v>205631</v>
      </c>
      <c r="H50" s="124">
        <f>SUM(H46:H49)</f>
        <v>22000</v>
      </c>
      <c r="I50" s="124">
        <f>SUM(I46:I49)</f>
        <v>50330</v>
      </c>
      <c r="J50" s="124">
        <f>SUM(J46:J49)</f>
        <v>110613</v>
      </c>
      <c r="K50" s="124">
        <f>SUM(K46:K49)</f>
        <v>22688</v>
      </c>
    </row>
    <row r="51" spans="1:11" ht="24.6" customHeight="1" x14ac:dyDescent="0.25">
      <c r="A51" s="219"/>
      <c r="B51" s="170" t="s">
        <v>69</v>
      </c>
      <c r="C51" s="191" t="s">
        <v>70</v>
      </c>
      <c r="D51" s="194">
        <v>151</v>
      </c>
      <c r="E51" s="40" t="s">
        <v>117</v>
      </c>
      <c r="F51" s="6" t="s">
        <v>260</v>
      </c>
      <c r="G51" s="16">
        <f t="shared" ref="G51:G55" si="6">SUM(H51:K51)</f>
        <v>9000</v>
      </c>
      <c r="H51" s="24"/>
      <c r="I51" s="24">
        <v>3000</v>
      </c>
      <c r="J51" s="24">
        <v>6000</v>
      </c>
      <c r="K51" s="24"/>
    </row>
    <row r="52" spans="1:11" ht="15" customHeight="1" x14ac:dyDescent="0.25">
      <c r="A52" s="219"/>
      <c r="B52" s="170"/>
      <c r="C52" s="191"/>
      <c r="D52" s="195"/>
      <c r="E52" s="40" t="s">
        <v>65</v>
      </c>
      <c r="F52" s="5" t="s">
        <v>78</v>
      </c>
      <c r="G52" s="16">
        <f t="shared" si="6"/>
        <v>1000</v>
      </c>
      <c r="H52" s="14"/>
      <c r="I52" s="14">
        <v>1000</v>
      </c>
      <c r="J52" s="14"/>
      <c r="K52" s="14"/>
    </row>
    <row r="53" spans="1:11" ht="15" customHeight="1" x14ac:dyDescent="0.25">
      <c r="A53" s="219"/>
      <c r="B53" s="170"/>
      <c r="C53" s="191"/>
      <c r="D53" s="195"/>
      <c r="E53" s="40" t="s">
        <v>66</v>
      </c>
      <c r="F53" s="5" t="s">
        <v>79</v>
      </c>
      <c r="G53" s="16">
        <f t="shared" si="6"/>
        <v>1000</v>
      </c>
      <c r="H53" s="14"/>
      <c r="I53" s="14">
        <v>1000</v>
      </c>
      <c r="J53" s="14"/>
      <c r="K53" s="14"/>
    </row>
    <row r="54" spans="1:11" ht="26.1" customHeight="1" x14ac:dyDescent="0.25">
      <c r="A54" s="219"/>
      <c r="B54" s="170"/>
      <c r="C54" s="191"/>
      <c r="D54" s="195"/>
      <c r="E54" s="49" t="s">
        <v>67</v>
      </c>
      <c r="F54" s="77" t="s">
        <v>80</v>
      </c>
      <c r="G54" s="50">
        <f t="shared" si="6"/>
        <v>1000</v>
      </c>
      <c r="H54" s="76">
        <v>1000</v>
      </c>
      <c r="I54" s="76"/>
      <c r="J54" s="76"/>
      <c r="K54" s="46"/>
    </row>
    <row r="55" spans="1:11" ht="18.399999999999999" customHeight="1" x14ac:dyDescent="0.25">
      <c r="A55" s="219"/>
      <c r="B55" s="170"/>
      <c r="C55" s="191"/>
      <c r="D55" s="261"/>
      <c r="E55" s="40" t="s">
        <v>40</v>
      </c>
      <c r="F55" s="6" t="s">
        <v>51</v>
      </c>
      <c r="G55" s="50">
        <f t="shared" si="6"/>
        <v>1000</v>
      </c>
      <c r="H55" s="14"/>
      <c r="I55" s="14"/>
      <c r="J55" s="14">
        <v>1000</v>
      </c>
      <c r="K55" s="14"/>
    </row>
    <row r="56" spans="1:11" ht="15.6" customHeight="1" x14ac:dyDescent="0.25">
      <c r="A56" s="219"/>
      <c r="B56" s="180"/>
      <c r="C56" s="192"/>
      <c r="D56" s="173" t="s">
        <v>68</v>
      </c>
      <c r="E56" s="174"/>
      <c r="F56" s="175"/>
      <c r="G56" s="125">
        <f>SUM(G51:G55)</f>
        <v>13000</v>
      </c>
      <c r="H56" s="125">
        <f>SUM(H51:H55)</f>
        <v>1000</v>
      </c>
      <c r="I56" s="125">
        <f t="shared" ref="I56:K56" si="7">SUM(I51:I55)</f>
        <v>5000</v>
      </c>
      <c r="J56" s="125">
        <f t="shared" si="7"/>
        <v>7000</v>
      </c>
      <c r="K56" s="125">
        <f t="shared" si="7"/>
        <v>0</v>
      </c>
    </row>
    <row r="57" spans="1:11" ht="15" customHeight="1" x14ac:dyDescent="0.25">
      <c r="A57" s="219"/>
      <c r="B57" s="169" t="s">
        <v>71</v>
      </c>
      <c r="C57" s="171" t="s">
        <v>72</v>
      </c>
      <c r="D57" s="48">
        <v>154</v>
      </c>
      <c r="E57" s="48" t="s">
        <v>73</v>
      </c>
      <c r="F57" s="11" t="s">
        <v>81</v>
      </c>
      <c r="G57" s="30">
        <f>SUM(H57:K57)</f>
        <v>30733</v>
      </c>
      <c r="H57" s="31">
        <v>2000</v>
      </c>
      <c r="I57" s="31">
        <v>8658</v>
      </c>
      <c r="J57" s="31">
        <v>18581</v>
      </c>
      <c r="K57" s="31">
        <v>1494</v>
      </c>
    </row>
    <row r="58" spans="1:11" ht="15" customHeight="1" x14ac:dyDescent="0.25">
      <c r="A58" s="219"/>
      <c r="B58" s="170"/>
      <c r="C58" s="172"/>
      <c r="D58" s="32">
        <v>151</v>
      </c>
      <c r="E58" s="49" t="s">
        <v>74</v>
      </c>
      <c r="F58" s="20" t="s">
        <v>82</v>
      </c>
      <c r="G58" s="50">
        <f>SUM(H58:K58)</f>
        <v>52000</v>
      </c>
      <c r="H58" s="46"/>
      <c r="I58" s="46">
        <v>9000</v>
      </c>
      <c r="J58" s="46">
        <v>43000</v>
      </c>
      <c r="K58" s="46"/>
    </row>
    <row r="59" spans="1:11" ht="15" customHeight="1" x14ac:dyDescent="0.25">
      <c r="A59" s="219"/>
      <c r="B59" s="180"/>
      <c r="C59" s="181"/>
      <c r="D59" s="173" t="s">
        <v>84</v>
      </c>
      <c r="E59" s="174"/>
      <c r="F59" s="175"/>
      <c r="G59" s="124">
        <f>SUM(G57:G58)</f>
        <v>82733</v>
      </c>
      <c r="H59" s="124">
        <f>SUM(H57:H58)</f>
        <v>2000</v>
      </c>
      <c r="I59" s="124">
        <f>SUM(I57:I58)</f>
        <v>17658</v>
      </c>
      <c r="J59" s="124">
        <f>SUM(J57:J58)</f>
        <v>61581</v>
      </c>
      <c r="K59" s="124">
        <f>SUM(K57:K58)</f>
        <v>1494</v>
      </c>
    </row>
    <row r="60" spans="1:11" ht="21.75" customHeight="1" x14ac:dyDescent="0.25">
      <c r="A60" s="219"/>
      <c r="B60" s="170" t="s">
        <v>85</v>
      </c>
      <c r="C60" s="172" t="s">
        <v>86</v>
      </c>
      <c r="D60" s="179">
        <v>151</v>
      </c>
      <c r="E60" s="48" t="s">
        <v>28</v>
      </c>
      <c r="F60" s="45" t="s">
        <v>29</v>
      </c>
      <c r="G60" s="16">
        <f t="shared" ref="G60:G64" si="8">SUM(H60:K60)</f>
        <v>550</v>
      </c>
      <c r="H60" s="14"/>
      <c r="I60" s="14">
        <v>550</v>
      </c>
      <c r="J60" s="14"/>
      <c r="K60" s="14"/>
    </row>
    <row r="61" spans="1:11" ht="23.25" customHeight="1" x14ac:dyDescent="0.25">
      <c r="A61" s="219"/>
      <c r="B61" s="170"/>
      <c r="C61" s="172"/>
      <c r="D61" s="179"/>
      <c r="E61" s="48" t="s">
        <v>42</v>
      </c>
      <c r="F61" s="45" t="s">
        <v>53</v>
      </c>
      <c r="G61" s="16">
        <f t="shared" si="8"/>
        <v>34952</v>
      </c>
      <c r="H61" s="14">
        <v>4800</v>
      </c>
      <c r="I61" s="14">
        <v>15688</v>
      </c>
      <c r="J61" s="14">
        <v>14464</v>
      </c>
      <c r="K61" s="14"/>
    </row>
    <row r="62" spans="1:11" ht="15" customHeight="1" x14ac:dyDescent="0.25">
      <c r="A62" s="219"/>
      <c r="B62" s="170"/>
      <c r="C62" s="172"/>
      <c r="D62" s="179"/>
      <c r="E62" s="40" t="s">
        <v>90</v>
      </c>
      <c r="F62" s="5" t="s">
        <v>95</v>
      </c>
      <c r="G62" s="16">
        <f t="shared" si="8"/>
        <v>25600</v>
      </c>
      <c r="H62" s="14">
        <v>10000</v>
      </c>
      <c r="I62" s="14">
        <v>2551</v>
      </c>
      <c r="J62" s="14">
        <v>13049</v>
      </c>
      <c r="K62" s="14"/>
    </row>
    <row r="63" spans="1:11" ht="15" customHeight="1" x14ac:dyDescent="0.25">
      <c r="A63" s="219"/>
      <c r="B63" s="170"/>
      <c r="C63" s="172"/>
      <c r="D63" s="179"/>
      <c r="E63" s="40" t="s">
        <v>32</v>
      </c>
      <c r="F63" s="5" t="s">
        <v>33</v>
      </c>
      <c r="G63" s="16">
        <f t="shared" si="8"/>
        <v>42400</v>
      </c>
      <c r="H63" s="14"/>
      <c r="I63" s="14">
        <v>3000</v>
      </c>
      <c r="J63" s="14">
        <v>39400</v>
      </c>
      <c r="K63" s="14"/>
    </row>
    <row r="64" spans="1:11" ht="24.75" customHeight="1" x14ac:dyDescent="0.25">
      <c r="A64" s="219"/>
      <c r="B64" s="170"/>
      <c r="C64" s="172"/>
      <c r="D64" s="179"/>
      <c r="E64" s="49" t="s">
        <v>91</v>
      </c>
      <c r="F64" s="20" t="s">
        <v>96</v>
      </c>
      <c r="G64" s="50">
        <f t="shared" si="8"/>
        <v>8000</v>
      </c>
      <c r="H64" s="46"/>
      <c r="I64" s="46">
        <v>2550</v>
      </c>
      <c r="J64" s="46">
        <v>5000</v>
      </c>
      <c r="K64" s="46">
        <v>450</v>
      </c>
    </row>
    <row r="65" spans="1:11" ht="15" customHeight="1" x14ac:dyDescent="0.25">
      <c r="A65" s="219"/>
      <c r="B65" s="180"/>
      <c r="C65" s="181"/>
      <c r="D65" s="257" t="s">
        <v>89</v>
      </c>
      <c r="E65" s="257"/>
      <c r="F65" s="257"/>
      <c r="G65" s="124">
        <f>SUM(H65:K65)</f>
        <v>111502</v>
      </c>
      <c r="H65" s="124">
        <f>SUM(H60:H64)</f>
        <v>14800</v>
      </c>
      <c r="I65" s="124">
        <f>SUM(I60:I64)</f>
        <v>24339</v>
      </c>
      <c r="J65" s="124">
        <f>SUM(J60:J64)</f>
        <v>71913</v>
      </c>
      <c r="K65" s="124">
        <f>SUM(K60:K64)</f>
        <v>450</v>
      </c>
    </row>
    <row r="66" spans="1:11" ht="23.1" customHeight="1" x14ac:dyDescent="0.25">
      <c r="A66" s="219"/>
      <c r="B66" s="169" t="s">
        <v>100</v>
      </c>
      <c r="C66" s="171" t="s">
        <v>101</v>
      </c>
      <c r="D66" s="32">
        <v>151</v>
      </c>
      <c r="E66" s="51" t="s">
        <v>28</v>
      </c>
      <c r="F66" s="44" t="s">
        <v>29</v>
      </c>
      <c r="G66" s="52">
        <f>SUM(H66:K66)</f>
        <v>80000</v>
      </c>
      <c r="H66" s="53"/>
      <c r="I66" s="53">
        <v>35000</v>
      </c>
      <c r="J66" s="53">
        <v>45000</v>
      </c>
      <c r="K66" s="53"/>
    </row>
    <row r="67" spans="1:11" ht="15" customHeight="1" x14ac:dyDescent="0.25">
      <c r="A67" s="219"/>
      <c r="B67" s="180"/>
      <c r="C67" s="181"/>
      <c r="D67" s="173" t="s">
        <v>102</v>
      </c>
      <c r="E67" s="174"/>
      <c r="F67" s="175"/>
      <c r="G67" s="124">
        <f>SUM(G66)</f>
        <v>80000</v>
      </c>
      <c r="H67" s="124">
        <f t="shared" ref="H67:K67" si="9">SUM(H66)</f>
        <v>0</v>
      </c>
      <c r="I67" s="124">
        <f t="shared" si="9"/>
        <v>35000</v>
      </c>
      <c r="J67" s="124">
        <f t="shared" si="9"/>
        <v>45000</v>
      </c>
      <c r="K67" s="124">
        <f t="shared" si="9"/>
        <v>0</v>
      </c>
    </row>
    <row r="68" spans="1:11" ht="14.25" customHeight="1" x14ac:dyDescent="0.25">
      <c r="A68" s="219"/>
      <c r="B68" s="170" t="s">
        <v>107</v>
      </c>
      <c r="C68" s="191" t="s">
        <v>104</v>
      </c>
      <c r="D68" s="29">
        <v>1412</v>
      </c>
      <c r="E68" s="48" t="s">
        <v>103</v>
      </c>
      <c r="F68" s="45" t="s">
        <v>106</v>
      </c>
      <c r="G68" s="30">
        <f t="shared" ref="G68:G74" si="10">SUM(H68:K68)</f>
        <v>126600</v>
      </c>
      <c r="H68" s="31">
        <v>31700</v>
      </c>
      <c r="I68" s="31">
        <v>31700</v>
      </c>
      <c r="J68" s="31">
        <v>31700</v>
      </c>
      <c r="K68" s="31">
        <v>31500</v>
      </c>
    </row>
    <row r="69" spans="1:11" ht="13.7" customHeight="1" x14ac:dyDescent="0.25">
      <c r="A69" s="219"/>
      <c r="B69" s="170"/>
      <c r="C69" s="191"/>
      <c r="D69" s="23">
        <v>149</v>
      </c>
      <c r="E69" s="40" t="s">
        <v>44</v>
      </c>
      <c r="F69" s="6" t="s">
        <v>55</v>
      </c>
      <c r="G69" s="16">
        <f t="shared" si="10"/>
        <v>24969</v>
      </c>
      <c r="H69" s="14">
        <v>6238</v>
      </c>
      <c r="I69" s="14">
        <v>6351</v>
      </c>
      <c r="J69" s="14">
        <v>6125</v>
      </c>
      <c r="K69" s="14">
        <v>6255</v>
      </c>
    </row>
    <row r="70" spans="1:11" ht="23.85" customHeight="1" x14ac:dyDescent="0.25">
      <c r="A70" s="219"/>
      <c r="B70" s="170"/>
      <c r="C70" s="191"/>
      <c r="D70" s="161">
        <v>151</v>
      </c>
      <c r="E70" s="49" t="s">
        <v>42</v>
      </c>
      <c r="F70" s="20" t="s">
        <v>53</v>
      </c>
      <c r="G70" s="16">
        <f t="shared" si="10"/>
        <v>5000</v>
      </c>
      <c r="H70" s="46"/>
      <c r="I70" s="46"/>
      <c r="J70" s="46">
        <v>5000</v>
      </c>
      <c r="K70" s="46"/>
    </row>
    <row r="71" spans="1:11" ht="13.7" customHeight="1" x14ac:dyDescent="0.25">
      <c r="A71" s="219"/>
      <c r="B71" s="170"/>
      <c r="C71" s="191"/>
      <c r="D71" s="179"/>
      <c r="E71" s="49" t="s">
        <v>103</v>
      </c>
      <c r="F71" s="20" t="s">
        <v>106</v>
      </c>
      <c r="G71" s="16">
        <f t="shared" si="10"/>
        <v>9450</v>
      </c>
      <c r="H71" s="46">
        <v>2420</v>
      </c>
      <c r="I71" s="46">
        <v>2290</v>
      </c>
      <c r="J71" s="46">
        <v>3710</v>
      </c>
      <c r="K71" s="46">
        <v>1030</v>
      </c>
    </row>
    <row r="72" spans="1:11" ht="21.75" customHeight="1" x14ac:dyDescent="0.25">
      <c r="A72" s="219"/>
      <c r="B72" s="170"/>
      <c r="C72" s="191"/>
      <c r="D72" s="179"/>
      <c r="E72" s="49" t="s">
        <v>44</v>
      </c>
      <c r="F72" s="20" t="s">
        <v>55</v>
      </c>
      <c r="G72" s="50">
        <f t="shared" si="10"/>
        <v>40739</v>
      </c>
      <c r="H72" s="46">
        <v>100</v>
      </c>
      <c r="I72" s="46">
        <v>11260</v>
      </c>
      <c r="J72" s="46">
        <v>29059</v>
      </c>
      <c r="K72" s="46">
        <v>320</v>
      </c>
    </row>
    <row r="73" spans="1:11" ht="15" customHeight="1" x14ac:dyDescent="0.25">
      <c r="A73" s="219"/>
      <c r="B73" s="180"/>
      <c r="C73" s="192"/>
      <c r="D73" s="173" t="s">
        <v>105</v>
      </c>
      <c r="E73" s="174"/>
      <c r="F73" s="175"/>
      <c r="G73" s="124">
        <f t="shared" si="10"/>
        <v>206758</v>
      </c>
      <c r="H73" s="124">
        <f>SUM(H68:H72)</f>
        <v>40458</v>
      </c>
      <c r="I73" s="124">
        <f>SUM(I68:I72)</f>
        <v>51601</v>
      </c>
      <c r="J73" s="124">
        <f>SUM(J68:J72)</f>
        <v>75594</v>
      </c>
      <c r="K73" s="124">
        <f>SUM(K68:K72)</f>
        <v>39105</v>
      </c>
    </row>
    <row r="74" spans="1:11" ht="25.5" customHeight="1" x14ac:dyDescent="0.25">
      <c r="A74" s="219"/>
      <c r="B74" s="209" t="s">
        <v>108</v>
      </c>
      <c r="C74" s="196" t="s">
        <v>121</v>
      </c>
      <c r="D74" s="179">
        <v>142</v>
      </c>
      <c r="E74" s="27" t="s">
        <v>109</v>
      </c>
      <c r="F74" s="45" t="s">
        <v>149</v>
      </c>
      <c r="G74" s="30">
        <f t="shared" si="10"/>
        <v>14800</v>
      </c>
      <c r="H74" s="31">
        <v>3700</v>
      </c>
      <c r="I74" s="31">
        <v>3700</v>
      </c>
      <c r="J74" s="31">
        <v>3700</v>
      </c>
      <c r="K74" s="31">
        <v>3700</v>
      </c>
    </row>
    <row r="75" spans="1:11" ht="23.25" customHeight="1" x14ac:dyDescent="0.25">
      <c r="A75" s="219"/>
      <c r="B75" s="210"/>
      <c r="C75" s="197"/>
      <c r="D75" s="179"/>
      <c r="E75" s="23" t="s">
        <v>110</v>
      </c>
      <c r="F75" s="6" t="s">
        <v>149</v>
      </c>
      <c r="G75" s="16">
        <f t="shared" ref="G75:G90" si="11">SUM(H75:K75)</f>
        <v>400</v>
      </c>
      <c r="H75" s="14">
        <v>100</v>
      </c>
      <c r="I75" s="14">
        <v>100</v>
      </c>
      <c r="J75" s="14">
        <v>100</v>
      </c>
      <c r="K75" s="14">
        <v>100</v>
      </c>
    </row>
    <row r="76" spans="1:11" ht="25.5" customHeight="1" x14ac:dyDescent="0.25">
      <c r="A76" s="219"/>
      <c r="B76" s="210"/>
      <c r="C76" s="197"/>
      <c r="D76" s="179"/>
      <c r="E76" s="23" t="s">
        <v>111</v>
      </c>
      <c r="F76" s="6" t="s">
        <v>149</v>
      </c>
      <c r="G76" s="16">
        <f t="shared" si="11"/>
        <v>200</v>
      </c>
      <c r="H76" s="14">
        <v>100</v>
      </c>
      <c r="I76" s="14"/>
      <c r="J76" s="14">
        <v>100</v>
      </c>
      <c r="K76" s="14"/>
    </row>
    <row r="77" spans="1:11" ht="15" customHeight="1" x14ac:dyDescent="0.25">
      <c r="A77" s="219"/>
      <c r="B77" s="210"/>
      <c r="C77" s="197"/>
      <c r="D77" s="179"/>
      <c r="E77" s="23" t="s">
        <v>112</v>
      </c>
      <c r="F77" s="5" t="s">
        <v>150</v>
      </c>
      <c r="G77" s="16">
        <f t="shared" si="11"/>
        <v>15400</v>
      </c>
      <c r="H77" s="14">
        <v>3850</v>
      </c>
      <c r="I77" s="14">
        <v>3850</v>
      </c>
      <c r="J77" s="14">
        <v>3850</v>
      </c>
      <c r="K77" s="14">
        <v>3850</v>
      </c>
    </row>
    <row r="78" spans="1:11" ht="15" customHeight="1" x14ac:dyDescent="0.25">
      <c r="A78" s="219"/>
      <c r="B78" s="210"/>
      <c r="C78" s="197"/>
      <c r="D78" s="179"/>
      <c r="E78" s="23" t="s">
        <v>113</v>
      </c>
      <c r="F78" s="5" t="s">
        <v>151</v>
      </c>
      <c r="G78" s="16">
        <f t="shared" si="11"/>
        <v>23900</v>
      </c>
      <c r="H78" s="14">
        <v>5990</v>
      </c>
      <c r="I78" s="14">
        <v>5970</v>
      </c>
      <c r="J78" s="14">
        <v>5970</v>
      </c>
      <c r="K78" s="14">
        <v>5970</v>
      </c>
    </row>
    <row r="79" spans="1:11" ht="24" customHeight="1" x14ac:dyDescent="0.25">
      <c r="A79" s="219"/>
      <c r="B79" s="210"/>
      <c r="C79" s="197"/>
      <c r="D79" s="179"/>
      <c r="E79" s="23" t="s">
        <v>114</v>
      </c>
      <c r="F79" s="6" t="s">
        <v>250</v>
      </c>
      <c r="G79" s="16">
        <f t="shared" si="11"/>
        <v>8400</v>
      </c>
      <c r="H79" s="14">
        <v>2100</v>
      </c>
      <c r="I79" s="14">
        <v>2100</v>
      </c>
      <c r="J79" s="14">
        <v>2100</v>
      </c>
      <c r="K79" s="14">
        <v>2100</v>
      </c>
    </row>
    <row r="80" spans="1:11" ht="22.7" customHeight="1" x14ac:dyDescent="0.25">
      <c r="A80" s="219"/>
      <c r="B80" s="210"/>
      <c r="C80" s="197"/>
      <c r="D80" s="179"/>
      <c r="E80" s="23" t="s">
        <v>115</v>
      </c>
      <c r="F80" s="6" t="s">
        <v>152</v>
      </c>
      <c r="G80" s="16">
        <f t="shared" si="11"/>
        <v>3700</v>
      </c>
      <c r="H80" s="14">
        <v>920</v>
      </c>
      <c r="I80" s="14">
        <v>930</v>
      </c>
      <c r="J80" s="14">
        <v>920</v>
      </c>
      <c r="K80" s="14">
        <v>930</v>
      </c>
    </row>
    <row r="81" spans="1:11" ht="24" customHeight="1" x14ac:dyDescent="0.25">
      <c r="A81" s="219"/>
      <c r="B81" s="210"/>
      <c r="C81" s="197"/>
      <c r="D81" s="179"/>
      <c r="E81" s="23" t="s">
        <v>116</v>
      </c>
      <c r="F81" s="6" t="s">
        <v>153</v>
      </c>
      <c r="G81" s="16">
        <f t="shared" si="11"/>
        <v>12100</v>
      </c>
      <c r="H81" s="14">
        <v>2500</v>
      </c>
      <c r="I81" s="14">
        <v>3000</v>
      </c>
      <c r="J81" s="14">
        <v>3100</v>
      </c>
      <c r="K81" s="14">
        <v>3500</v>
      </c>
    </row>
    <row r="82" spans="1:11" ht="22.7" customHeight="1" x14ac:dyDescent="0.25">
      <c r="A82" s="219"/>
      <c r="B82" s="210"/>
      <c r="C82" s="197"/>
      <c r="D82" s="179"/>
      <c r="E82" s="23" t="s">
        <v>117</v>
      </c>
      <c r="F82" s="6" t="s">
        <v>154</v>
      </c>
      <c r="G82" s="16">
        <f t="shared" si="11"/>
        <v>18900</v>
      </c>
      <c r="H82" s="14">
        <v>4800</v>
      </c>
      <c r="I82" s="14">
        <v>4700</v>
      </c>
      <c r="J82" s="14">
        <v>4700</v>
      </c>
      <c r="K82" s="14">
        <v>4700</v>
      </c>
    </row>
    <row r="83" spans="1:11" ht="15" customHeight="1" x14ac:dyDescent="0.25">
      <c r="A83" s="219"/>
      <c r="B83" s="210"/>
      <c r="C83" s="197"/>
      <c r="D83" s="179"/>
      <c r="E83" s="23" t="s">
        <v>118</v>
      </c>
      <c r="F83" s="5" t="s">
        <v>155</v>
      </c>
      <c r="G83" s="16">
        <f t="shared" si="11"/>
        <v>202000</v>
      </c>
      <c r="H83" s="14">
        <v>50500</v>
      </c>
      <c r="I83" s="14">
        <v>50500</v>
      </c>
      <c r="J83" s="14">
        <v>50500</v>
      </c>
      <c r="K83" s="14">
        <v>50500</v>
      </c>
    </row>
    <row r="84" spans="1:11" ht="15" customHeight="1" x14ac:dyDescent="0.25">
      <c r="A84" s="219"/>
      <c r="B84" s="210"/>
      <c r="C84" s="197"/>
      <c r="D84" s="179"/>
      <c r="E84" s="23" t="s">
        <v>37</v>
      </c>
      <c r="F84" s="28" t="s">
        <v>48</v>
      </c>
      <c r="G84" s="16">
        <f t="shared" si="11"/>
        <v>133261</v>
      </c>
      <c r="H84" s="14">
        <v>33315</v>
      </c>
      <c r="I84" s="14">
        <v>33315</v>
      </c>
      <c r="J84" s="14">
        <v>33315</v>
      </c>
      <c r="K84" s="14">
        <v>33316</v>
      </c>
    </row>
    <row r="85" spans="1:11" ht="36" customHeight="1" x14ac:dyDescent="0.25">
      <c r="A85" s="219"/>
      <c r="B85" s="210"/>
      <c r="C85" s="197"/>
      <c r="D85" s="179"/>
      <c r="E85" s="23" t="s">
        <v>27</v>
      </c>
      <c r="F85" s="6" t="s">
        <v>258</v>
      </c>
      <c r="G85" s="16">
        <f t="shared" si="11"/>
        <v>11356</v>
      </c>
      <c r="H85" s="14">
        <v>2839</v>
      </c>
      <c r="I85" s="14">
        <v>2839</v>
      </c>
      <c r="J85" s="14">
        <v>2839</v>
      </c>
      <c r="K85" s="14">
        <v>2839</v>
      </c>
    </row>
    <row r="86" spans="1:11" ht="22.7" customHeight="1" x14ac:dyDescent="0.25">
      <c r="A86" s="219"/>
      <c r="B86" s="210"/>
      <c r="C86" s="197"/>
      <c r="D86" s="179"/>
      <c r="E86" s="23" t="s">
        <v>75</v>
      </c>
      <c r="F86" s="6" t="s">
        <v>83</v>
      </c>
      <c r="G86" s="16">
        <f t="shared" si="11"/>
        <v>200</v>
      </c>
      <c r="H86" s="14">
        <v>100</v>
      </c>
      <c r="I86" s="14">
        <v>100</v>
      </c>
      <c r="J86" s="14"/>
      <c r="K86" s="14"/>
    </row>
    <row r="87" spans="1:11" ht="25.15" customHeight="1" x14ac:dyDescent="0.25">
      <c r="A87" s="219"/>
      <c r="B87" s="210"/>
      <c r="C87" s="197"/>
      <c r="D87" s="179"/>
      <c r="E87" s="23" t="s">
        <v>166</v>
      </c>
      <c r="F87" s="6" t="s">
        <v>167</v>
      </c>
      <c r="G87" s="16">
        <f t="shared" si="11"/>
        <v>384800</v>
      </c>
      <c r="H87" s="14">
        <v>110210</v>
      </c>
      <c r="I87" s="14">
        <v>92875</v>
      </c>
      <c r="J87" s="14">
        <v>74646</v>
      </c>
      <c r="K87" s="14">
        <v>107069</v>
      </c>
    </row>
    <row r="88" spans="1:11" ht="22.7" customHeight="1" x14ac:dyDescent="0.25">
      <c r="A88" s="219"/>
      <c r="B88" s="210"/>
      <c r="C88" s="197"/>
      <c r="D88" s="179"/>
      <c r="E88" s="23" t="s">
        <v>168</v>
      </c>
      <c r="F88" s="6" t="s">
        <v>173</v>
      </c>
      <c r="G88" s="16">
        <f t="shared" si="11"/>
        <v>50658</v>
      </c>
      <c r="H88" s="14">
        <v>14713</v>
      </c>
      <c r="I88" s="14">
        <v>2341</v>
      </c>
      <c r="J88" s="14">
        <v>14164</v>
      </c>
      <c r="K88" s="14">
        <v>19440</v>
      </c>
    </row>
    <row r="89" spans="1:11" ht="15.6" customHeight="1" x14ac:dyDescent="0.25">
      <c r="A89" s="219"/>
      <c r="B89" s="210"/>
      <c r="C89" s="197"/>
      <c r="D89" s="179"/>
      <c r="E89" s="23" t="s">
        <v>169</v>
      </c>
      <c r="F89" s="6" t="s">
        <v>174</v>
      </c>
      <c r="G89" s="16">
        <f t="shared" si="11"/>
        <v>77240</v>
      </c>
      <c r="H89" s="14"/>
      <c r="I89" s="14">
        <v>5000</v>
      </c>
      <c r="J89" s="14">
        <v>72240</v>
      </c>
      <c r="K89" s="14"/>
    </row>
    <row r="90" spans="1:11" ht="34.5" customHeight="1" x14ac:dyDescent="0.25">
      <c r="A90" s="219"/>
      <c r="B90" s="210"/>
      <c r="C90" s="197"/>
      <c r="D90" s="162"/>
      <c r="E90" s="23" t="s">
        <v>119</v>
      </c>
      <c r="F90" s="6" t="s">
        <v>156</v>
      </c>
      <c r="G90" s="16">
        <f t="shared" si="11"/>
        <v>1300</v>
      </c>
      <c r="H90" s="14"/>
      <c r="I90" s="14">
        <v>400</v>
      </c>
      <c r="J90" s="14">
        <v>450</v>
      </c>
      <c r="K90" s="14">
        <v>450</v>
      </c>
    </row>
    <row r="91" spans="1:11" ht="15" customHeight="1" x14ac:dyDescent="0.25">
      <c r="A91" s="219"/>
      <c r="B91" s="210"/>
      <c r="C91" s="197"/>
      <c r="D91" s="187" t="s">
        <v>251</v>
      </c>
      <c r="E91" s="188"/>
      <c r="F91" s="189"/>
      <c r="G91" s="25">
        <f>SUM(H91:K91)</f>
        <v>958615</v>
      </c>
      <c r="H91" s="25">
        <f>SUM(H74:H90)</f>
        <v>235737</v>
      </c>
      <c r="I91" s="25">
        <f>SUM(I74:I90)</f>
        <v>211720</v>
      </c>
      <c r="J91" s="25">
        <f>SUM(J74:J90)</f>
        <v>272694</v>
      </c>
      <c r="K91" s="25">
        <f>SUM(K74:K90)</f>
        <v>238464</v>
      </c>
    </row>
    <row r="92" spans="1:11" ht="23.25" customHeight="1" x14ac:dyDescent="0.25">
      <c r="A92" s="219"/>
      <c r="B92" s="210"/>
      <c r="C92" s="197"/>
      <c r="D92" s="161">
        <v>151</v>
      </c>
      <c r="E92" s="40" t="s">
        <v>109</v>
      </c>
      <c r="F92" s="6" t="s">
        <v>149</v>
      </c>
      <c r="G92" s="16">
        <f>SUM(H92:K92)</f>
        <v>18872</v>
      </c>
      <c r="H92" s="14">
        <v>5300</v>
      </c>
      <c r="I92" s="14">
        <v>6129</v>
      </c>
      <c r="J92" s="14">
        <v>4996</v>
      </c>
      <c r="K92" s="14">
        <v>2447</v>
      </c>
    </row>
    <row r="93" spans="1:11" ht="19.149999999999999" customHeight="1" x14ac:dyDescent="0.25">
      <c r="A93" s="219"/>
      <c r="B93" s="210"/>
      <c r="C93" s="197"/>
      <c r="D93" s="179"/>
      <c r="E93" s="40" t="s">
        <v>112</v>
      </c>
      <c r="F93" s="5" t="s">
        <v>150</v>
      </c>
      <c r="G93" s="16">
        <f>SUM(H93:K93)</f>
        <v>3209</v>
      </c>
      <c r="H93" s="14">
        <v>710</v>
      </c>
      <c r="I93" s="14">
        <v>954</v>
      </c>
      <c r="J93" s="14">
        <v>810</v>
      </c>
      <c r="K93" s="14">
        <v>735</v>
      </c>
    </row>
    <row r="94" spans="1:11" ht="16.5" customHeight="1" x14ac:dyDescent="0.25">
      <c r="A94" s="219"/>
      <c r="B94" s="210"/>
      <c r="C94" s="197"/>
      <c r="D94" s="179"/>
      <c r="E94" s="40" t="s">
        <v>113</v>
      </c>
      <c r="F94" s="5" t="s">
        <v>151</v>
      </c>
      <c r="G94" s="16">
        <f t="shared" ref="G94:G98" si="12">SUM(H94:K94)</f>
        <v>20422</v>
      </c>
      <c r="H94" s="14">
        <v>5310</v>
      </c>
      <c r="I94" s="14">
        <v>7740</v>
      </c>
      <c r="J94" s="14">
        <v>7155</v>
      </c>
      <c r="K94" s="14">
        <v>217</v>
      </c>
    </row>
    <row r="95" spans="1:11" ht="23.25" customHeight="1" x14ac:dyDescent="0.25">
      <c r="A95" s="219"/>
      <c r="B95" s="210"/>
      <c r="C95" s="197"/>
      <c r="D95" s="179"/>
      <c r="E95" s="40" t="s">
        <v>114</v>
      </c>
      <c r="F95" s="6" t="s">
        <v>250</v>
      </c>
      <c r="G95" s="16">
        <f t="shared" si="12"/>
        <v>16483</v>
      </c>
      <c r="H95" s="14">
        <v>3350</v>
      </c>
      <c r="I95" s="14">
        <v>4527</v>
      </c>
      <c r="J95" s="14">
        <v>4460</v>
      </c>
      <c r="K95" s="14">
        <v>4146</v>
      </c>
    </row>
    <row r="96" spans="1:11" ht="23.25" customHeight="1" x14ac:dyDescent="0.25">
      <c r="A96" s="219"/>
      <c r="B96" s="210"/>
      <c r="C96" s="197"/>
      <c r="D96" s="179"/>
      <c r="E96" s="40" t="s">
        <v>115</v>
      </c>
      <c r="F96" s="6" t="s">
        <v>152</v>
      </c>
      <c r="G96" s="16">
        <f t="shared" si="12"/>
        <v>14473</v>
      </c>
      <c r="H96" s="14">
        <v>3017</v>
      </c>
      <c r="I96" s="14">
        <v>4260</v>
      </c>
      <c r="J96" s="14">
        <v>4130</v>
      </c>
      <c r="K96" s="14">
        <v>3066</v>
      </c>
    </row>
    <row r="97" spans="1:11" ht="15" customHeight="1" x14ac:dyDescent="0.25">
      <c r="A97" s="219"/>
      <c r="B97" s="210"/>
      <c r="C97" s="197"/>
      <c r="D97" s="179"/>
      <c r="E97" s="40" t="s">
        <v>37</v>
      </c>
      <c r="F97" s="5" t="s">
        <v>48</v>
      </c>
      <c r="G97" s="16">
        <f t="shared" si="12"/>
        <v>10000</v>
      </c>
      <c r="H97" s="14">
        <v>6220</v>
      </c>
      <c r="I97" s="14">
        <v>3298</v>
      </c>
      <c r="J97" s="14">
        <v>482</v>
      </c>
      <c r="K97" s="14"/>
    </row>
    <row r="98" spans="1:11" ht="36" customHeight="1" x14ac:dyDescent="0.25">
      <c r="A98" s="219"/>
      <c r="B98" s="210"/>
      <c r="C98" s="198"/>
      <c r="D98" s="162"/>
      <c r="E98" s="40" t="s">
        <v>27</v>
      </c>
      <c r="F98" s="6" t="s">
        <v>162</v>
      </c>
      <c r="G98" s="16">
        <f t="shared" si="12"/>
        <v>10411</v>
      </c>
      <c r="H98" s="14">
        <v>2240</v>
      </c>
      <c r="I98" s="14">
        <v>3530</v>
      </c>
      <c r="J98" s="14">
        <v>3341</v>
      </c>
      <c r="K98" s="14">
        <v>1300</v>
      </c>
    </row>
    <row r="99" spans="1:11" ht="15" customHeight="1" x14ac:dyDescent="0.25">
      <c r="A99" s="219"/>
      <c r="B99" s="210"/>
      <c r="C99" s="198"/>
      <c r="D99" s="190" t="s">
        <v>249</v>
      </c>
      <c r="E99" s="190"/>
      <c r="F99" s="190"/>
      <c r="G99" s="25">
        <f>SUM(H99:K99)</f>
        <v>93870</v>
      </c>
      <c r="H99" s="25">
        <f>SUM(H92:H98)</f>
        <v>26147</v>
      </c>
      <c r="I99" s="25">
        <f>SUM(I92:I98)</f>
        <v>30438</v>
      </c>
      <c r="J99" s="25">
        <f>SUM(J92:J98)</f>
        <v>25374</v>
      </c>
      <c r="K99" s="25">
        <f>SUM(K92:K98)</f>
        <v>11911</v>
      </c>
    </row>
    <row r="100" spans="1:11" ht="15" customHeight="1" x14ac:dyDescent="0.25">
      <c r="A100" s="219"/>
      <c r="B100" s="210"/>
      <c r="C100" s="198"/>
      <c r="D100" s="262" t="s">
        <v>120</v>
      </c>
      <c r="E100" s="263"/>
      <c r="F100" s="264"/>
      <c r="G100" s="126">
        <f>SUM(H100:K100)</f>
        <v>1052485</v>
      </c>
      <c r="H100" s="126">
        <f>SUM(H91,H99)</f>
        <v>261884</v>
      </c>
      <c r="I100" s="126">
        <f>SUM(I91,I99)</f>
        <v>242158</v>
      </c>
      <c r="J100" s="126">
        <f>SUM(J91,J99)</f>
        <v>298068</v>
      </c>
      <c r="K100" s="126">
        <f>SUM(K91,K99)</f>
        <v>250375</v>
      </c>
    </row>
    <row r="101" spans="1:11" ht="15" customHeight="1" x14ac:dyDescent="0.25">
      <c r="A101" s="219"/>
      <c r="B101" s="169" t="s">
        <v>127</v>
      </c>
      <c r="C101" s="171" t="s">
        <v>126</v>
      </c>
      <c r="D101" s="23">
        <v>131</v>
      </c>
      <c r="E101" s="40" t="s">
        <v>47</v>
      </c>
      <c r="F101" s="6" t="s">
        <v>58</v>
      </c>
      <c r="G101" s="16">
        <f t="shared" ref="G101:G106" si="13">SUM(H101:K101)</f>
        <v>4242</v>
      </c>
      <c r="H101" s="24"/>
      <c r="I101" s="24">
        <v>4242</v>
      </c>
      <c r="J101" s="24"/>
      <c r="K101" s="24"/>
    </row>
    <row r="102" spans="1:11" ht="24.4" customHeight="1" x14ac:dyDescent="0.25">
      <c r="A102" s="219"/>
      <c r="B102" s="170"/>
      <c r="C102" s="172"/>
      <c r="D102" s="161">
        <v>144</v>
      </c>
      <c r="E102" s="40" t="s">
        <v>123</v>
      </c>
      <c r="F102" s="6" t="s">
        <v>158</v>
      </c>
      <c r="G102" s="30">
        <f t="shared" si="13"/>
        <v>105926.05</v>
      </c>
      <c r="H102" s="47">
        <v>10362</v>
      </c>
      <c r="I102" s="47">
        <v>10962</v>
      </c>
      <c r="J102" s="47">
        <v>50077</v>
      </c>
      <c r="K102" s="47">
        <v>34525.050000000003</v>
      </c>
    </row>
    <row r="103" spans="1:11" ht="33.950000000000003" customHeight="1" x14ac:dyDescent="0.25">
      <c r="A103" s="219"/>
      <c r="B103" s="170"/>
      <c r="C103" s="172"/>
      <c r="D103" s="179"/>
      <c r="E103" s="40" t="s">
        <v>119</v>
      </c>
      <c r="F103" s="6" t="s">
        <v>156</v>
      </c>
      <c r="G103" s="30">
        <f t="shared" si="13"/>
        <v>142100</v>
      </c>
      <c r="H103" s="47">
        <v>30000</v>
      </c>
      <c r="I103" s="47">
        <v>40000</v>
      </c>
      <c r="J103" s="47"/>
      <c r="K103" s="47">
        <v>72100</v>
      </c>
    </row>
    <row r="104" spans="1:11" ht="24.4" customHeight="1" x14ac:dyDescent="0.25">
      <c r="A104" s="219"/>
      <c r="B104" s="170"/>
      <c r="C104" s="172"/>
      <c r="D104" s="179"/>
      <c r="E104" s="40" t="s">
        <v>46</v>
      </c>
      <c r="F104" s="6" t="s">
        <v>57</v>
      </c>
      <c r="G104" s="30">
        <f t="shared" si="13"/>
        <v>334555.25</v>
      </c>
      <c r="H104" s="47"/>
      <c r="I104" s="47">
        <v>34169</v>
      </c>
      <c r="J104" s="47">
        <v>67986.25</v>
      </c>
      <c r="K104" s="47">
        <v>232400</v>
      </c>
    </row>
    <row r="105" spans="1:11" ht="26.45" customHeight="1" x14ac:dyDescent="0.25">
      <c r="A105" s="219"/>
      <c r="B105" s="170"/>
      <c r="C105" s="172"/>
      <c r="D105" s="162"/>
      <c r="E105" s="40" t="s">
        <v>34</v>
      </c>
      <c r="F105" s="6" t="s">
        <v>245</v>
      </c>
      <c r="G105" s="30">
        <f t="shared" si="13"/>
        <v>15552</v>
      </c>
      <c r="H105" s="47"/>
      <c r="I105" s="47"/>
      <c r="J105" s="47">
        <v>10000</v>
      </c>
      <c r="K105" s="47">
        <v>5552</v>
      </c>
    </row>
    <row r="106" spans="1:11" ht="21.2" customHeight="1" x14ac:dyDescent="0.25">
      <c r="A106" s="219"/>
      <c r="B106" s="170"/>
      <c r="C106" s="172"/>
      <c r="D106" s="32"/>
      <c r="E106" s="48" t="s">
        <v>301</v>
      </c>
      <c r="F106" s="45" t="s">
        <v>302</v>
      </c>
      <c r="G106" s="30">
        <f t="shared" si="13"/>
        <v>20000</v>
      </c>
      <c r="H106" s="47"/>
      <c r="I106" s="47">
        <v>20000</v>
      </c>
      <c r="J106" s="47"/>
      <c r="K106" s="47"/>
    </row>
    <row r="107" spans="1:11" ht="15" customHeight="1" x14ac:dyDescent="0.25">
      <c r="A107" s="219"/>
      <c r="B107" s="170"/>
      <c r="C107" s="172"/>
      <c r="D107" s="179">
        <v>151</v>
      </c>
      <c r="E107" s="48" t="s">
        <v>255</v>
      </c>
      <c r="F107" s="74" t="s">
        <v>256</v>
      </c>
      <c r="G107" s="30">
        <f>SUM(H107:K107)</f>
        <v>1000</v>
      </c>
      <c r="H107" s="47">
        <v>1000</v>
      </c>
      <c r="I107" s="47"/>
      <c r="J107" s="47"/>
      <c r="K107" s="47"/>
    </row>
    <row r="108" spans="1:11" ht="15" customHeight="1" x14ac:dyDescent="0.25">
      <c r="A108" s="219"/>
      <c r="B108" s="170"/>
      <c r="C108" s="172"/>
      <c r="D108" s="179"/>
      <c r="E108" s="40" t="s">
        <v>122</v>
      </c>
      <c r="F108" s="5" t="s">
        <v>157</v>
      </c>
      <c r="G108" s="16">
        <f>SUM(H108:K108)</f>
        <v>19650</v>
      </c>
      <c r="H108" s="14">
        <v>7763</v>
      </c>
      <c r="I108" s="14">
        <v>6863</v>
      </c>
      <c r="J108" s="14">
        <v>2262</v>
      </c>
      <c r="K108" s="14">
        <v>2762</v>
      </c>
    </row>
    <row r="109" spans="1:11" ht="24" customHeight="1" x14ac:dyDescent="0.25">
      <c r="A109" s="219"/>
      <c r="B109" s="170"/>
      <c r="C109" s="172"/>
      <c r="D109" s="179"/>
      <c r="E109" s="40" t="s">
        <v>170</v>
      </c>
      <c r="F109" s="6" t="s">
        <v>172</v>
      </c>
      <c r="G109" s="16">
        <f>SUM(H109:K109)</f>
        <v>11619</v>
      </c>
      <c r="H109" s="14">
        <v>2640</v>
      </c>
      <c r="I109" s="14">
        <v>3130</v>
      </c>
      <c r="J109" s="14">
        <v>2000</v>
      </c>
      <c r="K109" s="14">
        <v>3849</v>
      </c>
    </row>
    <row r="110" spans="1:11" ht="18.399999999999999" customHeight="1" x14ac:dyDescent="0.25">
      <c r="A110" s="219"/>
      <c r="B110" s="170"/>
      <c r="C110" s="172"/>
      <c r="D110" s="179"/>
      <c r="E110" s="40" t="s">
        <v>74</v>
      </c>
      <c r="F110" s="6" t="s">
        <v>82</v>
      </c>
      <c r="G110" s="16">
        <f>SUM(H110:K110)</f>
        <v>10000</v>
      </c>
      <c r="H110" s="14">
        <v>2000</v>
      </c>
      <c r="I110" s="14">
        <v>2000</v>
      </c>
      <c r="J110" s="14">
        <v>5000</v>
      </c>
      <c r="K110" s="14">
        <v>1000</v>
      </c>
    </row>
    <row r="111" spans="1:11" ht="23.25" customHeight="1" x14ac:dyDescent="0.25">
      <c r="A111" s="219"/>
      <c r="B111" s="170"/>
      <c r="C111" s="172"/>
      <c r="D111" s="179"/>
      <c r="E111" s="40" t="s">
        <v>123</v>
      </c>
      <c r="F111" s="6" t="s">
        <v>158</v>
      </c>
      <c r="G111" s="16">
        <f t="shared" ref="G111:G127" si="14">SUM(H111:K111)</f>
        <v>76032</v>
      </c>
      <c r="H111" s="14">
        <v>17383</v>
      </c>
      <c r="I111" s="14">
        <v>7283</v>
      </c>
      <c r="J111" s="14">
        <v>2383</v>
      </c>
      <c r="K111" s="14">
        <v>48983</v>
      </c>
    </row>
    <row r="112" spans="1:11" ht="16.149999999999999" customHeight="1" x14ac:dyDescent="0.25">
      <c r="A112" s="219"/>
      <c r="B112" s="170"/>
      <c r="C112" s="172"/>
      <c r="D112" s="179"/>
      <c r="E112" s="40" t="s">
        <v>141</v>
      </c>
      <c r="F112" s="6" t="s">
        <v>164</v>
      </c>
      <c r="G112" s="16">
        <f t="shared" si="14"/>
        <v>56460</v>
      </c>
      <c r="H112" s="14">
        <v>10690</v>
      </c>
      <c r="I112" s="14">
        <v>16750</v>
      </c>
      <c r="J112" s="14">
        <v>27280</v>
      </c>
      <c r="K112" s="14">
        <v>1740</v>
      </c>
    </row>
    <row r="113" spans="1:11" ht="24" customHeight="1" x14ac:dyDescent="0.25">
      <c r="A113" s="219"/>
      <c r="B113" s="170"/>
      <c r="C113" s="172"/>
      <c r="D113" s="179"/>
      <c r="E113" s="40" t="s">
        <v>171</v>
      </c>
      <c r="F113" s="6" t="s">
        <v>167</v>
      </c>
      <c r="G113" s="16">
        <f t="shared" si="14"/>
        <v>75900</v>
      </c>
      <c r="H113" s="14">
        <v>13800</v>
      </c>
      <c r="I113" s="14">
        <v>23660</v>
      </c>
      <c r="J113" s="14">
        <v>23000</v>
      </c>
      <c r="K113" s="14">
        <v>15440</v>
      </c>
    </row>
    <row r="114" spans="1:11" ht="17.45" customHeight="1" x14ac:dyDescent="0.25">
      <c r="A114" s="219"/>
      <c r="B114" s="170"/>
      <c r="C114" s="172"/>
      <c r="D114" s="179"/>
      <c r="E114" s="40" t="s">
        <v>45</v>
      </c>
      <c r="F114" s="6" t="s">
        <v>56</v>
      </c>
      <c r="G114" s="16">
        <f t="shared" si="14"/>
        <v>65621</v>
      </c>
      <c r="H114" s="14">
        <v>6468</v>
      </c>
      <c r="I114" s="14">
        <v>9702</v>
      </c>
      <c r="J114" s="14">
        <v>9702</v>
      </c>
      <c r="K114" s="14">
        <v>39749</v>
      </c>
    </row>
    <row r="115" spans="1:11" ht="37.5" customHeight="1" x14ac:dyDescent="0.25">
      <c r="A115" s="219"/>
      <c r="B115" s="170"/>
      <c r="C115" s="172"/>
      <c r="D115" s="179"/>
      <c r="E115" s="40" t="s">
        <v>119</v>
      </c>
      <c r="F115" s="6" t="s">
        <v>156</v>
      </c>
      <c r="G115" s="16">
        <f t="shared" si="14"/>
        <v>465100</v>
      </c>
      <c r="H115" s="14">
        <v>198660</v>
      </c>
      <c r="I115" s="14">
        <v>86150</v>
      </c>
      <c r="J115" s="14">
        <v>43540</v>
      </c>
      <c r="K115" s="14">
        <v>136750</v>
      </c>
    </row>
    <row r="116" spans="1:11" ht="36" customHeight="1" x14ac:dyDescent="0.25">
      <c r="A116" s="219"/>
      <c r="B116" s="170"/>
      <c r="C116" s="172"/>
      <c r="D116" s="179"/>
      <c r="E116" s="40" t="s">
        <v>46</v>
      </c>
      <c r="F116" s="6" t="s">
        <v>57</v>
      </c>
      <c r="G116" s="16">
        <f t="shared" si="14"/>
        <v>1144838</v>
      </c>
      <c r="H116" s="14">
        <v>265400</v>
      </c>
      <c r="I116" s="14">
        <v>271050</v>
      </c>
      <c r="J116" s="14">
        <v>310152</v>
      </c>
      <c r="K116" s="14">
        <v>298236</v>
      </c>
    </row>
    <row r="117" spans="1:11" ht="17.100000000000001" customHeight="1" x14ac:dyDescent="0.25">
      <c r="A117" s="219"/>
      <c r="B117" s="170"/>
      <c r="C117" s="172"/>
      <c r="D117" s="162"/>
      <c r="E117" s="40" t="s">
        <v>47</v>
      </c>
      <c r="F117" s="6" t="s">
        <v>58</v>
      </c>
      <c r="G117" s="16">
        <f t="shared" si="14"/>
        <v>108554</v>
      </c>
      <c r="H117" s="14">
        <v>19600</v>
      </c>
      <c r="I117" s="14">
        <v>28270</v>
      </c>
      <c r="J117" s="14">
        <v>36650</v>
      </c>
      <c r="K117" s="14">
        <v>24034</v>
      </c>
    </row>
    <row r="118" spans="1:11" ht="38.25" customHeight="1" x14ac:dyDescent="0.25">
      <c r="A118" s="219"/>
      <c r="B118" s="170"/>
      <c r="C118" s="172"/>
      <c r="D118" s="178" t="s">
        <v>125</v>
      </c>
      <c r="E118" s="40" t="s">
        <v>119</v>
      </c>
      <c r="F118" s="6" t="s">
        <v>156</v>
      </c>
      <c r="G118" s="16">
        <f t="shared" si="14"/>
        <v>30990</v>
      </c>
      <c r="H118" s="14">
        <v>290</v>
      </c>
      <c r="I118" s="14">
        <v>6300</v>
      </c>
      <c r="J118" s="14">
        <v>12200</v>
      </c>
      <c r="K118" s="14">
        <v>12200</v>
      </c>
    </row>
    <row r="119" spans="1:11" ht="18.399999999999999" customHeight="1" x14ac:dyDescent="0.25">
      <c r="A119" s="219"/>
      <c r="B119" s="170"/>
      <c r="C119" s="172"/>
      <c r="D119" s="218"/>
      <c r="E119" s="40" t="s">
        <v>289</v>
      </c>
      <c r="F119" s="6" t="s">
        <v>174</v>
      </c>
      <c r="G119" s="16">
        <f t="shared" si="14"/>
        <v>10</v>
      </c>
      <c r="H119" s="14">
        <v>10</v>
      </c>
      <c r="I119" s="14"/>
      <c r="J119" s="14"/>
      <c r="K119" s="14"/>
    </row>
    <row r="120" spans="1:11" ht="37.5" customHeight="1" x14ac:dyDescent="0.25">
      <c r="A120" s="219"/>
      <c r="B120" s="170"/>
      <c r="C120" s="172"/>
      <c r="D120" s="23" t="s">
        <v>99</v>
      </c>
      <c r="E120" s="40" t="s">
        <v>119</v>
      </c>
      <c r="F120" s="6" t="s">
        <v>156</v>
      </c>
      <c r="G120" s="16">
        <f t="shared" si="14"/>
        <v>26895</v>
      </c>
      <c r="H120" s="14">
        <v>26895</v>
      </c>
      <c r="I120" s="14"/>
      <c r="J120" s="14"/>
      <c r="K120" s="14"/>
    </row>
    <row r="121" spans="1:11" ht="15.75" customHeight="1" x14ac:dyDescent="0.25">
      <c r="A121" s="219"/>
      <c r="B121" s="170"/>
      <c r="C121" s="172"/>
      <c r="D121" s="29">
        <v>157</v>
      </c>
      <c r="E121" s="49" t="s">
        <v>122</v>
      </c>
      <c r="F121" s="38" t="s">
        <v>157</v>
      </c>
      <c r="G121" s="50">
        <f t="shared" si="14"/>
        <v>76223</v>
      </c>
      <c r="H121" s="46"/>
      <c r="I121" s="46">
        <v>76223</v>
      </c>
      <c r="J121" s="46"/>
      <c r="K121" s="46"/>
    </row>
    <row r="122" spans="1:11" ht="15" customHeight="1" x14ac:dyDescent="0.25">
      <c r="A122" s="219"/>
      <c r="B122" s="180"/>
      <c r="C122" s="181"/>
      <c r="D122" s="173" t="s">
        <v>124</v>
      </c>
      <c r="E122" s="174"/>
      <c r="F122" s="175"/>
      <c r="G122" s="127">
        <f>SUM(H122:K122)</f>
        <v>2791267.3</v>
      </c>
      <c r="H122" s="127">
        <f>SUM(H101:H121)</f>
        <v>612961</v>
      </c>
      <c r="I122" s="127">
        <f>SUM(I101:I121)</f>
        <v>646754</v>
      </c>
      <c r="J122" s="127">
        <f>SUM(J101:J121)</f>
        <v>602232.25</v>
      </c>
      <c r="K122" s="124">
        <f>SUM(K101:K121)</f>
        <v>929320.05</v>
      </c>
    </row>
    <row r="123" spans="1:11" ht="15" customHeight="1" x14ac:dyDescent="0.25">
      <c r="A123" s="219"/>
      <c r="B123" s="169" t="s">
        <v>128</v>
      </c>
      <c r="C123" s="171" t="s">
        <v>129</v>
      </c>
      <c r="D123" s="40">
        <v>13</v>
      </c>
      <c r="E123" s="48" t="s">
        <v>118</v>
      </c>
      <c r="F123" s="21" t="s">
        <v>155</v>
      </c>
      <c r="G123" s="30">
        <f t="shared" si="14"/>
        <v>166427</v>
      </c>
      <c r="H123" s="100"/>
      <c r="I123" s="100">
        <v>46895</v>
      </c>
      <c r="J123" s="100">
        <v>119532</v>
      </c>
      <c r="K123" s="47"/>
    </row>
    <row r="124" spans="1:11" ht="15" customHeight="1" x14ac:dyDescent="0.25">
      <c r="A124" s="219"/>
      <c r="B124" s="170"/>
      <c r="C124" s="172"/>
      <c r="D124" s="40">
        <v>145</v>
      </c>
      <c r="E124" s="48" t="s">
        <v>118</v>
      </c>
      <c r="F124" s="21" t="s">
        <v>155</v>
      </c>
      <c r="G124" s="30">
        <f t="shared" si="14"/>
        <v>29371</v>
      </c>
      <c r="H124" s="100"/>
      <c r="I124" s="100">
        <v>8276</v>
      </c>
      <c r="J124" s="100">
        <v>21095</v>
      </c>
      <c r="K124" s="47"/>
    </row>
    <row r="125" spans="1:11" ht="15" customHeight="1" x14ac:dyDescent="0.25">
      <c r="A125" s="219"/>
      <c r="B125" s="170"/>
      <c r="C125" s="172"/>
      <c r="D125" s="240">
        <v>151</v>
      </c>
      <c r="E125" s="48" t="s">
        <v>118</v>
      </c>
      <c r="F125" s="21" t="s">
        <v>155</v>
      </c>
      <c r="G125" s="30">
        <f t="shared" si="14"/>
        <v>395624</v>
      </c>
      <c r="H125" s="31">
        <v>6580</v>
      </c>
      <c r="I125" s="31">
        <v>335859</v>
      </c>
      <c r="J125" s="31">
        <v>42500</v>
      </c>
      <c r="K125" s="31">
        <v>10685</v>
      </c>
    </row>
    <row r="126" spans="1:11" ht="15" customHeight="1" x14ac:dyDescent="0.25">
      <c r="A126" s="219"/>
      <c r="B126" s="170"/>
      <c r="C126" s="172"/>
      <c r="D126" s="240"/>
      <c r="E126" s="40" t="s">
        <v>253</v>
      </c>
      <c r="F126" s="5" t="s">
        <v>254</v>
      </c>
      <c r="G126" s="16">
        <f t="shared" si="14"/>
        <v>10890</v>
      </c>
      <c r="H126" s="14"/>
      <c r="I126" s="14"/>
      <c r="J126" s="14">
        <v>10890</v>
      </c>
      <c r="K126" s="14"/>
    </row>
    <row r="127" spans="1:11" ht="15" customHeight="1" x14ac:dyDescent="0.25">
      <c r="A127" s="219"/>
      <c r="B127" s="170"/>
      <c r="C127" s="172"/>
      <c r="D127" s="241"/>
      <c r="E127" s="40" t="s">
        <v>272</v>
      </c>
      <c r="F127" s="75" t="s">
        <v>273</v>
      </c>
      <c r="G127" s="16">
        <f t="shared" si="14"/>
        <v>6110</v>
      </c>
      <c r="H127" s="14"/>
      <c r="I127" s="14"/>
      <c r="J127" s="14">
        <v>6110</v>
      </c>
      <c r="K127" s="14"/>
    </row>
    <row r="128" spans="1:11" ht="15" customHeight="1" x14ac:dyDescent="0.25">
      <c r="A128" s="219"/>
      <c r="B128" s="180"/>
      <c r="C128" s="181"/>
      <c r="D128" s="173" t="s">
        <v>133</v>
      </c>
      <c r="E128" s="174"/>
      <c r="F128" s="175"/>
      <c r="G128" s="124">
        <f>SUM(G123:G127)</f>
        <v>608422</v>
      </c>
      <c r="H128" s="124">
        <f>SUM(H123:H127)</f>
        <v>6580</v>
      </c>
      <c r="I128" s="124">
        <f t="shared" ref="I128:K128" si="15">SUM(I123:I127)</f>
        <v>391030</v>
      </c>
      <c r="J128" s="124">
        <f t="shared" si="15"/>
        <v>200127</v>
      </c>
      <c r="K128" s="124">
        <f t="shared" si="15"/>
        <v>10685</v>
      </c>
    </row>
    <row r="129" spans="1:11" ht="15" customHeight="1" x14ac:dyDescent="0.25">
      <c r="A129" s="219"/>
      <c r="B129" s="169" t="s">
        <v>134</v>
      </c>
      <c r="C129" s="171" t="s">
        <v>135</v>
      </c>
      <c r="D129" s="40">
        <v>144</v>
      </c>
      <c r="E129" s="40" t="s">
        <v>39</v>
      </c>
      <c r="F129" s="5" t="s">
        <v>50</v>
      </c>
      <c r="G129" s="16">
        <f t="shared" ref="G129:G137" si="16">SUM(H129:K129)</f>
        <v>99238</v>
      </c>
      <c r="H129" s="24"/>
      <c r="I129" s="24">
        <v>99238</v>
      </c>
      <c r="J129" s="24"/>
      <c r="K129" s="24"/>
    </row>
    <row r="130" spans="1:11" ht="21.75" customHeight="1" x14ac:dyDescent="0.25">
      <c r="A130" s="219"/>
      <c r="B130" s="170"/>
      <c r="C130" s="172"/>
      <c r="D130" s="40">
        <v>147</v>
      </c>
      <c r="E130" s="40" t="s">
        <v>67</v>
      </c>
      <c r="F130" s="6" t="s">
        <v>80</v>
      </c>
      <c r="G130" s="16">
        <f t="shared" si="16"/>
        <v>971620</v>
      </c>
      <c r="H130" s="24"/>
      <c r="I130" s="24">
        <v>405760</v>
      </c>
      <c r="J130" s="24">
        <v>542450</v>
      </c>
      <c r="K130" s="24">
        <v>23410</v>
      </c>
    </row>
    <row r="131" spans="1:11" ht="36.75" customHeight="1" x14ac:dyDescent="0.25">
      <c r="A131" s="219"/>
      <c r="B131" s="170"/>
      <c r="C131" s="172"/>
      <c r="D131" s="239">
        <v>151</v>
      </c>
      <c r="E131" s="40" t="s">
        <v>18</v>
      </c>
      <c r="F131" s="6" t="s">
        <v>20</v>
      </c>
      <c r="G131" s="16">
        <f t="shared" si="16"/>
        <v>10500</v>
      </c>
      <c r="H131" s="14">
        <v>1750</v>
      </c>
      <c r="I131" s="14">
        <v>4100</v>
      </c>
      <c r="J131" s="14">
        <v>4150</v>
      </c>
      <c r="K131" s="14">
        <v>500</v>
      </c>
    </row>
    <row r="132" spans="1:11" ht="44.85" customHeight="1" x14ac:dyDescent="0.25">
      <c r="A132" s="219"/>
      <c r="B132" s="170"/>
      <c r="C132" s="172"/>
      <c r="D132" s="240"/>
      <c r="E132" s="40" t="s">
        <v>130</v>
      </c>
      <c r="F132" s="6" t="s">
        <v>159</v>
      </c>
      <c r="G132" s="16">
        <f t="shared" si="16"/>
        <v>15000</v>
      </c>
      <c r="H132" s="14"/>
      <c r="I132" s="14">
        <v>7500</v>
      </c>
      <c r="J132" s="14">
        <v>7500</v>
      </c>
      <c r="K132" s="14"/>
    </row>
    <row r="133" spans="1:11" ht="23.25" customHeight="1" x14ac:dyDescent="0.25">
      <c r="A133" s="219"/>
      <c r="B133" s="170"/>
      <c r="C133" s="172"/>
      <c r="D133" s="240"/>
      <c r="E133" s="40" t="s">
        <v>67</v>
      </c>
      <c r="F133" s="6" t="s">
        <v>80</v>
      </c>
      <c r="G133" s="16">
        <f t="shared" si="16"/>
        <v>74362</v>
      </c>
      <c r="H133" s="14">
        <v>63000</v>
      </c>
      <c r="I133" s="14">
        <v>11362</v>
      </c>
      <c r="J133" s="14"/>
      <c r="K133" s="14"/>
    </row>
    <row r="134" spans="1:11" ht="15" customHeight="1" x14ac:dyDescent="0.25">
      <c r="A134" s="219"/>
      <c r="B134" s="170"/>
      <c r="C134" s="172"/>
      <c r="D134" s="240"/>
      <c r="E134" s="40" t="s">
        <v>39</v>
      </c>
      <c r="F134" s="5" t="s">
        <v>50</v>
      </c>
      <c r="G134" s="16">
        <f t="shared" si="16"/>
        <v>29555</v>
      </c>
      <c r="H134" s="14">
        <v>8000</v>
      </c>
      <c r="I134" s="14">
        <v>8980</v>
      </c>
      <c r="J134" s="14">
        <v>8000</v>
      </c>
      <c r="K134" s="14">
        <v>4575</v>
      </c>
    </row>
    <row r="135" spans="1:11" ht="15" customHeight="1" x14ac:dyDescent="0.25">
      <c r="A135" s="219"/>
      <c r="B135" s="170"/>
      <c r="C135" s="172"/>
      <c r="D135" s="240"/>
      <c r="E135" s="40" t="s">
        <v>62</v>
      </c>
      <c r="F135" s="5" t="s">
        <v>76</v>
      </c>
      <c r="G135" s="16">
        <f t="shared" si="16"/>
        <v>3970</v>
      </c>
      <c r="H135" s="14">
        <v>993</v>
      </c>
      <c r="I135" s="14">
        <v>993</v>
      </c>
      <c r="J135" s="14">
        <v>993</v>
      </c>
      <c r="K135" s="14">
        <v>991</v>
      </c>
    </row>
    <row r="136" spans="1:11" ht="15" customHeight="1" x14ac:dyDescent="0.25">
      <c r="A136" s="219"/>
      <c r="B136" s="170"/>
      <c r="C136" s="172"/>
      <c r="D136" s="240"/>
      <c r="E136" s="40" t="s">
        <v>122</v>
      </c>
      <c r="F136" s="5" t="s">
        <v>157</v>
      </c>
      <c r="G136" s="16">
        <f t="shared" si="16"/>
        <v>7000</v>
      </c>
      <c r="H136" s="14"/>
      <c r="I136" s="14">
        <v>7000</v>
      </c>
      <c r="J136" s="14"/>
      <c r="K136" s="14"/>
    </row>
    <row r="137" spans="1:11" ht="15" customHeight="1" x14ac:dyDescent="0.25">
      <c r="A137" s="219"/>
      <c r="B137" s="170"/>
      <c r="C137" s="172"/>
      <c r="D137" s="240"/>
      <c r="E137" s="40" t="s">
        <v>40</v>
      </c>
      <c r="F137" s="5" t="s">
        <v>51</v>
      </c>
      <c r="G137" s="16">
        <f t="shared" si="16"/>
        <v>161849</v>
      </c>
      <c r="H137" s="14">
        <v>47416</v>
      </c>
      <c r="I137" s="14">
        <v>71368</v>
      </c>
      <c r="J137" s="14">
        <v>43065</v>
      </c>
      <c r="K137" s="14"/>
    </row>
    <row r="138" spans="1:11" ht="15" customHeight="1" x14ac:dyDescent="0.25">
      <c r="A138" s="219"/>
      <c r="B138" s="180"/>
      <c r="C138" s="181"/>
      <c r="D138" s="173" t="s">
        <v>132</v>
      </c>
      <c r="E138" s="174"/>
      <c r="F138" s="175"/>
      <c r="G138" s="124">
        <f>SUM(G129:G137)</f>
        <v>1373094</v>
      </c>
      <c r="H138" s="124">
        <f t="shared" ref="H138:K138" si="17">SUM(H129:H137)</f>
        <v>121159</v>
      </c>
      <c r="I138" s="124">
        <f t="shared" si="17"/>
        <v>616301</v>
      </c>
      <c r="J138" s="124">
        <f t="shared" si="17"/>
        <v>606158</v>
      </c>
      <c r="K138" s="124">
        <f t="shared" si="17"/>
        <v>29476</v>
      </c>
    </row>
    <row r="139" spans="1:11" ht="28.15" customHeight="1" x14ac:dyDescent="0.25">
      <c r="A139" s="219"/>
      <c r="B139" s="169" t="s">
        <v>137</v>
      </c>
      <c r="C139" s="171" t="s">
        <v>296</v>
      </c>
      <c r="D139" s="23">
        <v>147</v>
      </c>
      <c r="E139" s="23" t="s">
        <v>28</v>
      </c>
      <c r="F139" s="39" t="s">
        <v>29</v>
      </c>
      <c r="G139" s="25">
        <f t="shared" ref="G139:G141" si="18">SUM(H139:K139)</f>
        <v>1850000</v>
      </c>
      <c r="H139" s="24">
        <v>300000</v>
      </c>
      <c r="I139" s="24">
        <v>400000</v>
      </c>
      <c r="J139" s="24">
        <v>1150000</v>
      </c>
      <c r="K139" s="24"/>
    </row>
    <row r="140" spans="1:11" ht="24.4" customHeight="1" x14ac:dyDescent="0.25">
      <c r="A140" s="219"/>
      <c r="B140" s="170"/>
      <c r="C140" s="172"/>
      <c r="D140" s="27">
        <v>151</v>
      </c>
      <c r="E140" s="40" t="s">
        <v>43</v>
      </c>
      <c r="F140" s="5" t="s">
        <v>54</v>
      </c>
      <c r="G140" s="25">
        <f t="shared" si="18"/>
        <v>308016</v>
      </c>
      <c r="H140" s="24">
        <v>305141</v>
      </c>
      <c r="I140" s="24"/>
      <c r="J140" s="24">
        <v>2875</v>
      </c>
      <c r="K140" s="24"/>
    </row>
    <row r="141" spans="1:11" ht="15" customHeight="1" x14ac:dyDescent="0.25">
      <c r="A141" s="219"/>
      <c r="B141" s="180"/>
      <c r="C141" s="181"/>
      <c r="D141" s="173" t="s">
        <v>136</v>
      </c>
      <c r="E141" s="174"/>
      <c r="F141" s="175"/>
      <c r="G141" s="124">
        <f t="shared" si="18"/>
        <v>2158016</v>
      </c>
      <c r="H141" s="124">
        <f>SUM(H139:H140)</f>
        <v>605141</v>
      </c>
      <c r="I141" s="124">
        <f>SUM(I139:I140)</f>
        <v>400000</v>
      </c>
      <c r="J141" s="124">
        <f>SUM(J139:J140)</f>
        <v>1152875</v>
      </c>
      <c r="K141" s="124">
        <f>SUM(K139:K140)</f>
        <v>0</v>
      </c>
    </row>
    <row r="142" spans="1:11" ht="26.1" customHeight="1" x14ac:dyDescent="0.25">
      <c r="A142" s="219"/>
      <c r="B142" s="170" t="s">
        <v>143</v>
      </c>
      <c r="C142" s="191" t="s">
        <v>144</v>
      </c>
      <c r="D142" s="49">
        <v>13</v>
      </c>
      <c r="E142" s="40" t="s">
        <v>303</v>
      </c>
      <c r="F142" s="39" t="s">
        <v>304</v>
      </c>
      <c r="G142" s="16">
        <f t="shared" ref="G142:G144" si="19">SUM(H142:K142)</f>
        <v>6800</v>
      </c>
      <c r="H142" s="24"/>
      <c r="I142" s="24">
        <v>6800</v>
      </c>
      <c r="J142" s="24"/>
      <c r="K142" s="24"/>
    </row>
    <row r="143" spans="1:11" ht="23.45" customHeight="1" x14ac:dyDescent="0.25">
      <c r="A143" s="219"/>
      <c r="B143" s="170"/>
      <c r="C143" s="191"/>
      <c r="D143" s="248">
        <v>131</v>
      </c>
      <c r="E143" s="40" t="s">
        <v>45</v>
      </c>
      <c r="F143" s="39" t="s">
        <v>56</v>
      </c>
      <c r="G143" s="16">
        <f t="shared" si="19"/>
        <v>15000</v>
      </c>
      <c r="H143" s="24">
        <v>15000</v>
      </c>
      <c r="I143" s="24"/>
      <c r="J143" s="24"/>
      <c r="K143" s="24"/>
    </row>
    <row r="144" spans="1:11" ht="36" customHeight="1" x14ac:dyDescent="0.25">
      <c r="A144" s="219"/>
      <c r="B144" s="170"/>
      <c r="C144" s="191"/>
      <c r="D144" s="249"/>
      <c r="E144" s="40" t="s">
        <v>119</v>
      </c>
      <c r="F144" s="39" t="s">
        <v>156</v>
      </c>
      <c r="G144" s="16">
        <f t="shared" si="19"/>
        <v>45991</v>
      </c>
      <c r="H144" s="24"/>
      <c r="I144" s="24">
        <v>45991</v>
      </c>
      <c r="J144" s="24"/>
      <c r="K144" s="24"/>
    </row>
    <row r="145" spans="1:11" ht="39.4" customHeight="1" x14ac:dyDescent="0.25">
      <c r="A145" s="219"/>
      <c r="B145" s="170"/>
      <c r="C145" s="191"/>
      <c r="D145" s="40">
        <v>1419</v>
      </c>
      <c r="E145" s="23" t="s">
        <v>119</v>
      </c>
      <c r="F145" s="39" t="s">
        <v>156</v>
      </c>
      <c r="G145" s="25">
        <f t="shared" ref="G145:G171" si="20">SUM(H145:K145)</f>
        <v>8443</v>
      </c>
      <c r="H145" s="24"/>
      <c r="I145" s="24"/>
      <c r="J145" s="24">
        <v>8443</v>
      </c>
      <c r="K145" s="24"/>
    </row>
    <row r="146" spans="1:11" ht="24.4" customHeight="1" x14ac:dyDescent="0.25">
      <c r="A146" s="219"/>
      <c r="B146" s="170"/>
      <c r="C146" s="191"/>
      <c r="D146" s="51">
        <v>144</v>
      </c>
      <c r="E146" s="23" t="s">
        <v>166</v>
      </c>
      <c r="F146" s="6" t="s">
        <v>167</v>
      </c>
      <c r="G146" s="16">
        <f t="shared" si="20"/>
        <v>16521</v>
      </c>
      <c r="H146" s="24"/>
      <c r="I146" s="24">
        <v>16521</v>
      </c>
      <c r="J146" s="24"/>
      <c r="K146" s="24"/>
    </row>
    <row r="147" spans="1:11" ht="25.15" customHeight="1" x14ac:dyDescent="0.25">
      <c r="A147" s="219"/>
      <c r="B147" s="170"/>
      <c r="C147" s="191"/>
      <c r="D147" s="40">
        <v>145</v>
      </c>
      <c r="E147" s="23" t="s">
        <v>303</v>
      </c>
      <c r="F147" s="39" t="s">
        <v>304</v>
      </c>
      <c r="G147" s="16">
        <f t="shared" si="20"/>
        <v>1200</v>
      </c>
      <c r="H147" s="24"/>
      <c r="I147" s="24">
        <v>1200</v>
      </c>
      <c r="J147" s="24"/>
      <c r="K147" s="24"/>
    </row>
    <row r="148" spans="1:11" ht="18.399999999999999" customHeight="1" x14ac:dyDescent="0.25">
      <c r="A148" s="219"/>
      <c r="B148" s="170"/>
      <c r="C148" s="191"/>
      <c r="D148" s="248">
        <v>147</v>
      </c>
      <c r="E148" s="23" t="s">
        <v>138</v>
      </c>
      <c r="F148" s="39" t="s">
        <v>161</v>
      </c>
      <c r="G148" s="16">
        <f t="shared" si="20"/>
        <v>226222</v>
      </c>
      <c r="H148" s="24"/>
      <c r="I148" s="24"/>
      <c r="J148" s="24">
        <v>226222</v>
      </c>
      <c r="K148" s="24"/>
    </row>
    <row r="149" spans="1:11" ht="23.85" customHeight="1" x14ac:dyDescent="0.25">
      <c r="A149" s="219"/>
      <c r="B149" s="170"/>
      <c r="C149" s="191"/>
      <c r="D149" s="249"/>
      <c r="E149" s="40" t="s">
        <v>67</v>
      </c>
      <c r="F149" s="6" t="s">
        <v>80</v>
      </c>
      <c r="G149" s="16">
        <f t="shared" si="20"/>
        <v>1138000</v>
      </c>
      <c r="H149" s="24"/>
      <c r="I149" s="24">
        <v>450000</v>
      </c>
      <c r="J149" s="24">
        <v>650000</v>
      </c>
      <c r="K149" s="24">
        <v>38000</v>
      </c>
    </row>
    <row r="150" spans="1:11" ht="17.649999999999999" customHeight="1" x14ac:dyDescent="0.25">
      <c r="A150" s="219"/>
      <c r="B150" s="170"/>
      <c r="C150" s="191"/>
      <c r="D150" s="249"/>
      <c r="E150" s="23" t="s">
        <v>41</v>
      </c>
      <c r="F150" s="28" t="s">
        <v>52</v>
      </c>
      <c r="G150" s="16">
        <f t="shared" si="20"/>
        <v>70980</v>
      </c>
      <c r="H150" s="24"/>
      <c r="I150" s="24">
        <v>59280</v>
      </c>
      <c r="J150" s="24">
        <v>11700</v>
      </c>
      <c r="K150" s="24"/>
    </row>
    <row r="151" spans="1:11" ht="17.649999999999999" customHeight="1" x14ac:dyDescent="0.25">
      <c r="A151" s="219"/>
      <c r="B151" s="170"/>
      <c r="C151" s="191"/>
      <c r="D151" s="282"/>
      <c r="E151" s="23" t="s">
        <v>88</v>
      </c>
      <c r="F151" s="28" t="s">
        <v>94</v>
      </c>
      <c r="G151" s="16">
        <f t="shared" si="20"/>
        <v>1850</v>
      </c>
      <c r="H151" s="24"/>
      <c r="I151" s="24"/>
      <c r="J151" s="24">
        <v>1850</v>
      </c>
      <c r="K151" s="24"/>
    </row>
    <row r="152" spans="1:11" ht="15.6" customHeight="1" x14ac:dyDescent="0.25">
      <c r="A152" s="219"/>
      <c r="B152" s="170"/>
      <c r="C152" s="191"/>
      <c r="D152" s="161">
        <v>151</v>
      </c>
      <c r="E152" s="40" t="s">
        <v>138</v>
      </c>
      <c r="F152" s="6" t="s">
        <v>161</v>
      </c>
      <c r="G152" s="16">
        <f t="shared" si="20"/>
        <v>27437</v>
      </c>
      <c r="H152" s="24">
        <v>27437</v>
      </c>
      <c r="I152" s="24"/>
      <c r="J152" s="24"/>
      <c r="K152" s="24"/>
    </row>
    <row r="153" spans="1:11" ht="20.45" customHeight="1" x14ac:dyDescent="0.25">
      <c r="A153" s="219"/>
      <c r="B153" s="170"/>
      <c r="C153" s="191"/>
      <c r="D153" s="179"/>
      <c r="E153" s="40" t="s">
        <v>290</v>
      </c>
      <c r="F153" s="6" t="s">
        <v>291</v>
      </c>
      <c r="G153" s="16">
        <f t="shared" si="20"/>
        <v>7582</v>
      </c>
      <c r="H153" s="24"/>
      <c r="I153" s="24"/>
      <c r="J153" s="24"/>
      <c r="K153" s="24">
        <v>7582</v>
      </c>
    </row>
    <row r="154" spans="1:11" ht="24.75" customHeight="1" x14ac:dyDescent="0.25">
      <c r="A154" s="219"/>
      <c r="B154" s="170"/>
      <c r="C154" s="191"/>
      <c r="D154" s="179"/>
      <c r="E154" s="40" t="s">
        <v>67</v>
      </c>
      <c r="F154" s="6" t="s">
        <v>80</v>
      </c>
      <c r="G154" s="16">
        <f t="shared" si="20"/>
        <v>662930</v>
      </c>
      <c r="H154" s="14">
        <v>138122</v>
      </c>
      <c r="I154" s="14">
        <v>384614</v>
      </c>
      <c r="J154" s="14">
        <v>140194</v>
      </c>
      <c r="K154" s="14"/>
    </row>
    <row r="155" spans="1:11" ht="24.75" customHeight="1" x14ac:dyDescent="0.25">
      <c r="A155" s="219"/>
      <c r="B155" s="170"/>
      <c r="C155" s="191"/>
      <c r="D155" s="179"/>
      <c r="E155" s="40" t="s">
        <v>292</v>
      </c>
      <c r="F155" s="6" t="s">
        <v>293</v>
      </c>
      <c r="G155" s="16">
        <f t="shared" si="20"/>
        <v>8530</v>
      </c>
      <c r="H155" s="14"/>
      <c r="I155" s="14">
        <v>4265</v>
      </c>
      <c r="J155" s="14">
        <v>4265</v>
      </c>
      <c r="K155" s="14"/>
    </row>
    <row r="156" spans="1:11" ht="19.149999999999999" customHeight="1" x14ac:dyDescent="0.25">
      <c r="A156" s="219"/>
      <c r="B156" s="170"/>
      <c r="C156" s="191"/>
      <c r="D156" s="179"/>
      <c r="E156" s="40" t="s">
        <v>38</v>
      </c>
      <c r="F156" s="6" t="s">
        <v>49</v>
      </c>
      <c r="G156" s="16">
        <f t="shared" si="20"/>
        <v>650</v>
      </c>
      <c r="H156" s="14">
        <v>200</v>
      </c>
      <c r="I156" s="14">
        <v>150</v>
      </c>
      <c r="J156" s="14">
        <v>150</v>
      </c>
      <c r="K156" s="14">
        <v>150</v>
      </c>
    </row>
    <row r="157" spans="1:11" ht="15" customHeight="1" x14ac:dyDescent="0.25">
      <c r="A157" s="219"/>
      <c r="B157" s="170"/>
      <c r="C157" s="191"/>
      <c r="D157" s="179"/>
      <c r="E157" s="40" t="s">
        <v>255</v>
      </c>
      <c r="F157" s="6" t="s">
        <v>256</v>
      </c>
      <c r="G157" s="16">
        <f t="shared" si="20"/>
        <v>39873</v>
      </c>
      <c r="H157" s="14">
        <v>3000</v>
      </c>
      <c r="I157" s="14">
        <v>3000</v>
      </c>
      <c r="J157" s="14">
        <v>33873</v>
      </c>
      <c r="K157" s="14"/>
    </row>
    <row r="158" spans="1:11" ht="15" customHeight="1" x14ac:dyDescent="0.25">
      <c r="A158" s="219"/>
      <c r="B158" s="170"/>
      <c r="C158" s="191"/>
      <c r="D158" s="179"/>
      <c r="E158" s="40" t="s">
        <v>62</v>
      </c>
      <c r="F158" s="6" t="s">
        <v>76</v>
      </c>
      <c r="G158" s="16">
        <f t="shared" si="20"/>
        <v>50441</v>
      </c>
      <c r="H158" s="14">
        <v>50441</v>
      </c>
      <c r="I158" s="14"/>
      <c r="J158" s="14"/>
      <c r="K158" s="14"/>
    </row>
    <row r="159" spans="1:11" ht="14.25" customHeight="1" x14ac:dyDescent="0.25">
      <c r="A159" s="219"/>
      <c r="B159" s="170"/>
      <c r="C159" s="191"/>
      <c r="D159" s="179"/>
      <c r="E159" s="40" t="s">
        <v>131</v>
      </c>
      <c r="F159" s="6" t="s">
        <v>160</v>
      </c>
      <c r="G159" s="16">
        <f t="shared" si="20"/>
        <v>23837</v>
      </c>
      <c r="H159" s="14"/>
      <c r="I159" s="14">
        <v>7151</v>
      </c>
      <c r="J159" s="14">
        <v>16686</v>
      </c>
      <c r="K159" s="14"/>
    </row>
    <row r="160" spans="1:11" ht="14.25" customHeight="1" x14ac:dyDescent="0.25">
      <c r="A160" s="219"/>
      <c r="B160" s="170"/>
      <c r="C160" s="191"/>
      <c r="D160" s="179"/>
      <c r="E160" s="23" t="s">
        <v>41</v>
      </c>
      <c r="F160" s="28" t="s">
        <v>52</v>
      </c>
      <c r="G160" s="16">
        <f t="shared" si="20"/>
        <v>154553</v>
      </c>
      <c r="H160" s="14">
        <v>64</v>
      </c>
      <c r="I160" s="14">
        <v>104553</v>
      </c>
      <c r="J160" s="14">
        <v>49936</v>
      </c>
      <c r="K160" s="14"/>
    </row>
    <row r="161" spans="1:11" ht="17.100000000000001" customHeight="1" x14ac:dyDescent="0.25">
      <c r="A161" s="219"/>
      <c r="B161" s="170"/>
      <c r="C161" s="191"/>
      <c r="D161" s="179"/>
      <c r="E161" s="40" t="s">
        <v>203</v>
      </c>
      <c r="F161" s="14" t="s">
        <v>204</v>
      </c>
      <c r="G161" s="16">
        <f t="shared" si="20"/>
        <v>37516</v>
      </c>
      <c r="H161" s="14">
        <v>15000</v>
      </c>
      <c r="I161" s="14"/>
      <c r="J161" s="14">
        <v>22516</v>
      </c>
      <c r="K161" s="14"/>
    </row>
    <row r="162" spans="1:11" ht="17.100000000000001" customHeight="1" x14ac:dyDescent="0.25">
      <c r="A162" s="219"/>
      <c r="B162" s="170"/>
      <c r="C162" s="191"/>
      <c r="D162" s="179"/>
      <c r="E162" s="40" t="s">
        <v>88</v>
      </c>
      <c r="F162" s="14" t="s">
        <v>94</v>
      </c>
      <c r="G162" s="16">
        <f t="shared" si="20"/>
        <v>20000</v>
      </c>
      <c r="H162" s="14"/>
      <c r="I162" s="14">
        <v>500</v>
      </c>
      <c r="J162" s="14">
        <v>19500</v>
      </c>
      <c r="K162" s="14"/>
    </row>
    <row r="163" spans="1:11" ht="14.25" customHeight="1" x14ac:dyDescent="0.25">
      <c r="A163" s="219"/>
      <c r="B163" s="170"/>
      <c r="C163" s="191"/>
      <c r="D163" s="179"/>
      <c r="E163" s="40" t="s">
        <v>43</v>
      </c>
      <c r="F163" s="5" t="s">
        <v>54</v>
      </c>
      <c r="G163" s="16">
        <f t="shared" si="20"/>
        <v>76737</v>
      </c>
      <c r="H163" s="14"/>
      <c r="I163" s="14">
        <v>76737</v>
      </c>
      <c r="J163" s="14"/>
      <c r="K163" s="14"/>
    </row>
    <row r="164" spans="1:11" ht="14.25" customHeight="1" x14ac:dyDescent="0.25">
      <c r="A164" s="219"/>
      <c r="B164" s="170"/>
      <c r="C164" s="191"/>
      <c r="D164" s="179"/>
      <c r="E164" s="40" t="s">
        <v>30</v>
      </c>
      <c r="F164" s="5" t="s">
        <v>31</v>
      </c>
      <c r="G164" s="16">
        <f t="shared" si="20"/>
        <v>20915</v>
      </c>
      <c r="H164" s="14"/>
      <c r="I164" s="14">
        <v>20915</v>
      </c>
      <c r="J164" s="14"/>
      <c r="K164" s="14"/>
    </row>
    <row r="165" spans="1:11" ht="24" customHeight="1" x14ac:dyDescent="0.25">
      <c r="A165" s="219"/>
      <c r="B165" s="170"/>
      <c r="C165" s="191"/>
      <c r="D165" s="179"/>
      <c r="E165" s="40" t="s">
        <v>91</v>
      </c>
      <c r="F165" s="6" t="s">
        <v>96</v>
      </c>
      <c r="G165" s="16">
        <f t="shared" si="20"/>
        <v>2010</v>
      </c>
      <c r="H165" s="14">
        <v>500</v>
      </c>
      <c r="I165" s="14"/>
      <c r="J165" s="14">
        <v>1510</v>
      </c>
      <c r="K165" s="14"/>
    </row>
    <row r="166" spans="1:11" ht="24" customHeight="1" x14ac:dyDescent="0.25">
      <c r="A166" s="219"/>
      <c r="B166" s="170"/>
      <c r="C166" s="191"/>
      <c r="D166" s="179"/>
      <c r="E166" s="40" t="s">
        <v>166</v>
      </c>
      <c r="F166" s="6" t="s">
        <v>167</v>
      </c>
      <c r="G166" s="16">
        <f t="shared" si="20"/>
        <v>72904</v>
      </c>
      <c r="H166" s="14">
        <v>10000</v>
      </c>
      <c r="I166" s="14">
        <v>62904</v>
      </c>
      <c r="J166" s="14"/>
      <c r="K166" s="14"/>
    </row>
    <row r="167" spans="1:11" ht="18" customHeight="1" x14ac:dyDescent="0.25">
      <c r="A167" s="219"/>
      <c r="B167" s="170"/>
      <c r="C167" s="191"/>
      <c r="D167" s="179"/>
      <c r="E167" s="40" t="s">
        <v>45</v>
      </c>
      <c r="F167" s="5" t="s">
        <v>56</v>
      </c>
      <c r="G167" s="16">
        <f t="shared" si="20"/>
        <v>37475</v>
      </c>
      <c r="H167" s="14"/>
      <c r="I167" s="14">
        <v>16067</v>
      </c>
      <c r="J167" s="14">
        <v>21408</v>
      </c>
      <c r="K167" s="14"/>
    </row>
    <row r="168" spans="1:11" ht="36.75" customHeight="1" x14ac:dyDescent="0.25">
      <c r="A168" s="219"/>
      <c r="B168" s="170"/>
      <c r="C168" s="191"/>
      <c r="D168" s="179"/>
      <c r="E168" s="40" t="s">
        <v>119</v>
      </c>
      <c r="F168" s="6" t="s">
        <v>156</v>
      </c>
      <c r="G168" s="16">
        <f t="shared" si="20"/>
        <v>30000</v>
      </c>
      <c r="H168" s="14">
        <v>75</v>
      </c>
      <c r="I168" s="14">
        <v>10255</v>
      </c>
      <c r="J168" s="14">
        <v>10330</v>
      </c>
      <c r="K168" s="14">
        <v>9340</v>
      </c>
    </row>
    <row r="169" spans="1:11" ht="26.45" customHeight="1" x14ac:dyDescent="0.25">
      <c r="A169" s="219"/>
      <c r="B169" s="170"/>
      <c r="C169" s="191"/>
      <c r="D169" s="117"/>
      <c r="E169" s="54" t="s">
        <v>303</v>
      </c>
      <c r="F169" s="6" t="s">
        <v>304</v>
      </c>
      <c r="G169" s="16">
        <f t="shared" si="20"/>
        <v>1100</v>
      </c>
      <c r="H169" s="14"/>
      <c r="I169" s="14"/>
      <c r="J169" s="14">
        <v>1100</v>
      </c>
      <c r="K169" s="14"/>
    </row>
    <row r="170" spans="1:11" ht="36" customHeight="1" x14ac:dyDescent="0.25">
      <c r="A170" s="219"/>
      <c r="B170" s="170"/>
      <c r="C170" s="191"/>
      <c r="D170" s="194">
        <v>158</v>
      </c>
      <c r="E170" s="54" t="s">
        <v>27</v>
      </c>
      <c r="F170" s="6" t="s">
        <v>162</v>
      </c>
      <c r="G170" s="16">
        <f t="shared" si="20"/>
        <v>35212</v>
      </c>
      <c r="H170" s="14">
        <v>8100</v>
      </c>
      <c r="I170" s="14">
        <v>20000</v>
      </c>
      <c r="J170" s="14">
        <v>7112</v>
      </c>
      <c r="K170" s="14"/>
    </row>
    <row r="171" spans="1:11" ht="15.6" customHeight="1" x14ac:dyDescent="0.25">
      <c r="A171" s="219"/>
      <c r="B171" s="170"/>
      <c r="C171" s="191"/>
      <c r="D171" s="195"/>
      <c r="E171" s="54" t="s">
        <v>131</v>
      </c>
      <c r="F171" s="6" t="s">
        <v>160</v>
      </c>
      <c r="G171" s="16">
        <f t="shared" si="20"/>
        <v>10000</v>
      </c>
      <c r="H171" s="46">
        <v>10000</v>
      </c>
      <c r="I171" s="46"/>
      <c r="J171" s="46"/>
      <c r="K171" s="46"/>
    </row>
    <row r="172" spans="1:11" ht="19.7" customHeight="1" x14ac:dyDescent="0.25">
      <c r="A172" s="219"/>
      <c r="B172" s="180"/>
      <c r="C172" s="192"/>
      <c r="D172" s="173" t="s">
        <v>142</v>
      </c>
      <c r="E172" s="174"/>
      <c r="F172" s="175"/>
      <c r="G172" s="124">
        <f t="shared" ref="G172:J172" si="21">SUM(G142:G171)</f>
        <v>2850709</v>
      </c>
      <c r="H172" s="124">
        <f t="shared" si="21"/>
        <v>277939</v>
      </c>
      <c r="I172" s="124">
        <f t="shared" si="21"/>
        <v>1290903</v>
      </c>
      <c r="J172" s="124">
        <f t="shared" si="21"/>
        <v>1226795</v>
      </c>
      <c r="K172" s="124">
        <f>SUM(K142:K171)</f>
        <v>55072</v>
      </c>
    </row>
    <row r="173" spans="1:11" ht="15" customHeight="1" x14ac:dyDescent="0.25">
      <c r="A173" s="219"/>
      <c r="B173" s="169" t="s">
        <v>148</v>
      </c>
      <c r="C173" s="171" t="s">
        <v>147</v>
      </c>
      <c r="D173" s="179">
        <v>151</v>
      </c>
      <c r="E173" s="48" t="s">
        <v>112</v>
      </c>
      <c r="F173" s="21" t="s">
        <v>150</v>
      </c>
      <c r="G173" s="30">
        <f>SUM(H173:K173)</f>
        <v>11000</v>
      </c>
      <c r="H173" s="31">
        <v>800</v>
      </c>
      <c r="I173" s="31">
        <v>4415</v>
      </c>
      <c r="J173" s="31">
        <v>4900</v>
      </c>
      <c r="K173" s="31">
        <v>885</v>
      </c>
    </row>
    <row r="174" spans="1:11" ht="15" customHeight="1" x14ac:dyDescent="0.25">
      <c r="A174" s="219"/>
      <c r="B174" s="170"/>
      <c r="C174" s="172"/>
      <c r="D174" s="179"/>
      <c r="E174" s="49" t="s">
        <v>145</v>
      </c>
      <c r="F174" s="38" t="s">
        <v>165</v>
      </c>
      <c r="G174" s="50">
        <f t="shared" ref="G174" si="22">SUM(H174:K174)</f>
        <v>7000</v>
      </c>
      <c r="H174" s="46"/>
      <c r="I174" s="46"/>
      <c r="J174" s="46">
        <v>7000</v>
      </c>
      <c r="K174" s="46"/>
    </row>
    <row r="175" spans="1:11" ht="15" customHeight="1" thickBot="1" x14ac:dyDescent="0.3">
      <c r="A175" s="220"/>
      <c r="B175" s="170"/>
      <c r="C175" s="191"/>
      <c r="D175" s="206" t="s">
        <v>146</v>
      </c>
      <c r="E175" s="207"/>
      <c r="F175" s="208"/>
      <c r="G175" s="128">
        <f>SUM(H175:K175)</f>
        <v>18000</v>
      </c>
      <c r="H175" s="128">
        <f>SUM(H173:H174)</f>
        <v>800</v>
      </c>
      <c r="I175" s="128">
        <f>SUM(I173:I174)</f>
        <v>4415</v>
      </c>
      <c r="J175" s="128">
        <f>SUM(J173:J174)</f>
        <v>11900</v>
      </c>
      <c r="K175" s="128">
        <f>SUM(K173:K174)</f>
        <v>885</v>
      </c>
    </row>
    <row r="176" spans="1:11" ht="18" customHeight="1" thickBot="1" x14ac:dyDescent="0.3">
      <c r="A176" s="131" t="s">
        <v>279</v>
      </c>
      <c r="B176" s="203" t="s">
        <v>283</v>
      </c>
      <c r="C176" s="204"/>
      <c r="D176" s="204"/>
      <c r="E176" s="204"/>
      <c r="F176" s="205"/>
      <c r="G176" s="132">
        <f>SUM(G182,G185,G188,G196,G198,G201,G203+G208)</f>
        <v>2470261</v>
      </c>
      <c r="H176" s="132">
        <f t="shared" ref="H176:K176" si="23">SUM(H182,H185,H188,H196,H198,H201,H203+H208)</f>
        <v>640066</v>
      </c>
      <c r="I176" s="132">
        <f t="shared" si="23"/>
        <v>1167904</v>
      </c>
      <c r="J176" s="132">
        <f t="shared" si="23"/>
        <v>442400</v>
      </c>
      <c r="K176" s="132">
        <f t="shared" si="23"/>
        <v>219891</v>
      </c>
    </row>
    <row r="177" spans="1:11" ht="36" customHeight="1" x14ac:dyDescent="0.25">
      <c r="A177" s="166"/>
      <c r="B177" s="170" t="s">
        <v>59</v>
      </c>
      <c r="C177" s="172" t="s">
        <v>15</v>
      </c>
      <c r="D177" s="179">
        <v>151</v>
      </c>
      <c r="E177" s="23" t="s">
        <v>18</v>
      </c>
      <c r="F177" s="6" t="s">
        <v>20</v>
      </c>
      <c r="G177" s="30">
        <f t="shared" ref="G177:G618" si="24">SUM(H177:K177)</f>
        <v>328080</v>
      </c>
      <c r="H177" s="31"/>
      <c r="I177" s="31">
        <v>328080</v>
      </c>
      <c r="J177" s="31"/>
      <c r="K177" s="31"/>
    </row>
    <row r="178" spans="1:11" ht="24.4" customHeight="1" x14ac:dyDescent="0.25">
      <c r="A178" s="167"/>
      <c r="B178" s="170"/>
      <c r="C178" s="172"/>
      <c r="D178" s="179"/>
      <c r="E178" s="32" t="s">
        <v>259</v>
      </c>
      <c r="F178" s="6" t="s">
        <v>286</v>
      </c>
      <c r="G178" s="30">
        <f t="shared" si="24"/>
        <v>50692</v>
      </c>
      <c r="H178" s="31">
        <v>50692</v>
      </c>
      <c r="I178" s="31"/>
      <c r="J178" s="31"/>
      <c r="K178" s="31"/>
    </row>
    <row r="179" spans="1:11" ht="15.6" customHeight="1" x14ac:dyDescent="0.25">
      <c r="A179" s="167"/>
      <c r="B179" s="170"/>
      <c r="C179" s="172"/>
      <c r="D179" s="162"/>
      <c r="E179" s="23" t="s">
        <v>66</v>
      </c>
      <c r="F179" s="6" t="s">
        <v>79</v>
      </c>
      <c r="G179" s="30">
        <f t="shared" si="24"/>
        <v>0</v>
      </c>
      <c r="H179" s="31"/>
      <c r="I179" s="31"/>
      <c r="J179" s="31"/>
      <c r="K179" s="31"/>
    </row>
    <row r="180" spans="1:11" ht="36.75" customHeight="1" x14ac:dyDescent="0.25">
      <c r="A180" s="167"/>
      <c r="B180" s="170"/>
      <c r="C180" s="172"/>
      <c r="D180" s="161">
        <v>155</v>
      </c>
      <c r="E180" s="23" t="s">
        <v>274</v>
      </c>
      <c r="F180" s="6" t="s">
        <v>20</v>
      </c>
      <c r="G180" s="30">
        <f t="shared" si="24"/>
        <v>641000</v>
      </c>
      <c r="H180" s="31">
        <v>160250</v>
      </c>
      <c r="I180" s="31">
        <v>160250</v>
      </c>
      <c r="J180" s="31">
        <v>160250</v>
      </c>
      <c r="K180" s="31">
        <v>160250</v>
      </c>
    </row>
    <row r="181" spans="1:11" ht="18.399999999999999" customHeight="1" x14ac:dyDescent="0.25">
      <c r="A181" s="167"/>
      <c r="B181" s="170"/>
      <c r="C181" s="172"/>
      <c r="D181" s="162"/>
      <c r="E181" s="23" t="s">
        <v>36</v>
      </c>
      <c r="F181" s="6" t="s">
        <v>275</v>
      </c>
      <c r="G181" s="30">
        <f t="shared" si="24"/>
        <v>44791</v>
      </c>
      <c r="H181" s="31">
        <v>11200</v>
      </c>
      <c r="I181" s="31">
        <v>11200</v>
      </c>
      <c r="J181" s="31">
        <v>11200</v>
      </c>
      <c r="K181" s="31">
        <v>11191</v>
      </c>
    </row>
    <row r="182" spans="1:11" ht="15" customHeight="1" x14ac:dyDescent="0.25">
      <c r="A182" s="167"/>
      <c r="B182" s="180"/>
      <c r="C182" s="181"/>
      <c r="D182" s="173" t="s">
        <v>35</v>
      </c>
      <c r="E182" s="174"/>
      <c r="F182" s="175"/>
      <c r="G182" s="124">
        <f>SUM(H182:K182)</f>
        <v>1064563</v>
      </c>
      <c r="H182" s="124">
        <f>SUM(H177:H181)</f>
        <v>222142</v>
      </c>
      <c r="I182" s="124">
        <f>SUM(I177:I181)</f>
        <v>499530</v>
      </c>
      <c r="J182" s="124">
        <f>SUM(J177:J181)</f>
        <v>171450</v>
      </c>
      <c r="K182" s="124">
        <f>SUM(K177:K181)</f>
        <v>171441</v>
      </c>
    </row>
    <row r="183" spans="1:11" ht="15" customHeight="1" x14ac:dyDescent="0.25">
      <c r="A183" s="167"/>
      <c r="B183" s="169" t="s">
        <v>71</v>
      </c>
      <c r="C183" s="171" t="s">
        <v>72</v>
      </c>
      <c r="D183" s="23">
        <v>1426</v>
      </c>
      <c r="E183" s="23" t="s">
        <v>75</v>
      </c>
      <c r="F183" s="28" t="s">
        <v>83</v>
      </c>
      <c r="G183" s="25">
        <f>SUM(H183:K183)</f>
        <v>0</v>
      </c>
      <c r="H183" s="24"/>
      <c r="I183" s="87"/>
      <c r="J183" s="24"/>
      <c r="K183" s="24"/>
    </row>
    <row r="184" spans="1:11" ht="15" customHeight="1" x14ac:dyDescent="0.25">
      <c r="A184" s="167"/>
      <c r="B184" s="170"/>
      <c r="C184" s="172"/>
      <c r="D184" s="96">
        <v>144</v>
      </c>
      <c r="E184" s="23" t="s">
        <v>75</v>
      </c>
      <c r="F184" s="28" t="s">
        <v>83</v>
      </c>
      <c r="G184" s="25">
        <f>SUM(H184:K184)</f>
        <v>0</v>
      </c>
      <c r="H184" s="24"/>
      <c r="I184" s="87"/>
      <c r="J184" s="24"/>
      <c r="K184" s="24"/>
    </row>
    <row r="185" spans="1:11" ht="15" customHeight="1" x14ac:dyDescent="0.25">
      <c r="A185" s="167"/>
      <c r="B185" s="170"/>
      <c r="C185" s="172"/>
      <c r="D185" s="173" t="s">
        <v>84</v>
      </c>
      <c r="E185" s="174"/>
      <c r="F185" s="175"/>
      <c r="G185" s="124">
        <f>SUM(G183:G184)</f>
        <v>0</v>
      </c>
      <c r="H185" s="124">
        <f t="shared" ref="H185:K185" si="25">SUM(H183:H184)</f>
        <v>0</v>
      </c>
      <c r="I185" s="124">
        <f t="shared" si="25"/>
        <v>0</v>
      </c>
      <c r="J185" s="124">
        <f t="shared" si="25"/>
        <v>0</v>
      </c>
      <c r="K185" s="124">
        <f t="shared" si="25"/>
        <v>0</v>
      </c>
    </row>
    <row r="186" spans="1:11" ht="15" customHeight="1" x14ac:dyDescent="0.25">
      <c r="A186" s="167"/>
      <c r="B186" s="169" t="s">
        <v>85</v>
      </c>
      <c r="C186" s="171" t="s">
        <v>86</v>
      </c>
      <c r="D186" s="23">
        <v>151</v>
      </c>
      <c r="E186" s="23" t="s">
        <v>43</v>
      </c>
      <c r="F186" s="28" t="s">
        <v>54</v>
      </c>
      <c r="G186" s="79">
        <f>SUM(H186:K186)</f>
        <v>5230</v>
      </c>
      <c r="H186" s="80">
        <v>5230</v>
      </c>
      <c r="I186" s="80"/>
      <c r="J186" s="80"/>
      <c r="K186" s="80"/>
    </row>
    <row r="187" spans="1:11" ht="15" customHeight="1" x14ac:dyDescent="0.25">
      <c r="A187" s="167"/>
      <c r="B187" s="170"/>
      <c r="C187" s="172"/>
      <c r="D187" s="23">
        <v>155</v>
      </c>
      <c r="E187" s="23" t="s">
        <v>90</v>
      </c>
      <c r="F187" s="28" t="s">
        <v>95</v>
      </c>
      <c r="G187" s="79">
        <f>SUM(H187:K187)</f>
        <v>5466</v>
      </c>
      <c r="H187" s="80">
        <v>5466</v>
      </c>
      <c r="I187" s="80"/>
      <c r="J187" s="80"/>
      <c r="K187" s="80"/>
    </row>
    <row r="188" spans="1:11" ht="15" customHeight="1" x14ac:dyDescent="0.25">
      <c r="A188" s="167"/>
      <c r="B188" s="180"/>
      <c r="C188" s="181"/>
      <c r="D188" s="173" t="s">
        <v>89</v>
      </c>
      <c r="E188" s="174"/>
      <c r="F188" s="175"/>
      <c r="G188" s="124">
        <f>SUM(G186:G187)</f>
        <v>10696</v>
      </c>
      <c r="H188" s="124">
        <f t="shared" ref="H188:K188" si="26">SUM(H186:H187)</f>
        <v>10696</v>
      </c>
      <c r="I188" s="124">
        <f t="shared" si="26"/>
        <v>0</v>
      </c>
      <c r="J188" s="124">
        <f t="shared" si="26"/>
        <v>0</v>
      </c>
      <c r="K188" s="124">
        <f t="shared" si="26"/>
        <v>0</v>
      </c>
    </row>
    <row r="189" spans="1:11" ht="23.85" customHeight="1" x14ac:dyDescent="0.25">
      <c r="A189" s="167"/>
      <c r="B189" s="170" t="s">
        <v>107</v>
      </c>
      <c r="C189" s="172" t="s">
        <v>104</v>
      </c>
      <c r="D189" s="23" t="s">
        <v>276</v>
      </c>
      <c r="E189" s="23" t="s">
        <v>176</v>
      </c>
      <c r="F189" s="39" t="s">
        <v>177</v>
      </c>
      <c r="G189" s="16">
        <f t="shared" si="24"/>
        <v>0</v>
      </c>
      <c r="H189" s="24"/>
      <c r="I189" s="24"/>
      <c r="J189" s="24"/>
      <c r="K189" s="24"/>
    </row>
    <row r="190" spans="1:11" ht="23.85" customHeight="1" x14ac:dyDescent="0.25">
      <c r="A190" s="167"/>
      <c r="B190" s="170"/>
      <c r="C190" s="172"/>
      <c r="D190" s="161">
        <v>144</v>
      </c>
      <c r="E190" s="23" t="s">
        <v>176</v>
      </c>
      <c r="F190" s="39" t="s">
        <v>177</v>
      </c>
      <c r="G190" s="16">
        <f t="shared" si="24"/>
        <v>37387</v>
      </c>
      <c r="H190" s="24"/>
      <c r="I190" s="24">
        <v>37387</v>
      </c>
      <c r="J190" s="24"/>
      <c r="K190" s="24"/>
    </row>
    <row r="191" spans="1:11" ht="17.100000000000001" customHeight="1" x14ac:dyDescent="0.25">
      <c r="A191" s="167"/>
      <c r="B191" s="170"/>
      <c r="C191" s="172"/>
      <c r="D191" s="162"/>
      <c r="E191" s="23" t="s">
        <v>103</v>
      </c>
      <c r="F191" s="5" t="s">
        <v>106</v>
      </c>
      <c r="G191" s="16">
        <f t="shared" si="24"/>
        <v>0</v>
      </c>
      <c r="H191" s="24"/>
      <c r="I191" s="24"/>
      <c r="J191" s="24"/>
      <c r="K191" s="24"/>
    </row>
    <row r="192" spans="1:11" ht="15" customHeight="1" x14ac:dyDescent="0.25">
      <c r="A192" s="167"/>
      <c r="B192" s="170"/>
      <c r="C192" s="172"/>
      <c r="D192" s="161">
        <v>151</v>
      </c>
      <c r="E192" s="4" t="s">
        <v>138</v>
      </c>
      <c r="F192" s="5" t="s">
        <v>161</v>
      </c>
      <c r="G192" s="16">
        <f t="shared" si="24"/>
        <v>118000</v>
      </c>
      <c r="H192" s="14">
        <v>59000</v>
      </c>
      <c r="I192" s="14">
        <v>59000</v>
      </c>
      <c r="J192" s="14"/>
      <c r="K192" s="14"/>
    </row>
    <row r="193" spans="1:11" ht="21.2" customHeight="1" x14ac:dyDescent="0.25">
      <c r="A193" s="167"/>
      <c r="B193" s="170"/>
      <c r="C193" s="172"/>
      <c r="D193" s="179"/>
      <c r="E193" s="23" t="s">
        <v>176</v>
      </c>
      <c r="F193" s="39" t="s">
        <v>177</v>
      </c>
      <c r="G193" s="16">
        <f t="shared" si="24"/>
        <v>30000</v>
      </c>
      <c r="H193" s="14"/>
      <c r="I193" s="14">
        <v>30000</v>
      </c>
      <c r="J193" s="14"/>
      <c r="K193" s="14"/>
    </row>
    <row r="194" spans="1:11" ht="15" customHeight="1" x14ac:dyDescent="0.25">
      <c r="A194" s="167"/>
      <c r="B194" s="170"/>
      <c r="C194" s="172"/>
      <c r="D194" s="179"/>
      <c r="E194" s="4" t="s">
        <v>145</v>
      </c>
      <c r="F194" s="5" t="s">
        <v>165</v>
      </c>
      <c r="G194" s="16">
        <f t="shared" si="24"/>
        <v>449800</v>
      </c>
      <c r="H194" s="14">
        <v>112450</v>
      </c>
      <c r="I194" s="14">
        <v>176450</v>
      </c>
      <c r="J194" s="14">
        <v>112450</v>
      </c>
      <c r="K194" s="14">
        <v>48450</v>
      </c>
    </row>
    <row r="195" spans="1:11" ht="15" customHeight="1" x14ac:dyDescent="0.25">
      <c r="A195" s="167"/>
      <c r="B195" s="170"/>
      <c r="C195" s="172"/>
      <c r="D195" s="162"/>
      <c r="E195" s="4" t="s">
        <v>285</v>
      </c>
      <c r="F195" s="5" t="s">
        <v>174</v>
      </c>
      <c r="G195" s="16">
        <f t="shared" si="24"/>
        <v>4000</v>
      </c>
      <c r="H195" s="14">
        <v>4000</v>
      </c>
      <c r="I195" s="14"/>
      <c r="J195" s="14"/>
      <c r="K195" s="14"/>
    </row>
    <row r="196" spans="1:11" ht="15" customHeight="1" x14ac:dyDescent="0.25">
      <c r="A196" s="167"/>
      <c r="B196" s="180"/>
      <c r="C196" s="181"/>
      <c r="D196" s="173" t="s">
        <v>105</v>
      </c>
      <c r="E196" s="174"/>
      <c r="F196" s="175"/>
      <c r="G196" s="124">
        <f>SUM(G189:G195)</f>
        <v>639187</v>
      </c>
      <c r="H196" s="124">
        <f>SUM(H189:H195)</f>
        <v>175450</v>
      </c>
      <c r="I196" s="124">
        <f t="shared" ref="I196:K196" si="27">SUM(I189:I195)</f>
        <v>302837</v>
      </c>
      <c r="J196" s="124">
        <f t="shared" si="27"/>
        <v>112450</v>
      </c>
      <c r="K196" s="124">
        <f t="shared" si="27"/>
        <v>48450</v>
      </c>
    </row>
    <row r="197" spans="1:11" ht="28.5" customHeight="1" x14ac:dyDescent="0.25">
      <c r="A197" s="167"/>
      <c r="B197" s="169" t="s">
        <v>108</v>
      </c>
      <c r="C197" s="171" t="s">
        <v>121</v>
      </c>
      <c r="D197" s="23">
        <v>144</v>
      </c>
      <c r="E197" s="23" t="s">
        <v>285</v>
      </c>
      <c r="F197" s="39" t="s">
        <v>174</v>
      </c>
      <c r="G197" s="25">
        <f>SUM(H197:K197)</f>
        <v>1900</v>
      </c>
      <c r="H197" s="24"/>
      <c r="I197" s="24"/>
      <c r="J197" s="24">
        <v>1900</v>
      </c>
      <c r="K197" s="24"/>
    </row>
    <row r="198" spans="1:11" ht="18.399999999999999" customHeight="1" x14ac:dyDescent="0.25">
      <c r="A198" s="167"/>
      <c r="B198" s="180"/>
      <c r="C198" s="181"/>
      <c r="D198" s="173" t="s">
        <v>120</v>
      </c>
      <c r="E198" s="174"/>
      <c r="F198" s="175"/>
      <c r="G198" s="124">
        <f>SUM(G197)</f>
        <v>1900</v>
      </c>
      <c r="H198" s="124">
        <f t="shared" ref="H198:K198" si="28">SUM(H197)</f>
        <v>0</v>
      </c>
      <c r="I198" s="124">
        <f t="shared" si="28"/>
        <v>0</v>
      </c>
      <c r="J198" s="124">
        <f t="shared" si="28"/>
        <v>1900</v>
      </c>
      <c r="K198" s="124">
        <f t="shared" si="28"/>
        <v>0</v>
      </c>
    </row>
    <row r="199" spans="1:11" ht="18.399999999999999" customHeight="1" x14ac:dyDescent="0.25">
      <c r="A199" s="167"/>
      <c r="B199" s="169" t="s">
        <v>127</v>
      </c>
      <c r="C199" s="171" t="s">
        <v>126</v>
      </c>
      <c r="D199" s="161">
        <v>144</v>
      </c>
      <c r="E199" s="23" t="s">
        <v>169</v>
      </c>
      <c r="F199" s="23" t="s">
        <v>174</v>
      </c>
      <c r="G199" s="25">
        <f>SUM(H199:K199)</f>
        <v>0</v>
      </c>
      <c r="H199" s="24"/>
      <c r="I199" s="24"/>
      <c r="J199" s="24"/>
      <c r="K199" s="24"/>
    </row>
    <row r="200" spans="1:11" ht="18.399999999999999" customHeight="1" x14ac:dyDescent="0.25">
      <c r="A200" s="167"/>
      <c r="B200" s="170"/>
      <c r="C200" s="172"/>
      <c r="D200" s="162"/>
      <c r="E200" s="23" t="s">
        <v>47</v>
      </c>
      <c r="F200" s="28" t="s">
        <v>58</v>
      </c>
      <c r="G200" s="25">
        <f>SUM(H200:K200)</f>
        <v>19000</v>
      </c>
      <c r="H200" s="24"/>
      <c r="I200" s="24">
        <v>19000</v>
      </c>
      <c r="J200" s="24"/>
      <c r="K200" s="24"/>
    </row>
    <row r="201" spans="1:11" ht="18.399999999999999" customHeight="1" x14ac:dyDescent="0.25">
      <c r="A201" s="167"/>
      <c r="B201" s="180"/>
      <c r="C201" s="181"/>
      <c r="D201" s="173" t="s">
        <v>124</v>
      </c>
      <c r="E201" s="174"/>
      <c r="F201" s="175"/>
      <c r="G201" s="124">
        <f>SUM(G199:G200)</f>
        <v>19000</v>
      </c>
      <c r="H201" s="124">
        <f t="shared" ref="H201:K201" si="29">SUM(H199:H200)</f>
        <v>0</v>
      </c>
      <c r="I201" s="124">
        <f t="shared" si="29"/>
        <v>19000</v>
      </c>
      <c r="J201" s="124">
        <f t="shared" si="29"/>
        <v>0</v>
      </c>
      <c r="K201" s="124">
        <f t="shared" si="29"/>
        <v>0</v>
      </c>
    </row>
    <row r="202" spans="1:11" ht="15" customHeight="1" x14ac:dyDescent="0.25">
      <c r="A202" s="167"/>
      <c r="B202" s="169" t="s">
        <v>134</v>
      </c>
      <c r="C202" s="171" t="s">
        <v>135</v>
      </c>
      <c r="D202" s="23">
        <v>155</v>
      </c>
      <c r="E202" s="4" t="s">
        <v>39</v>
      </c>
      <c r="F202" s="5" t="s">
        <v>50</v>
      </c>
      <c r="G202" s="16">
        <f t="shared" si="24"/>
        <v>633137</v>
      </c>
      <c r="H202" s="14">
        <v>160000</v>
      </c>
      <c r="I202" s="14">
        <v>316537</v>
      </c>
      <c r="J202" s="14">
        <v>156600</v>
      </c>
      <c r="K202" s="14"/>
    </row>
    <row r="203" spans="1:11" ht="15" customHeight="1" x14ac:dyDescent="0.25">
      <c r="A203" s="167"/>
      <c r="B203" s="170"/>
      <c r="C203" s="172"/>
      <c r="D203" s="206" t="s">
        <v>132</v>
      </c>
      <c r="E203" s="207"/>
      <c r="F203" s="208"/>
      <c r="G203" s="128">
        <f>SUM(G202:G202)</f>
        <v>633137</v>
      </c>
      <c r="H203" s="128">
        <f>SUM(H202:H202)</f>
        <v>160000</v>
      </c>
      <c r="I203" s="128">
        <f>SUM(I202:I202)</f>
        <v>316537</v>
      </c>
      <c r="J203" s="128">
        <f>SUM(J202:J202)</f>
        <v>156600</v>
      </c>
      <c r="K203" s="128">
        <f>SUM(K202:K202)</f>
        <v>0</v>
      </c>
    </row>
    <row r="204" spans="1:11" ht="15" customHeight="1" x14ac:dyDescent="0.25">
      <c r="A204" s="167"/>
      <c r="B204" s="176" t="s">
        <v>143</v>
      </c>
      <c r="C204" s="177" t="s">
        <v>144</v>
      </c>
      <c r="D204" s="23">
        <v>151</v>
      </c>
      <c r="E204" s="23" t="s">
        <v>74</v>
      </c>
      <c r="F204" s="39" t="s">
        <v>82</v>
      </c>
      <c r="G204" s="25">
        <f t="shared" ref="G204:G209" si="30">SUM(H204:K204)</f>
        <v>30000</v>
      </c>
      <c r="H204" s="82"/>
      <c r="I204" s="82">
        <v>30000</v>
      </c>
      <c r="J204" s="82"/>
      <c r="K204" s="82"/>
    </row>
    <row r="205" spans="1:11" ht="17.649999999999999" customHeight="1" x14ac:dyDescent="0.25">
      <c r="A205" s="167"/>
      <c r="B205" s="176"/>
      <c r="C205" s="177"/>
      <c r="D205" s="161">
        <v>155</v>
      </c>
      <c r="E205" s="23" t="s">
        <v>131</v>
      </c>
      <c r="F205" s="39" t="s">
        <v>160</v>
      </c>
      <c r="G205" s="25">
        <f t="shared" si="30"/>
        <v>61596</v>
      </c>
      <c r="H205" s="82">
        <v>61596</v>
      </c>
      <c r="I205" s="82"/>
      <c r="J205" s="82"/>
      <c r="K205" s="82"/>
    </row>
    <row r="206" spans="1:11" ht="31.9" customHeight="1" x14ac:dyDescent="0.25">
      <c r="A206" s="167"/>
      <c r="B206" s="176"/>
      <c r="C206" s="177"/>
      <c r="D206" s="179"/>
      <c r="E206" s="23" t="s">
        <v>140</v>
      </c>
      <c r="F206" s="39" t="s">
        <v>163</v>
      </c>
      <c r="G206" s="25">
        <f t="shared" si="30"/>
        <v>4522</v>
      </c>
      <c r="H206" s="82">
        <v>4522</v>
      </c>
      <c r="I206" s="82"/>
      <c r="J206" s="82"/>
      <c r="K206" s="82"/>
    </row>
    <row r="207" spans="1:11" ht="25.15" customHeight="1" x14ac:dyDescent="0.25">
      <c r="A207" s="167"/>
      <c r="B207" s="176"/>
      <c r="C207" s="177"/>
      <c r="D207" s="162"/>
      <c r="E207" s="23" t="s">
        <v>176</v>
      </c>
      <c r="F207" s="39" t="s">
        <v>177</v>
      </c>
      <c r="G207" s="25">
        <f t="shared" si="30"/>
        <v>5660</v>
      </c>
      <c r="H207" s="24">
        <v>5660</v>
      </c>
      <c r="I207" s="24"/>
      <c r="J207" s="24"/>
      <c r="K207" s="24"/>
    </row>
    <row r="208" spans="1:11" ht="19.149999999999999" customHeight="1" thickBot="1" x14ac:dyDescent="0.3">
      <c r="A208" s="168"/>
      <c r="B208" s="169"/>
      <c r="C208" s="178"/>
      <c r="D208" s="193" t="s">
        <v>142</v>
      </c>
      <c r="E208" s="193"/>
      <c r="F208" s="193"/>
      <c r="G208" s="128">
        <f t="shared" si="30"/>
        <v>101778</v>
      </c>
      <c r="H208" s="128">
        <f>SUM(H204:H207)</f>
        <v>71778</v>
      </c>
      <c r="I208" s="128">
        <f t="shared" ref="I208:K208" si="31">SUM(I204:I207)</f>
        <v>30000</v>
      </c>
      <c r="J208" s="128">
        <f t="shared" si="31"/>
        <v>0</v>
      </c>
      <c r="K208" s="128">
        <f t="shared" si="31"/>
        <v>0</v>
      </c>
    </row>
    <row r="209" spans="1:11" ht="15" customHeight="1" thickBot="1" x14ac:dyDescent="0.3">
      <c r="A209" s="133" t="s">
        <v>175</v>
      </c>
      <c r="B209" s="203" t="s">
        <v>181</v>
      </c>
      <c r="C209" s="204"/>
      <c r="D209" s="204"/>
      <c r="E209" s="204"/>
      <c r="F209" s="205"/>
      <c r="G209" s="134">
        <f t="shared" si="30"/>
        <v>235949</v>
      </c>
      <c r="H209" s="134">
        <f>SUM(H213,H216,H218,H224,H227,H231)</f>
        <v>61629</v>
      </c>
      <c r="I209" s="134">
        <f>SUM(I213,I216,I218,I224,I227,I231)</f>
        <v>85085</v>
      </c>
      <c r="J209" s="134">
        <f>SUM(J213,J216,J218,J224,J227,J231)</f>
        <v>61840</v>
      </c>
      <c r="K209" s="135">
        <f>SUM(K213,K216,K218,K224,K227,K231)</f>
        <v>27395</v>
      </c>
    </row>
    <row r="210" spans="1:11" ht="15" customHeight="1" x14ac:dyDescent="0.25">
      <c r="A210" s="216"/>
      <c r="B210" s="170" t="s">
        <v>59</v>
      </c>
      <c r="C210" s="172" t="s">
        <v>15</v>
      </c>
      <c r="D210" s="27">
        <v>151</v>
      </c>
      <c r="E210" s="32" t="s">
        <v>21</v>
      </c>
      <c r="F210" s="22" t="s">
        <v>22</v>
      </c>
      <c r="G210" s="30">
        <f t="shared" si="24"/>
        <v>87452</v>
      </c>
      <c r="H210" s="31">
        <v>27752</v>
      </c>
      <c r="I210" s="31">
        <v>23002</v>
      </c>
      <c r="J210" s="31">
        <v>26367</v>
      </c>
      <c r="K210" s="31">
        <v>10331</v>
      </c>
    </row>
    <row r="211" spans="1:11" ht="15" customHeight="1" x14ac:dyDescent="0.25">
      <c r="A211" s="216"/>
      <c r="B211" s="170"/>
      <c r="C211" s="172"/>
      <c r="D211" s="23" t="s">
        <v>98</v>
      </c>
      <c r="E211" s="4" t="s">
        <v>40</v>
      </c>
      <c r="F211" s="5" t="s">
        <v>51</v>
      </c>
      <c r="G211" s="16">
        <f t="shared" si="24"/>
        <v>100</v>
      </c>
      <c r="H211" s="14"/>
      <c r="I211" s="14">
        <v>100</v>
      </c>
      <c r="J211" s="14"/>
      <c r="K211" s="14"/>
    </row>
    <row r="212" spans="1:11" ht="15" customHeight="1" x14ac:dyDescent="0.25">
      <c r="A212" s="216"/>
      <c r="B212" s="170"/>
      <c r="C212" s="172"/>
      <c r="D212" s="23" t="s">
        <v>99</v>
      </c>
      <c r="E212" s="4" t="s">
        <v>40</v>
      </c>
      <c r="F212" s="5" t="s">
        <v>51</v>
      </c>
      <c r="G212" s="16">
        <f t="shared" si="24"/>
        <v>832</v>
      </c>
      <c r="H212" s="14"/>
      <c r="I212" s="14">
        <v>832</v>
      </c>
      <c r="J212" s="14"/>
      <c r="K212" s="14"/>
    </row>
    <row r="213" spans="1:11" ht="15" customHeight="1" x14ac:dyDescent="0.25">
      <c r="A213" s="216"/>
      <c r="B213" s="180"/>
      <c r="C213" s="181"/>
      <c r="D213" s="173" t="s">
        <v>35</v>
      </c>
      <c r="E213" s="174"/>
      <c r="F213" s="175"/>
      <c r="G213" s="124">
        <f>SUM(H213:K213)</f>
        <v>88384</v>
      </c>
      <c r="H213" s="124">
        <f>SUM(H210:H212)</f>
        <v>27752</v>
      </c>
      <c r="I213" s="124">
        <f>SUM(I210:I212)</f>
        <v>23934</v>
      </c>
      <c r="J213" s="124">
        <f>SUM(J210:J212)</f>
        <v>26367</v>
      </c>
      <c r="K213" s="124">
        <f>SUM(K210:K212)</f>
        <v>10331</v>
      </c>
    </row>
    <row r="214" spans="1:11" ht="24" customHeight="1" x14ac:dyDescent="0.25">
      <c r="A214" s="216"/>
      <c r="B214" s="199" t="s">
        <v>85</v>
      </c>
      <c r="C214" s="171" t="s">
        <v>86</v>
      </c>
      <c r="D214" s="161">
        <v>151</v>
      </c>
      <c r="E214" s="23" t="s">
        <v>42</v>
      </c>
      <c r="F214" s="6" t="s">
        <v>53</v>
      </c>
      <c r="G214" s="16">
        <f t="shared" si="24"/>
        <v>25000</v>
      </c>
      <c r="H214" s="14">
        <v>3300</v>
      </c>
      <c r="I214" s="14">
        <v>12000</v>
      </c>
      <c r="J214" s="14">
        <v>7700</v>
      </c>
      <c r="K214" s="14">
        <v>2000</v>
      </c>
    </row>
    <row r="215" spans="1:11" ht="15" customHeight="1" x14ac:dyDescent="0.25">
      <c r="A215" s="216"/>
      <c r="B215" s="185"/>
      <c r="C215" s="172"/>
      <c r="D215" s="162"/>
      <c r="E215" s="23" t="s">
        <v>43</v>
      </c>
      <c r="F215" s="5" t="s">
        <v>54</v>
      </c>
      <c r="G215" s="16">
        <f t="shared" si="24"/>
        <v>16386</v>
      </c>
      <c r="H215" s="14">
        <v>4104</v>
      </c>
      <c r="I215" s="14">
        <v>3508</v>
      </c>
      <c r="J215" s="14">
        <v>6803</v>
      </c>
      <c r="K215" s="14">
        <v>1971</v>
      </c>
    </row>
    <row r="216" spans="1:11" ht="15" customHeight="1" x14ac:dyDescent="0.25">
      <c r="A216" s="216"/>
      <c r="B216" s="186"/>
      <c r="C216" s="181"/>
      <c r="D216" s="173" t="s">
        <v>89</v>
      </c>
      <c r="E216" s="174"/>
      <c r="F216" s="175"/>
      <c r="G216" s="124">
        <f>SUM(H216:K216)</f>
        <v>41386</v>
      </c>
      <c r="H216" s="124">
        <f t="shared" ref="H216:K216" si="32">SUM(H214:H215)</f>
        <v>7404</v>
      </c>
      <c r="I216" s="124">
        <f t="shared" si="32"/>
        <v>15508</v>
      </c>
      <c r="J216" s="124">
        <f t="shared" si="32"/>
        <v>14503</v>
      </c>
      <c r="K216" s="124">
        <f t="shared" si="32"/>
        <v>3971</v>
      </c>
    </row>
    <row r="217" spans="1:11" ht="15" customHeight="1" x14ac:dyDescent="0.25">
      <c r="A217" s="216"/>
      <c r="B217" s="199" t="s">
        <v>100</v>
      </c>
      <c r="C217" s="171" t="s">
        <v>101</v>
      </c>
      <c r="D217" s="4">
        <v>151</v>
      </c>
      <c r="E217" s="23" t="s">
        <v>203</v>
      </c>
      <c r="F217" s="5" t="s">
        <v>204</v>
      </c>
      <c r="G217" s="16">
        <f>SUM(H217:K217)</f>
        <v>500</v>
      </c>
      <c r="H217" s="14"/>
      <c r="I217" s="14">
        <v>500</v>
      </c>
      <c r="J217" s="14"/>
      <c r="K217" s="14"/>
    </row>
    <row r="218" spans="1:11" ht="15" customHeight="1" x14ac:dyDescent="0.25">
      <c r="A218" s="216"/>
      <c r="B218" s="185"/>
      <c r="C218" s="172"/>
      <c r="D218" s="173" t="s">
        <v>102</v>
      </c>
      <c r="E218" s="174"/>
      <c r="F218" s="175"/>
      <c r="G218" s="124">
        <f>SUM(H218:K218)</f>
        <v>500</v>
      </c>
      <c r="H218" s="124">
        <f t="shared" ref="H218:K218" si="33">SUM(H217)</f>
        <v>0</v>
      </c>
      <c r="I218" s="124">
        <f t="shared" si="33"/>
        <v>500</v>
      </c>
      <c r="J218" s="124">
        <f t="shared" si="33"/>
        <v>0</v>
      </c>
      <c r="K218" s="124">
        <f t="shared" si="33"/>
        <v>0</v>
      </c>
    </row>
    <row r="219" spans="1:11" ht="25.5" customHeight="1" x14ac:dyDescent="0.25">
      <c r="A219" s="216"/>
      <c r="B219" s="199" t="s">
        <v>108</v>
      </c>
      <c r="C219" s="171" t="s">
        <v>121</v>
      </c>
      <c r="D219" s="161">
        <v>142</v>
      </c>
      <c r="E219" s="23" t="s">
        <v>182</v>
      </c>
      <c r="F219" s="6" t="s">
        <v>188</v>
      </c>
      <c r="G219" s="16">
        <f t="shared" si="24"/>
        <v>235</v>
      </c>
      <c r="H219" s="14">
        <v>59</v>
      </c>
      <c r="I219" s="14">
        <v>58</v>
      </c>
      <c r="J219" s="14">
        <v>59</v>
      </c>
      <c r="K219" s="14">
        <v>59</v>
      </c>
    </row>
    <row r="220" spans="1:11" ht="25.5" customHeight="1" x14ac:dyDescent="0.25">
      <c r="A220" s="216"/>
      <c r="B220" s="185"/>
      <c r="C220" s="172"/>
      <c r="D220" s="179"/>
      <c r="E220" s="23" t="s">
        <v>178</v>
      </c>
      <c r="F220" s="6" t="s">
        <v>179</v>
      </c>
      <c r="G220" s="16">
        <f t="shared" si="24"/>
        <v>1622</v>
      </c>
      <c r="H220" s="14"/>
      <c r="I220" s="14">
        <v>800</v>
      </c>
      <c r="J220" s="14">
        <v>822</v>
      </c>
      <c r="K220" s="14"/>
    </row>
    <row r="221" spans="1:11" ht="15" customHeight="1" x14ac:dyDescent="0.25">
      <c r="A221" s="216"/>
      <c r="B221" s="185"/>
      <c r="C221" s="172"/>
      <c r="D221" s="179"/>
      <c r="E221" s="23" t="s">
        <v>37</v>
      </c>
      <c r="F221" s="6" t="s">
        <v>48</v>
      </c>
      <c r="G221" s="16">
        <f t="shared" si="24"/>
        <v>17079</v>
      </c>
      <c r="H221" s="14">
        <v>4311</v>
      </c>
      <c r="I221" s="14">
        <v>4311</v>
      </c>
      <c r="J221" s="14">
        <v>5131</v>
      </c>
      <c r="K221" s="14">
        <v>3326</v>
      </c>
    </row>
    <row r="222" spans="1:11" ht="25.5" customHeight="1" x14ac:dyDescent="0.25">
      <c r="A222" s="216"/>
      <c r="B222" s="185"/>
      <c r="C222" s="172"/>
      <c r="D222" s="179"/>
      <c r="E222" s="23" t="s">
        <v>168</v>
      </c>
      <c r="F222" s="6" t="s">
        <v>173</v>
      </c>
      <c r="G222" s="16">
        <f t="shared" si="24"/>
        <v>7921</v>
      </c>
      <c r="H222" s="14">
        <v>1980</v>
      </c>
      <c r="I222" s="14">
        <v>1980</v>
      </c>
      <c r="J222" s="14">
        <v>1980</v>
      </c>
      <c r="K222" s="14">
        <v>1981</v>
      </c>
    </row>
    <row r="223" spans="1:11" ht="13.7" customHeight="1" x14ac:dyDescent="0.25">
      <c r="A223" s="216"/>
      <c r="B223" s="185"/>
      <c r="C223" s="172"/>
      <c r="D223" s="162"/>
      <c r="E223" s="23" t="s">
        <v>169</v>
      </c>
      <c r="F223" s="6" t="s">
        <v>174</v>
      </c>
      <c r="G223" s="16">
        <f t="shared" si="24"/>
        <v>160</v>
      </c>
      <c r="H223" s="14">
        <v>40</v>
      </c>
      <c r="I223" s="14">
        <v>40</v>
      </c>
      <c r="J223" s="14">
        <v>40</v>
      </c>
      <c r="K223" s="14">
        <v>40</v>
      </c>
    </row>
    <row r="224" spans="1:11" ht="13.7" customHeight="1" x14ac:dyDescent="0.25">
      <c r="A224" s="216"/>
      <c r="B224" s="186"/>
      <c r="C224" s="181"/>
      <c r="D224" s="173" t="s">
        <v>120</v>
      </c>
      <c r="E224" s="174"/>
      <c r="F224" s="175"/>
      <c r="G224" s="124">
        <f>SUM(H224:K224)</f>
        <v>27017</v>
      </c>
      <c r="H224" s="124">
        <f>SUM(H219:H223)</f>
        <v>6390</v>
      </c>
      <c r="I224" s="124">
        <f>SUM(I219:I223)</f>
        <v>7189</v>
      </c>
      <c r="J224" s="124">
        <f>SUM(J219:J223)</f>
        <v>8032</v>
      </c>
      <c r="K224" s="124">
        <f>SUM(K219:K223)</f>
        <v>5406</v>
      </c>
    </row>
    <row r="225" spans="1:12" ht="25.15" customHeight="1" x14ac:dyDescent="0.25">
      <c r="A225" s="216"/>
      <c r="B225" s="185" t="s">
        <v>127</v>
      </c>
      <c r="C225" s="172" t="s">
        <v>126</v>
      </c>
      <c r="D225" s="161">
        <v>151</v>
      </c>
      <c r="E225" s="23" t="s">
        <v>46</v>
      </c>
      <c r="F225" s="39" t="s">
        <v>57</v>
      </c>
      <c r="G225" s="16">
        <f>SUM(H225:K225)</f>
        <v>2200</v>
      </c>
      <c r="H225" s="24">
        <v>1200</v>
      </c>
      <c r="I225" s="24">
        <v>416</v>
      </c>
      <c r="J225" s="24">
        <v>300</v>
      </c>
      <c r="K225" s="24">
        <v>284</v>
      </c>
      <c r="L225" s="81"/>
    </row>
    <row r="226" spans="1:12" ht="15.6" customHeight="1" x14ac:dyDescent="0.25">
      <c r="A226" s="216"/>
      <c r="B226" s="185"/>
      <c r="C226" s="172"/>
      <c r="D226" s="162"/>
      <c r="E226" s="23" t="s">
        <v>47</v>
      </c>
      <c r="F226" s="6" t="s">
        <v>22</v>
      </c>
      <c r="G226" s="16">
        <f>SUM(H226:K226)</f>
        <v>19984</v>
      </c>
      <c r="H226" s="14">
        <v>5437</v>
      </c>
      <c r="I226" s="14">
        <v>5436</v>
      </c>
      <c r="J226" s="14">
        <v>5662</v>
      </c>
      <c r="K226" s="14">
        <v>3449</v>
      </c>
    </row>
    <row r="227" spans="1:12" ht="17.45" customHeight="1" x14ac:dyDescent="0.25">
      <c r="A227" s="216"/>
      <c r="B227" s="186"/>
      <c r="C227" s="181"/>
      <c r="D227" s="173" t="s">
        <v>124</v>
      </c>
      <c r="E227" s="174"/>
      <c r="F227" s="175"/>
      <c r="G227" s="124">
        <f>SUM(G225:G226)</f>
        <v>22184</v>
      </c>
      <c r="H227" s="124">
        <f>SUM(H225:H226)</f>
        <v>6637</v>
      </c>
      <c r="I227" s="124">
        <f>SUM(I225:I226)</f>
        <v>5852</v>
      </c>
      <c r="J227" s="124">
        <f>SUM(J225:J226)</f>
        <v>5962</v>
      </c>
      <c r="K227" s="124">
        <f>SUM(K225:K226)</f>
        <v>3733</v>
      </c>
    </row>
    <row r="228" spans="1:12" ht="13.7" customHeight="1" x14ac:dyDescent="0.25">
      <c r="A228" s="216"/>
      <c r="B228" s="199" t="s">
        <v>134</v>
      </c>
      <c r="C228" s="171" t="s">
        <v>135</v>
      </c>
      <c r="D228" s="161">
        <v>151</v>
      </c>
      <c r="E228" s="23" t="s">
        <v>39</v>
      </c>
      <c r="F228" s="6" t="s">
        <v>50</v>
      </c>
      <c r="G228" s="16">
        <f t="shared" ref="G228:G235" si="34">SUM(H228:K228)</f>
        <v>24702</v>
      </c>
      <c r="H228" s="14">
        <v>1000</v>
      </c>
      <c r="I228" s="14">
        <v>23702</v>
      </c>
      <c r="J228" s="14"/>
      <c r="K228" s="14"/>
    </row>
    <row r="229" spans="1:12" ht="13.7" customHeight="1" x14ac:dyDescent="0.25">
      <c r="A229" s="216"/>
      <c r="B229" s="185"/>
      <c r="C229" s="172"/>
      <c r="D229" s="179"/>
      <c r="E229" s="23" t="s">
        <v>40</v>
      </c>
      <c r="F229" s="6" t="s">
        <v>51</v>
      </c>
      <c r="G229" s="16">
        <f t="shared" si="34"/>
        <v>14566</v>
      </c>
      <c r="H229" s="14">
        <v>6273</v>
      </c>
      <c r="I229" s="14">
        <v>4227</v>
      </c>
      <c r="J229" s="14">
        <v>2484</v>
      </c>
      <c r="K229" s="14">
        <v>1582</v>
      </c>
    </row>
    <row r="230" spans="1:12" ht="13.7" customHeight="1" x14ac:dyDescent="0.25">
      <c r="A230" s="216"/>
      <c r="B230" s="185"/>
      <c r="C230" s="172"/>
      <c r="D230" s="179"/>
      <c r="E230" s="23" t="s">
        <v>41</v>
      </c>
      <c r="F230" s="6" t="s">
        <v>52</v>
      </c>
      <c r="G230" s="16">
        <f t="shared" si="34"/>
        <v>17210</v>
      </c>
      <c r="H230" s="14">
        <v>6173</v>
      </c>
      <c r="I230" s="14">
        <v>4173</v>
      </c>
      <c r="J230" s="14">
        <v>4492</v>
      </c>
      <c r="K230" s="14">
        <v>2372</v>
      </c>
    </row>
    <row r="231" spans="1:12" ht="15" customHeight="1" thickBot="1" x14ac:dyDescent="0.3">
      <c r="A231" s="217"/>
      <c r="B231" s="185"/>
      <c r="C231" s="172"/>
      <c r="D231" s="206" t="s">
        <v>132</v>
      </c>
      <c r="E231" s="207"/>
      <c r="F231" s="208"/>
      <c r="G231" s="128">
        <f>SUM(H231:K231)</f>
        <v>56478</v>
      </c>
      <c r="H231" s="128">
        <f>SUM(H228:H230)</f>
        <v>13446</v>
      </c>
      <c r="I231" s="128">
        <f>SUM(I228:I230)</f>
        <v>32102</v>
      </c>
      <c r="J231" s="128">
        <f>SUM(J228:J230)</f>
        <v>6976</v>
      </c>
      <c r="K231" s="128">
        <f>SUM(K228:K230)</f>
        <v>3954</v>
      </c>
    </row>
    <row r="232" spans="1:12" ht="15" customHeight="1" thickBot="1" x14ac:dyDescent="0.3">
      <c r="A232" s="133" t="s">
        <v>180</v>
      </c>
      <c r="B232" s="203" t="s">
        <v>184</v>
      </c>
      <c r="C232" s="204"/>
      <c r="D232" s="204"/>
      <c r="E232" s="204"/>
      <c r="F232" s="205"/>
      <c r="G232" s="134">
        <f>SUM(H232:K232)</f>
        <v>87912</v>
      </c>
      <c r="H232" s="134">
        <f>SUM(H234,H236,H238,H243,H245,H249)</f>
        <v>22400</v>
      </c>
      <c r="I232" s="134">
        <f>SUM(I234,I236,I238,I243,I245,I249)</f>
        <v>33505</v>
      </c>
      <c r="J232" s="134">
        <f>SUM(J234,J236,J238,J243,J245,J249)</f>
        <v>18877</v>
      </c>
      <c r="K232" s="135">
        <f>SUM(K234,K236,K238,K243,K245,K249)</f>
        <v>13130</v>
      </c>
    </row>
    <row r="233" spans="1:12" ht="28.5" customHeight="1" x14ac:dyDescent="0.25">
      <c r="A233" s="275"/>
      <c r="B233" s="170" t="s">
        <v>59</v>
      </c>
      <c r="C233" s="172" t="s">
        <v>15</v>
      </c>
      <c r="D233" s="27">
        <v>151</v>
      </c>
      <c r="E233" s="27" t="s">
        <v>21</v>
      </c>
      <c r="F233" s="21" t="s">
        <v>22</v>
      </c>
      <c r="G233" s="30">
        <f t="shared" si="34"/>
        <v>60052</v>
      </c>
      <c r="H233" s="31">
        <v>19540</v>
      </c>
      <c r="I233" s="31">
        <v>15145</v>
      </c>
      <c r="J233" s="31">
        <v>14345</v>
      </c>
      <c r="K233" s="31">
        <v>11022</v>
      </c>
    </row>
    <row r="234" spans="1:12" ht="15.6" customHeight="1" x14ac:dyDescent="0.25">
      <c r="A234" s="275"/>
      <c r="B234" s="180"/>
      <c r="C234" s="181"/>
      <c r="D234" s="173" t="s">
        <v>35</v>
      </c>
      <c r="E234" s="174"/>
      <c r="F234" s="175"/>
      <c r="G234" s="124">
        <f>SUM(G233:G233)</f>
        <v>60052</v>
      </c>
      <c r="H234" s="124">
        <f>SUM(H233:H233)</f>
        <v>19540</v>
      </c>
      <c r="I234" s="124">
        <f>SUM(I233:I233)</f>
        <v>15145</v>
      </c>
      <c r="J234" s="124">
        <f>SUM(J233:J233)</f>
        <v>14345</v>
      </c>
      <c r="K234" s="124">
        <f>SUM(K233:K233)</f>
        <v>11022</v>
      </c>
    </row>
    <row r="235" spans="1:12" ht="23.25" customHeight="1" x14ac:dyDescent="0.25">
      <c r="A235" s="275"/>
      <c r="B235" s="170" t="s">
        <v>85</v>
      </c>
      <c r="C235" s="172" t="s">
        <v>86</v>
      </c>
      <c r="D235" s="23">
        <v>151</v>
      </c>
      <c r="E235" s="23" t="s">
        <v>42</v>
      </c>
      <c r="F235" s="6" t="s">
        <v>53</v>
      </c>
      <c r="G235" s="16">
        <f t="shared" si="34"/>
        <v>2000</v>
      </c>
      <c r="H235" s="14">
        <v>200</v>
      </c>
      <c r="I235" s="14">
        <v>500</v>
      </c>
      <c r="J235" s="14">
        <v>1200</v>
      </c>
      <c r="K235" s="14">
        <v>100</v>
      </c>
    </row>
    <row r="236" spans="1:12" ht="13.7" customHeight="1" x14ac:dyDescent="0.25">
      <c r="A236" s="275"/>
      <c r="B236" s="180"/>
      <c r="C236" s="181"/>
      <c r="D236" s="173" t="s">
        <v>89</v>
      </c>
      <c r="E236" s="174"/>
      <c r="F236" s="175"/>
      <c r="G236" s="124">
        <f>SUM(H236:K236)</f>
        <v>2000</v>
      </c>
      <c r="H236" s="124">
        <f>SUM(H235:H235)</f>
        <v>200</v>
      </c>
      <c r="I236" s="124">
        <f>SUM(I235:I235)</f>
        <v>500</v>
      </c>
      <c r="J236" s="124">
        <f>SUM(J235:J235)</f>
        <v>1200</v>
      </c>
      <c r="K236" s="124">
        <f>SUM(K235:K235)</f>
        <v>100</v>
      </c>
    </row>
    <row r="237" spans="1:12" ht="16.350000000000001" customHeight="1" x14ac:dyDescent="0.25">
      <c r="A237" s="275"/>
      <c r="B237" s="169" t="s">
        <v>100</v>
      </c>
      <c r="C237" s="171" t="s">
        <v>101</v>
      </c>
      <c r="D237" s="4">
        <v>151</v>
      </c>
      <c r="E237" s="23" t="s">
        <v>203</v>
      </c>
      <c r="F237" s="5" t="s">
        <v>204</v>
      </c>
      <c r="G237" s="16">
        <f>SUM(H237:K237)</f>
        <v>300</v>
      </c>
      <c r="H237" s="14"/>
      <c r="I237" s="14">
        <v>300</v>
      </c>
      <c r="J237" s="14"/>
      <c r="K237" s="14"/>
    </row>
    <row r="238" spans="1:12" ht="13.7" customHeight="1" x14ac:dyDescent="0.25">
      <c r="A238" s="275"/>
      <c r="B238" s="180"/>
      <c r="C238" s="172"/>
      <c r="D238" s="173" t="s">
        <v>102</v>
      </c>
      <c r="E238" s="174"/>
      <c r="F238" s="175"/>
      <c r="G238" s="124">
        <f>SUM(G237)</f>
        <v>300</v>
      </c>
      <c r="H238" s="124">
        <f t="shared" ref="H238:K238" si="35">SUM(H237)</f>
        <v>0</v>
      </c>
      <c r="I238" s="124">
        <f t="shared" si="35"/>
        <v>300</v>
      </c>
      <c r="J238" s="124">
        <f t="shared" si="35"/>
        <v>0</v>
      </c>
      <c r="K238" s="124">
        <f t="shared" si="35"/>
        <v>0</v>
      </c>
    </row>
    <row r="239" spans="1:12" ht="24.75" customHeight="1" x14ac:dyDescent="0.25">
      <c r="A239" s="275"/>
      <c r="B239" s="169" t="s">
        <v>108</v>
      </c>
      <c r="C239" s="171" t="s">
        <v>121</v>
      </c>
      <c r="D239" s="161">
        <v>142</v>
      </c>
      <c r="E239" s="23" t="s">
        <v>182</v>
      </c>
      <c r="F239" s="6" t="s">
        <v>188</v>
      </c>
      <c r="G239" s="16">
        <f>SUM(H239:K239)</f>
        <v>235</v>
      </c>
      <c r="H239" s="14">
        <v>59</v>
      </c>
      <c r="I239" s="14">
        <v>59</v>
      </c>
      <c r="J239" s="14">
        <v>59</v>
      </c>
      <c r="K239" s="14">
        <v>58</v>
      </c>
    </row>
    <row r="240" spans="1:12" ht="24.75" customHeight="1" x14ac:dyDescent="0.25">
      <c r="A240" s="275"/>
      <c r="B240" s="170"/>
      <c r="C240" s="172"/>
      <c r="D240" s="179"/>
      <c r="E240" s="23" t="s">
        <v>178</v>
      </c>
      <c r="F240" s="6" t="s">
        <v>179</v>
      </c>
      <c r="G240" s="16">
        <f>SUM(H240:K240)</f>
        <v>1622</v>
      </c>
      <c r="H240" s="14"/>
      <c r="I240" s="14">
        <v>800</v>
      </c>
      <c r="J240" s="14">
        <v>822</v>
      </c>
      <c r="K240" s="14"/>
    </row>
    <row r="241" spans="1:11" ht="25.5" customHeight="1" x14ac:dyDescent="0.25">
      <c r="A241" s="275"/>
      <c r="B241" s="170"/>
      <c r="C241" s="172"/>
      <c r="D241" s="179"/>
      <c r="E241" s="23" t="s">
        <v>168</v>
      </c>
      <c r="F241" s="6" t="s">
        <v>173</v>
      </c>
      <c r="G241" s="16">
        <f t="shared" ref="G241:G242" si="36">SUM(H241:K241)</f>
        <v>2755</v>
      </c>
      <c r="H241" s="14">
        <v>689</v>
      </c>
      <c r="I241" s="14">
        <v>689</v>
      </c>
      <c r="J241" s="14">
        <v>689</v>
      </c>
      <c r="K241" s="14">
        <v>688</v>
      </c>
    </row>
    <row r="242" spans="1:11" ht="13.7" customHeight="1" x14ac:dyDescent="0.25">
      <c r="A242" s="275"/>
      <c r="B242" s="170"/>
      <c r="C242" s="172"/>
      <c r="D242" s="162"/>
      <c r="E242" s="23" t="s">
        <v>169</v>
      </c>
      <c r="F242" s="6" t="s">
        <v>174</v>
      </c>
      <c r="G242" s="16">
        <f t="shared" si="36"/>
        <v>48</v>
      </c>
      <c r="H242" s="14">
        <v>12</v>
      </c>
      <c r="I242" s="14">
        <v>12</v>
      </c>
      <c r="J242" s="14">
        <v>12</v>
      </c>
      <c r="K242" s="14">
        <v>12</v>
      </c>
    </row>
    <row r="243" spans="1:11" ht="13.7" customHeight="1" x14ac:dyDescent="0.25">
      <c r="A243" s="275"/>
      <c r="B243" s="180"/>
      <c r="C243" s="181"/>
      <c r="D243" s="173" t="s">
        <v>120</v>
      </c>
      <c r="E243" s="174"/>
      <c r="F243" s="175"/>
      <c r="G243" s="124">
        <f>SUM(H243:K243)</f>
        <v>4660</v>
      </c>
      <c r="H243" s="124">
        <f>SUM(H239:H242)</f>
        <v>760</v>
      </c>
      <c r="I243" s="124">
        <f>SUM(I239:I242)</f>
        <v>1560</v>
      </c>
      <c r="J243" s="124">
        <f>SUM(J239:J242)</f>
        <v>1582</v>
      </c>
      <c r="K243" s="124">
        <f>SUM(K239:K242)</f>
        <v>758</v>
      </c>
    </row>
    <row r="244" spans="1:11" ht="35.450000000000003" customHeight="1" x14ac:dyDescent="0.25">
      <c r="A244" s="275"/>
      <c r="B244" s="169" t="s">
        <v>127</v>
      </c>
      <c r="C244" s="171" t="s">
        <v>126</v>
      </c>
      <c r="D244" s="23">
        <v>151</v>
      </c>
      <c r="E244" s="23" t="s">
        <v>46</v>
      </c>
      <c r="F244" s="39" t="s">
        <v>57</v>
      </c>
      <c r="G244" s="25">
        <f>SUM(H244:K244)</f>
        <v>700</v>
      </c>
      <c r="H244" s="24">
        <v>500</v>
      </c>
      <c r="I244" s="24">
        <v>100</v>
      </c>
      <c r="J244" s="24">
        <v>50</v>
      </c>
      <c r="K244" s="24">
        <v>50</v>
      </c>
    </row>
    <row r="245" spans="1:11" ht="13.7" customHeight="1" x14ac:dyDescent="0.25">
      <c r="A245" s="275"/>
      <c r="B245" s="180"/>
      <c r="C245" s="181"/>
      <c r="D245" s="173" t="s">
        <v>124</v>
      </c>
      <c r="E245" s="174"/>
      <c r="F245" s="175"/>
      <c r="G245" s="124">
        <f>SUM(G244)</f>
        <v>700</v>
      </c>
      <c r="H245" s="124">
        <f t="shared" ref="H245:K245" si="37">SUM(H244)</f>
        <v>500</v>
      </c>
      <c r="I245" s="124">
        <f t="shared" si="37"/>
        <v>100</v>
      </c>
      <c r="J245" s="124">
        <f t="shared" si="37"/>
        <v>50</v>
      </c>
      <c r="K245" s="124">
        <f t="shared" si="37"/>
        <v>50</v>
      </c>
    </row>
    <row r="246" spans="1:11" ht="13.7" customHeight="1" x14ac:dyDescent="0.25">
      <c r="A246" s="275"/>
      <c r="B246" s="169" t="s">
        <v>134</v>
      </c>
      <c r="C246" s="171" t="s">
        <v>135</v>
      </c>
      <c r="D246" s="161">
        <v>151</v>
      </c>
      <c r="E246" s="23" t="s">
        <v>39</v>
      </c>
      <c r="F246" s="6" t="s">
        <v>50</v>
      </c>
      <c r="G246" s="16">
        <f>SUM(H246:K246)</f>
        <v>18300</v>
      </c>
      <c r="H246" s="14">
        <v>500</v>
      </c>
      <c r="I246" s="14">
        <v>15800</v>
      </c>
      <c r="J246" s="14">
        <v>1600</v>
      </c>
      <c r="K246" s="14">
        <v>400</v>
      </c>
    </row>
    <row r="247" spans="1:11" ht="13.7" customHeight="1" x14ac:dyDescent="0.25">
      <c r="A247" s="275"/>
      <c r="B247" s="170"/>
      <c r="C247" s="172"/>
      <c r="D247" s="179"/>
      <c r="E247" s="23" t="s">
        <v>40</v>
      </c>
      <c r="F247" s="6" t="s">
        <v>51</v>
      </c>
      <c r="G247" s="16">
        <f>SUM(H247:K247)</f>
        <v>1000</v>
      </c>
      <c r="H247" s="14">
        <v>500</v>
      </c>
      <c r="I247" s="14"/>
      <c r="J247" s="14"/>
      <c r="K247" s="14">
        <v>500</v>
      </c>
    </row>
    <row r="248" spans="1:11" ht="13.7" customHeight="1" x14ac:dyDescent="0.25">
      <c r="A248" s="275"/>
      <c r="B248" s="170"/>
      <c r="C248" s="172"/>
      <c r="D248" s="162"/>
      <c r="E248" s="23" t="s">
        <v>41</v>
      </c>
      <c r="F248" s="6" t="s">
        <v>52</v>
      </c>
      <c r="G248" s="16">
        <f t="shared" ref="G248" si="38">SUM(H248:K248)</f>
        <v>900</v>
      </c>
      <c r="H248" s="14">
        <v>400</v>
      </c>
      <c r="I248" s="14">
        <v>100</v>
      </c>
      <c r="J248" s="14">
        <v>100</v>
      </c>
      <c r="K248" s="14">
        <v>300</v>
      </c>
    </row>
    <row r="249" spans="1:11" ht="13.7" customHeight="1" thickBot="1" x14ac:dyDescent="0.3">
      <c r="A249" s="275"/>
      <c r="B249" s="200"/>
      <c r="C249" s="228"/>
      <c r="D249" s="279" t="s">
        <v>132</v>
      </c>
      <c r="E249" s="280"/>
      <c r="F249" s="281"/>
      <c r="G249" s="128">
        <f>SUM(H249:K249)</f>
        <v>20200</v>
      </c>
      <c r="H249" s="128">
        <f>SUM(H246:H248)</f>
        <v>1400</v>
      </c>
      <c r="I249" s="128">
        <f>SUM(I246:I248)</f>
        <v>15900</v>
      </c>
      <c r="J249" s="128">
        <f>SUM(J246:J248)</f>
        <v>1700</v>
      </c>
      <c r="K249" s="128">
        <f>SUM(K246:K248)</f>
        <v>1200</v>
      </c>
    </row>
    <row r="250" spans="1:11" ht="15" customHeight="1" thickBot="1" x14ac:dyDescent="0.3">
      <c r="A250" s="133" t="s">
        <v>183</v>
      </c>
      <c r="B250" s="203" t="s">
        <v>186</v>
      </c>
      <c r="C250" s="204"/>
      <c r="D250" s="204"/>
      <c r="E250" s="204"/>
      <c r="F250" s="205"/>
      <c r="G250" s="134">
        <f>SUM(G254,G256,G258,G263,G265,G269)</f>
        <v>82738</v>
      </c>
      <c r="H250" s="134">
        <f>SUM(H254,H256,H258,H263,H265,H269)</f>
        <v>26683</v>
      </c>
      <c r="I250" s="134">
        <f>SUM(I254,I256,I258,I263,I265,I269)</f>
        <v>27499</v>
      </c>
      <c r="J250" s="134">
        <f>SUM(J254,J256,J258,J263,J265,J269)</f>
        <v>21676</v>
      </c>
      <c r="K250" s="135">
        <f>SUM(K254,K256,K258,K263,K265,K269)</f>
        <v>6880</v>
      </c>
    </row>
    <row r="251" spans="1:11" ht="13.7" customHeight="1" x14ac:dyDescent="0.25">
      <c r="A251" s="159"/>
      <c r="B251" s="170" t="s">
        <v>59</v>
      </c>
      <c r="C251" s="172" t="s">
        <v>15</v>
      </c>
      <c r="D251" s="27">
        <v>151</v>
      </c>
      <c r="E251" s="27" t="s">
        <v>21</v>
      </c>
      <c r="F251" s="21" t="s">
        <v>22</v>
      </c>
      <c r="G251" s="30">
        <f t="shared" ref="G251:G253" si="39">SUM(H251:K251)</f>
        <v>47463</v>
      </c>
      <c r="H251" s="31">
        <v>17153</v>
      </c>
      <c r="I251" s="31">
        <v>12357</v>
      </c>
      <c r="J251" s="31">
        <v>13793</v>
      </c>
      <c r="K251" s="31">
        <v>4160</v>
      </c>
    </row>
    <row r="252" spans="1:11" ht="13.7" customHeight="1" x14ac:dyDescent="0.25">
      <c r="A252" s="159"/>
      <c r="B252" s="170"/>
      <c r="C252" s="172"/>
      <c r="D252" s="23" t="s">
        <v>98</v>
      </c>
      <c r="E252" s="161" t="s">
        <v>40</v>
      </c>
      <c r="F252" s="201" t="s">
        <v>51</v>
      </c>
      <c r="G252" s="16">
        <f t="shared" si="39"/>
        <v>100</v>
      </c>
      <c r="H252" s="14">
        <v>50</v>
      </c>
      <c r="I252" s="14">
        <v>50</v>
      </c>
      <c r="J252" s="14"/>
      <c r="K252" s="14"/>
    </row>
    <row r="253" spans="1:11" ht="13.7" customHeight="1" x14ac:dyDescent="0.25">
      <c r="A253" s="159"/>
      <c r="B253" s="170"/>
      <c r="C253" s="172"/>
      <c r="D253" s="23" t="s">
        <v>99</v>
      </c>
      <c r="E253" s="162"/>
      <c r="F253" s="202"/>
      <c r="G253" s="16">
        <f t="shared" si="39"/>
        <v>82</v>
      </c>
      <c r="H253" s="14">
        <v>82</v>
      </c>
      <c r="I253" s="14"/>
      <c r="J253" s="14"/>
      <c r="K253" s="14"/>
    </row>
    <row r="254" spans="1:11" ht="13.7" customHeight="1" x14ac:dyDescent="0.25">
      <c r="A254" s="159"/>
      <c r="B254" s="180"/>
      <c r="C254" s="181"/>
      <c r="D254" s="173" t="s">
        <v>35</v>
      </c>
      <c r="E254" s="174"/>
      <c r="F254" s="175"/>
      <c r="G254" s="124">
        <f>SUM(H254:K254)</f>
        <v>47645</v>
      </c>
      <c r="H254" s="124">
        <f>SUM(H251:H253)</f>
        <v>17285</v>
      </c>
      <c r="I254" s="124">
        <f>SUM(I251:I253)</f>
        <v>12407</v>
      </c>
      <c r="J254" s="124">
        <f>SUM(J251:J253)</f>
        <v>13793</v>
      </c>
      <c r="K254" s="124">
        <f>SUM(K251:K253)</f>
        <v>4160</v>
      </c>
    </row>
    <row r="255" spans="1:11" ht="25.5" customHeight="1" x14ac:dyDescent="0.25">
      <c r="A255" s="159"/>
      <c r="B255" s="169" t="s">
        <v>85</v>
      </c>
      <c r="C255" s="171" t="s">
        <v>86</v>
      </c>
      <c r="D255" s="23">
        <v>151</v>
      </c>
      <c r="E255" s="23" t="s">
        <v>42</v>
      </c>
      <c r="F255" s="6" t="s">
        <v>53</v>
      </c>
      <c r="G255" s="16">
        <f>SUM(H255:K255)</f>
        <v>2000</v>
      </c>
      <c r="H255" s="14">
        <v>800</v>
      </c>
      <c r="I255" s="14">
        <v>500</v>
      </c>
      <c r="J255" s="14">
        <v>700</v>
      </c>
      <c r="K255" s="14"/>
    </row>
    <row r="256" spans="1:11" ht="13.7" customHeight="1" x14ac:dyDescent="0.25">
      <c r="A256" s="159"/>
      <c r="B256" s="180"/>
      <c r="C256" s="181"/>
      <c r="D256" s="173" t="s">
        <v>89</v>
      </c>
      <c r="E256" s="174"/>
      <c r="F256" s="175"/>
      <c r="G256" s="124">
        <f>SUM(H256:K256)</f>
        <v>2000</v>
      </c>
      <c r="H256" s="124">
        <f t="shared" ref="H256:K256" si="40">SUM(H255)</f>
        <v>800</v>
      </c>
      <c r="I256" s="124">
        <f t="shared" si="40"/>
        <v>500</v>
      </c>
      <c r="J256" s="124">
        <f t="shared" si="40"/>
        <v>700</v>
      </c>
      <c r="K256" s="124">
        <f t="shared" si="40"/>
        <v>0</v>
      </c>
    </row>
    <row r="257" spans="1:11" ht="26.45" customHeight="1" x14ac:dyDescent="0.25">
      <c r="A257" s="159"/>
      <c r="B257" s="169" t="s">
        <v>100</v>
      </c>
      <c r="C257" s="171" t="s">
        <v>101</v>
      </c>
      <c r="D257" s="23">
        <v>151</v>
      </c>
      <c r="E257" s="23" t="s">
        <v>203</v>
      </c>
      <c r="F257" s="6" t="s">
        <v>204</v>
      </c>
      <c r="G257" s="16">
        <f>SUM(H257:K257)</f>
        <v>300</v>
      </c>
      <c r="H257" s="14">
        <v>50</v>
      </c>
      <c r="I257" s="14">
        <v>100</v>
      </c>
      <c r="J257" s="14">
        <v>150</v>
      </c>
      <c r="K257" s="14"/>
    </row>
    <row r="258" spans="1:11" ht="13.7" customHeight="1" x14ac:dyDescent="0.25">
      <c r="A258" s="159"/>
      <c r="B258" s="180"/>
      <c r="C258" s="181"/>
      <c r="D258" s="173" t="s">
        <v>102</v>
      </c>
      <c r="E258" s="174"/>
      <c r="F258" s="175"/>
      <c r="G258" s="124">
        <f>SUM(H258:K258)</f>
        <v>300</v>
      </c>
      <c r="H258" s="124">
        <f t="shared" ref="H258:K258" si="41">SUM(H257)</f>
        <v>50</v>
      </c>
      <c r="I258" s="124">
        <f t="shared" si="41"/>
        <v>100</v>
      </c>
      <c r="J258" s="124">
        <f t="shared" si="41"/>
        <v>150</v>
      </c>
      <c r="K258" s="124">
        <f t="shared" si="41"/>
        <v>0</v>
      </c>
    </row>
    <row r="259" spans="1:11" ht="26.45" customHeight="1" x14ac:dyDescent="0.25">
      <c r="A259" s="159"/>
      <c r="B259" s="169" t="s">
        <v>108</v>
      </c>
      <c r="C259" s="171" t="s">
        <v>121</v>
      </c>
      <c r="D259" s="161">
        <v>142</v>
      </c>
      <c r="E259" s="23" t="s">
        <v>182</v>
      </c>
      <c r="F259" s="6" t="s">
        <v>188</v>
      </c>
      <c r="G259" s="16">
        <f t="shared" ref="G259:G262" si="42">SUM(H259:K259)</f>
        <v>235</v>
      </c>
      <c r="H259" s="14">
        <v>59</v>
      </c>
      <c r="I259" s="14">
        <v>59</v>
      </c>
      <c r="J259" s="14">
        <v>59</v>
      </c>
      <c r="K259" s="14">
        <v>58</v>
      </c>
    </row>
    <row r="260" spans="1:11" ht="26.45" customHeight="1" x14ac:dyDescent="0.25">
      <c r="A260" s="159"/>
      <c r="B260" s="170"/>
      <c r="C260" s="172"/>
      <c r="D260" s="179"/>
      <c r="E260" s="23" t="s">
        <v>178</v>
      </c>
      <c r="F260" s="6" t="s">
        <v>179</v>
      </c>
      <c r="G260" s="16">
        <f t="shared" si="42"/>
        <v>1628</v>
      </c>
      <c r="H260" s="14"/>
      <c r="I260" s="14">
        <v>800</v>
      </c>
      <c r="J260" s="14">
        <v>828</v>
      </c>
      <c r="K260" s="14"/>
    </row>
    <row r="261" spans="1:11" ht="25.5" customHeight="1" x14ac:dyDescent="0.25">
      <c r="A261" s="159"/>
      <c r="B261" s="170"/>
      <c r="C261" s="172"/>
      <c r="D261" s="179"/>
      <c r="E261" s="23" t="s">
        <v>168</v>
      </c>
      <c r="F261" s="6" t="s">
        <v>173</v>
      </c>
      <c r="G261" s="16">
        <f t="shared" si="42"/>
        <v>3263</v>
      </c>
      <c r="H261" s="14">
        <v>480</v>
      </c>
      <c r="I261" s="14">
        <v>920</v>
      </c>
      <c r="J261" s="14">
        <v>1852</v>
      </c>
      <c r="K261" s="14">
        <v>11</v>
      </c>
    </row>
    <row r="262" spans="1:11" ht="13.7" customHeight="1" x14ac:dyDescent="0.25">
      <c r="A262" s="159"/>
      <c r="B262" s="170"/>
      <c r="C262" s="172"/>
      <c r="D262" s="162"/>
      <c r="E262" s="23" t="s">
        <v>169</v>
      </c>
      <c r="F262" s="6" t="s">
        <v>174</v>
      </c>
      <c r="G262" s="16">
        <f t="shared" si="42"/>
        <v>80</v>
      </c>
      <c r="H262" s="14">
        <v>40</v>
      </c>
      <c r="I262" s="14">
        <v>40</v>
      </c>
      <c r="J262" s="14"/>
      <c r="K262" s="14"/>
    </row>
    <row r="263" spans="1:11" ht="13.7" customHeight="1" x14ac:dyDescent="0.25">
      <c r="A263" s="159"/>
      <c r="B263" s="180"/>
      <c r="C263" s="181"/>
      <c r="D263" s="173" t="s">
        <v>120</v>
      </c>
      <c r="E263" s="174"/>
      <c r="F263" s="175"/>
      <c r="G263" s="124">
        <f>SUM(H263:K263)</f>
        <v>5206</v>
      </c>
      <c r="H263" s="124">
        <f>SUM(H259:H262)</f>
        <v>579</v>
      </c>
      <c r="I263" s="124">
        <f>SUM(I259:I262)</f>
        <v>1819</v>
      </c>
      <c r="J263" s="124">
        <f>SUM(J259:J262)</f>
        <v>2739</v>
      </c>
      <c r="K263" s="124">
        <f>SUM(K259:K262)</f>
        <v>69</v>
      </c>
    </row>
    <row r="264" spans="1:11" ht="36" customHeight="1" x14ac:dyDescent="0.25">
      <c r="A264" s="159"/>
      <c r="B264" s="176" t="s">
        <v>127</v>
      </c>
      <c r="C264" s="214" t="s">
        <v>126</v>
      </c>
      <c r="D264" s="27">
        <v>151</v>
      </c>
      <c r="E264" s="23" t="s">
        <v>46</v>
      </c>
      <c r="F264" s="39" t="s">
        <v>57</v>
      </c>
      <c r="G264" s="25">
        <f>SUM(H264:K264)</f>
        <v>900</v>
      </c>
      <c r="H264" s="24">
        <v>600</v>
      </c>
      <c r="I264" s="24">
        <v>300</v>
      </c>
      <c r="J264" s="24"/>
      <c r="K264" s="24"/>
    </row>
    <row r="265" spans="1:11" ht="13.7" customHeight="1" x14ac:dyDescent="0.25">
      <c r="A265" s="159"/>
      <c r="B265" s="176"/>
      <c r="C265" s="214"/>
      <c r="D265" s="173" t="s">
        <v>124</v>
      </c>
      <c r="E265" s="174"/>
      <c r="F265" s="175"/>
      <c r="G265" s="124">
        <f>SUM(H265:K265)</f>
        <v>900</v>
      </c>
      <c r="H265" s="124">
        <f>SUM(H264:H264)</f>
        <v>600</v>
      </c>
      <c r="I265" s="124">
        <f>SUM(I264:I264)</f>
        <v>300</v>
      </c>
      <c r="J265" s="124">
        <f>SUM(J264:J264)</f>
        <v>0</v>
      </c>
      <c r="K265" s="124">
        <f>SUM(K264:K264)</f>
        <v>0</v>
      </c>
    </row>
    <row r="266" spans="1:11" ht="15" customHeight="1" x14ac:dyDescent="0.25">
      <c r="A266" s="159"/>
      <c r="B266" s="170" t="s">
        <v>134</v>
      </c>
      <c r="C266" s="172" t="s">
        <v>135</v>
      </c>
      <c r="D266" s="161">
        <v>151</v>
      </c>
      <c r="E266" s="23" t="s">
        <v>39</v>
      </c>
      <c r="F266" s="6" t="s">
        <v>50</v>
      </c>
      <c r="G266" s="16">
        <f t="shared" si="24"/>
        <v>8309</v>
      </c>
      <c r="H266" s="14">
        <v>3317</v>
      </c>
      <c r="I266" s="14">
        <v>2977</v>
      </c>
      <c r="J266" s="14">
        <v>1352</v>
      </c>
      <c r="K266" s="14">
        <v>663</v>
      </c>
    </row>
    <row r="267" spans="1:11" ht="15" customHeight="1" x14ac:dyDescent="0.25">
      <c r="A267" s="159"/>
      <c r="B267" s="170"/>
      <c r="C267" s="172"/>
      <c r="D267" s="179"/>
      <c r="E267" s="23" t="s">
        <v>40</v>
      </c>
      <c r="F267" s="6" t="s">
        <v>51</v>
      </c>
      <c r="G267" s="16">
        <f t="shared" si="24"/>
        <v>6800</v>
      </c>
      <c r="H267" s="14">
        <v>650</v>
      </c>
      <c r="I267" s="14">
        <v>6150</v>
      </c>
      <c r="J267" s="14"/>
      <c r="K267" s="14"/>
    </row>
    <row r="268" spans="1:11" ht="15" customHeight="1" x14ac:dyDescent="0.25">
      <c r="A268" s="159"/>
      <c r="B268" s="170"/>
      <c r="C268" s="172"/>
      <c r="D268" s="162"/>
      <c r="E268" s="23" t="s">
        <v>41</v>
      </c>
      <c r="F268" s="6" t="s">
        <v>52</v>
      </c>
      <c r="G268" s="16">
        <f t="shared" si="24"/>
        <v>11578</v>
      </c>
      <c r="H268" s="14">
        <v>3402</v>
      </c>
      <c r="I268" s="14">
        <v>3246</v>
      </c>
      <c r="J268" s="14">
        <v>2942</v>
      </c>
      <c r="K268" s="14">
        <v>1988</v>
      </c>
    </row>
    <row r="269" spans="1:11" ht="15" customHeight="1" thickBot="1" x14ac:dyDescent="0.3">
      <c r="A269" s="159"/>
      <c r="B269" s="170"/>
      <c r="C269" s="172"/>
      <c r="D269" s="206" t="s">
        <v>132</v>
      </c>
      <c r="E269" s="207"/>
      <c r="F269" s="208"/>
      <c r="G269" s="128">
        <f>SUM(H269:K269)</f>
        <v>26687</v>
      </c>
      <c r="H269" s="128">
        <f>SUM(H266:H268)</f>
        <v>7369</v>
      </c>
      <c r="I269" s="128">
        <f>SUM(I266:I268)</f>
        <v>12373</v>
      </c>
      <c r="J269" s="128">
        <f>SUM(J266:J268)</f>
        <v>4294</v>
      </c>
      <c r="K269" s="128">
        <f>SUM(K266:K268)</f>
        <v>2651</v>
      </c>
    </row>
    <row r="270" spans="1:11" ht="15" customHeight="1" thickBot="1" x14ac:dyDescent="0.3">
      <c r="A270" s="133" t="s">
        <v>185</v>
      </c>
      <c r="B270" s="203" t="s">
        <v>190</v>
      </c>
      <c r="C270" s="204"/>
      <c r="D270" s="204"/>
      <c r="E270" s="204"/>
      <c r="F270" s="205"/>
      <c r="G270" s="136">
        <f>SUM(H270:K270)</f>
        <v>318935</v>
      </c>
      <c r="H270" s="136">
        <f>SUM(H274,H277,H279,H285,H288+H292)</f>
        <v>165125</v>
      </c>
      <c r="I270" s="136">
        <f>SUM(I274,I277,I279,I285,I288+I292)</f>
        <v>129213</v>
      </c>
      <c r="J270" s="136">
        <f>SUM(J274,J277,J279,J285,J288+J292)</f>
        <v>18141</v>
      </c>
      <c r="K270" s="137">
        <f>SUM(K274,K277,K279,K285,K288+K292)</f>
        <v>6456</v>
      </c>
    </row>
    <row r="271" spans="1:11" ht="15" customHeight="1" x14ac:dyDescent="0.25">
      <c r="A271" s="159"/>
      <c r="B271" s="170" t="s">
        <v>59</v>
      </c>
      <c r="C271" s="172" t="s">
        <v>15</v>
      </c>
      <c r="D271" s="27">
        <v>151</v>
      </c>
      <c r="E271" s="182" t="s">
        <v>21</v>
      </c>
      <c r="F271" s="226" t="s">
        <v>58</v>
      </c>
      <c r="G271" s="30">
        <f t="shared" si="24"/>
        <v>112238</v>
      </c>
      <c r="H271" s="31">
        <v>57817</v>
      </c>
      <c r="I271" s="31">
        <v>52421</v>
      </c>
      <c r="J271" s="31">
        <v>2000</v>
      </c>
      <c r="K271" s="31"/>
    </row>
    <row r="272" spans="1:11" ht="15" customHeight="1" x14ac:dyDescent="0.25">
      <c r="A272" s="159"/>
      <c r="B272" s="170"/>
      <c r="C272" s="172"/>
      <c r="D272" s="23" t="s">
        <v>98</v>
      </c>
      <c r="E272" s="183"/>
      <c r="F272" s="226"/>
      <c r="G272" s="16">
        <f t="shared" si="24"/>
        <v>1000</v>
      </c>
      <c r="H272" s="14">
        <v>1000</v>
      </c>
      <c r="I272" s="14"/>
      <c r="J272" s="14"/>
      <c r="K272" s="14"/>
    </row>
    <row r="273" spans="1:11" ht="15" customHeight="1" x14ac:dyDescent="0.25">
      <c r="A273" s="159"/>
      <c r="B273" s="170"/>
      <c r="C273" s="172"/>
      <c r="D273" s="23" t="s">
        <v>99</v>
      </c>
      <c r="E273" s="184"/>
      <c r="F273" s="227"/>
      <c r="G273" s="16">
        <f t="shared" si="24"/>
        <v>5437</v>
      </c>
      <c r="H273" s="14">
        <v>5437</v>
      </c>
      <c r="I273" s="14"/>
      <c r="J273" s="14"/>
      <c r="K273" s="14"/>
    </row>
    <row r="274" spans="1:11" ht="15" customHeight="1" x14ac:dyDescent="0.25">
      <c r="A274" s="159"/>
      <c r="B274" s="180"/>
      <c r="C274" s="181"/>
      <c r="D274" s="173" t="s">
        <v>35</v>
      </c>
      <c r="E274" s="174"/>
      <c r="F274" s="175"/>
      <c r="G274" s="124">
        <f>SUM(H274:K274)</f>
        <v>118675</v>
      </c>
      <c r="H274" s="124">
        <f>SUM(H271:H273)</f>
        <v>64254</v>
      </c>
      <c r="I274" s="124">
        <f>SUM(I271:I273)</f>
        <v>52421</v>
      </c>
      <c r="J274" s="124">
        <f>SUM(J271:J273)</f>
        <v>2000</v>
      </c>
      <c r="K274" s="124">
        <f>SUM(K271:K273)</f>
        <v>0</v>
      </c>
    </row>
    <row r="275" spans="1:11" ht="27" customHeight="1" x14ac:dyDescent="0.25">
      <c r="A275" s="159"/>
      <c r="B275" s="170" t="s">
        <v>85</v>
      </c>
      <c r="C275" s="172" t="s">
        <v>86</v>
      </c>
      <c r="D275" s="161">
        <v>151</v>
      </c>
      <c r="E275" s="23" t="s">
        <v>42</v>
      </c>
      <c r="F275" s="6" t="s">
        <v>53</v>
      </c>
      <c r="G275" s="16">
        <f t="shared" si="24"/>
        <v>4500</v>
      </c>
      <c r="H275" s="14">
        <v>1500</v>
      </c>
      <c r="I275" s="14">
        <v>1500</v>
      </c>
      <c r="J275" s="14">
        <v>1500</v>
      </c>
      <c r="K275" s="14"/>
    </row>
    <row r="276" spans="1:11" ht="13.7" customHeight="1" x14ac:dyDescent="0.25">
      <c r="A276" s="159"/>
      <c r="B276" s="170"/>
      <c r="C276" s="172"/>
      <c r="D276" s="162"/>
      <c r="E276" s="23" t="s">
        <v>43</v>
      </c>
      <c r="F276" s="5" t="s">
        <v>54</v>
      </c>
      <c r="G276" s="16">
        <f t="shared" si="24"/>
        <v>14100</v>
      </c>
      <c r="H276" s="14">
        <v>6390</v>
      </c>
      <c r="I276" s="14">
        <v>6210</v>
      </c>
      <c r="J276" s="14">
        <v>1500</v>
      </c>
      <c r="K276" s="14"/>
    </row>
    <row r="277" spans="1:11" ht="15" customHeight="1" x14ac:dyDescent="0.25">
      <c r="A277" s="159"/>
      <c r="B277" s="180"/>
      <c r="C277" s="181"/>
      <c r="D277" s="173" t="s">
        <v>89</v>
      </c>
      <c r="E277" s="174"/>
      <c r="F277" s="175"/>
      <c r="G277" s="124">
        <f>SUM(H277:K277)</f>
        <v>18600</v>
      </c>
      <c r="H277" s="124">
        <f>SUM(H275:H276)</f>
        <v>7890</v>
      </c>
      <c r="I277" s="124">
        <f>SUM(I275:I276)</f>
        <v>7710</v>
      </c>
      <c r="J277" s="124">
        <f>SUM(J275:J276)</f>
        <v>3000</v>
      </c>
      <c r="K277" s="124">
        <f>SUM(K275:K276)</f>
        <v>0</v>
      </c>
    </row>
    <row r="278" spans="1:11" ht="18" customHeight="1" x14ac:dyDescent="0.25">
      <c r="A278" s="159"/>
      <c r="B278" s="169" t="s">
        <v>100</v>
      </c>
      <c r="C278" s="171" t="s">
        <v>101</v>
      </c>
      <c r="D278" s="4">
        <v>151</v>
      </c>
      <c r="E278" s="23" t="s">
        <v>203</v>
      </c>
      <c r="F278" s="5" t="s">
        <v>204</v>
      </c>
      <c r="G278" s="16">
        <f t="shared" si="24"/>
        <v>800</v>
      </c>
      <c r="H278" s="14">
        <v>400</v>
      </c>
      <c r="I278" s="14">
        <v>400</v>
      </c>
      <c r="J278" s="14"/>
      <c r="K278" s="14"/>
    </row>
    <row r="279" spans="1:11" ht="15" customHeight="1" x14ac:dyDescent="0.25">
      <c r="A279" s="159"/>
      <c r="B279" s="180"/>
      <c r="C279" s="181"/>
      <c r="D279" s="173" t="s">
        <v>102</v>
      </c>
      <c r="E279" s="174"/>
      <c r="F279" s="175"/>
      <c r="G279" s="124">
        <f>SUM(H279:K279)</f>
        <v>800</v>
      </c>
      <c r="H279" s="124">
        <f t="shared" ref="H279:K279" si="43">SUM(H278)</f>
        <v>400</v>
      </c>
      <c r="I279" s="124">
        <f t="shared" si="43"/>
        <v>400</v>
      </c>
      <c r="J279" s="124">
        <f t="shared" si="43"/>
        <v>0</v>
      </c>
      <c r="K279" s="124">
        <f t="shared" si="43"/>
        <v>0</v>
      </c>
    </row>
    <row r="280" spans="1:11" ht="26.45" customHeight="1" x14ac:dyDescent="0.25">
      <c r="A280" s="159"/>
      <c r="B280" s="169" t="s">
        <v>108</v>
      </c>
      <c r="C280" s="171" t="s">
        <v>121</v>
      </c>
      <c r="D280" s="161">
        <v>142</v>
      </c>
      <c r="E280" s="23" t="s">
        <v>182</v>
      </c>
      <c r="F280" s="6" t="s">
        <v>188</v>
      </c>
      <c r="G280" s="16">
        <f t="shared" si="24"/>
        <v>235</v>
      </c>
      <c r="H280" s="14">
        <v>60</v>
      </c>
      <c r="I280" s="14">
        <v>60</v>
      </c>
      <c r="J280" s="14">
        <v>60</v>
      </c>
      <c r="K280" s="14">
        <v>55</v>
      </c>
    </row>
    <row r="281" spans="1:11" ht="26.45" customHeight="1" x14ac:dyDescent="0.25">
      <c r="A281" s="159"/>
      <c r="B281" s="170"/>
      <c r="C281" s="172"/>
      <c r="D281" s="179"/>
      <c r="E281" s="23" t="s">
        <v>178</v>
      </c>
      <c r="F281" s="6" t="s">
        <v>179</v>
      </c>
      <c r="G281" s="16">
        <f t="shared" si="24"/>
        <v>3245</v>
      </c>
      <c r="H281" s="14"/>
      <c r="I281" s="14">
        <v>3245</v>
      </c>
      <c r="J281" s="14"/>
      <c r="K281" s="14"/>
    </row>
    <row r="282" spans="1:11" ht="15" customHeight="1" x14ac:dyDescent="0.25">
      <c r="A282" s="159"/>
      <c r="B282" s="170"/>
      <c r="C282" s="172"/>
      <c r="D282" s="179"/>
      <c r="E282" s="23" t="s">
        <v>37</v>
      </c>
      <c r="F282" s="6" t="s">
        <v>48</v>
      </c>
      <c r="G282" s="16">
        <f t="shared" si="24"/>
        <v>15690</v>
      </c>
      <c r="H282" s="14">
        <v>4270</v>
      </c>
      <c r="I282" s="14">
        <v>4270</v>
      </c>
      <c r="J282" s="14">
        <v>4270</v>
      </c>
      <c r="K282" s="14">
        <v>2880</v>
      </c>
    </row>
    <row r="283" spans="1:11" ht="24.75" customHeight="1" x14ac:dyDescent="0.25">
      <c r="A283" s="159"/>
      <c r="B283" s="170"/>
      <c r="C283" s="172"/>
      <c r="D283" s="179"/>
      <c r="E283" s="23" t="s">
        <v>168</v>
      </c>
      <c r="F283" s="6" t="s">
        <v>173</v>
      </c>
      <c r="G283" s="16">
        <f t="shared" si="24"/>
        <v>19975</v>
      </c>
      <c r="H283" s="14">
        <v>5506</v>
      </c>
      <c r="I283" s="14">
        <v>5506</v>
      </c>
      <c r="J283" s="14">
        <v>5506</v>
      </c>
      <c r="K283" s="14">
        <v>3457</v>
      </c>
    </row>
    <row r="284" spans="1:11" ht="15" customHeight="1" x14ac:dyDescent="0.25">
      <c r="A284" s="159"/>
      <c r="B284" s="170"/>
      <c r="C284" s="172"/>
      <c r="D284" s="162"/>
      <c r="E284" s="23" t="s">
        <v>169</v>
      </c>
      <c r="F284" s="6" t="s">
        <v>174</v>
      </c>
      <c r="G284" s="16">
        <f t="shared" si="24"/>
        <v>304</v>
      </c>
      <c r="H284" s="14">
        <v>80</v>
      </c>
      <c r="I284" s="14">
        <v>80</v>
      </c>
      <c r="J284" s="14">
        <v>80</v>
      </c>
      <c r="K284" s="14">
        <v>64</v>
      </c>
    </row>
    <row r="285" spans="1:11" ht="15" customHeight="1" x14ac:dyDescent="0.25">
      <c r="A285" s="159"/>
      <c r="B285" s="180"/>
      <c r="C285" s="181"/>
      <c r="D285" s="173" t="s">
        <v>120</v>
      </c>
      <c r="E285" s="174"/>
      <c r="F285" s="175"/>
      <c r="G285" s="124">
        <f>SUM(H285:K285)</f>
        <v>39449</v>
      </c>
      <c r="H285" s="124">
        <f>SUM(H280:H284)</f>
        <v>9916</v>
      </c>
      <c r="I285" s="124">
        <f>SUM(I280:I284)</f>
        <v>13161</v>
      </c>
      <c r="J285" s="124">
        <f>SUM(J280:J284)</f>
        <v>9916</v>
      </c>
      <c r="K285" s="124">
        <f>SUM(K280:K284)</f>
        <v>6456</v>
      </c>
    </row>
    <row r="286" spans="1:11" ht="26.1" customHeight="1" x14ac:dyDescent="0.25">
      <c r="A286" s="159"/>
      <c r="B286" s="170" t="s">
        <v>127</v>
      </c>
      <c r="C286" s="172" t="s">
        <v>126</v>
      </c>
      <c r="D286" s="161">
        <v>151</v>
      </c>
      <c r="E286" s="23" t="s">
        <v>46</v>
      </c>
      <c r="F286" s="39" t="s">
        <v>57</v>
      </c>
      <c r="G286" s="16">
        <f t="shared" si="24"/>
        <v>4026</v>
      </c>
      <c r="H286" s="24">
        <v>2026</v>
      </c>
      <c r="I286" s="24">
        <v>2000</v>
      </c>
      <c r="J286" s="24"/>
      <c r="K286" s="24"/>
    </row>
    <row r="287" spans="1:11" ht="17.100000000000001" customHeight="1" x14ac:dyDescent="0.25">
      <c r="A287" s="159"/>
      <c r="B287" s="170"/>
      <c r="C287" s="172"/>
      <c r="D287" s="162"/>
      <c r="E287" s="29" t="s">
        <v>47</v>
      </c>
      <c r="F287" s="20" t="s">
        <v>22</v>
      </c>
      <c r="G287" s="16">
        <f t="shared" si="24"/>
        <v>19618</v>
      </c>
      <c r="H287" s="14">
        <v>9946</v>
      </c>
      <c r="I287" s="14">
        <v>9672</v>
      </c>
      <c r="J287" s="14"/>
      <c r="K287" s="14"/>
    </row>
    <row r="288" spans="1:11" ht="15" customHeight="1" x14ac:dyDescent="0.25">
      <c r="A288" s="159"/>
      <c r="B288" s="180"/>
      <c r="C288" s="181"/>
      <c r="D288" s="173" t="s">
        <v>124</v>
      </c>
      <c r="E288" s="174"/>
      <c r="F288" s="175"/>
      <c r="G288" s="124">
        <f>SUM(G286:G287)</f>
        <v>23644</v>
      </c>
      <c r="H288" s="124">
        <f>SUM(H286:H287)</f>
        <v>11972</v>
      </c>
      <c r="I288" s="124">
        <f>SUM(I286:I287)</f>
        <v>11672</v>
      </c>
      <c r="J288" s="124">
        <f>SUM(J286:J287)</f>
        <v>0</v>
      </c>
      <c r="K288" s="124">
        <f>SUM(K286:K287)</f>
        <v>0</v>
      </c>
    </row>
    <row r="289" spans="1:11" ht="15" customHeight="1" x14ac:dyDescent="0.25">
      <c r="A289" s="159"/>
      <c r="B289" s="170" t="s">
        <v>134</v>
      </c>
      <c r="C289" s="172" t="s">
        <v>135</v>
      </c>
      <c r="D289" s="161">
        <v>151</v>
      </c>
      <c r="E289" s="23" t="s">
        <v>39</v>
      </c>
      <c r="F289" s="6" t="s">
        <v>50</v>
      </c>
      <c r="G289" s="16">
        <f t="shared" si="24"/>
        <v>14000</v>
      </c>
      <c r="H289" s="14">
        <v>7000</v>
      </c>
      <c r="I289" s="14">
        <v>6000</v>
      </c>
      <c r="J289" s="14">
        <v>1000</v>
      </c>
      <c r="K289" s="14"/>
    </row>
    <row r="290" spans="1:11" ht="15" customHeight="1" x14ac:dyDescent="0.25">
      <c r="A290" s="159"/>
      <c r="B290" s="170"/>
      <c r="C290" s="172"/>
      <c r="D290" s="179"/>
      <c r="E290" s="23" t="s">
        <v>40</v>
      </c>
      <c r="F290" s="6" t="s">
        <v>51</v>
      </c>
      <c r="G290" s="16">
        <f t="shared" si="24"/>
        <v>77750</v>
      </c>
      <c r="H290" s="14">
        <v>48493</v>
      </c>
      <c r="I290" s="14">
        <v>27032</v>
      </c>
      <c r="J290" s="14">
        <v>2225</v>
      </c>
      <c r="K290" s="14"/>
    </row>
    <row r="291" spans="1:11" ht="15" customHeight="1" x14ac:dyDescent="0.25">
      <c r="A291" s="159"/>
      <c r="B291" s="170"/>
      <c r="C291" s="172"/>
      <c r="D291" s="162"/>
      <c r="E291" s="23" t="s">
        <v>41</v>
      </c>
      <c r="F291" s="6" t="s">
        <v>52</v>
      </c>
      <c r="G291" s="16">
        <f t="shared" si="24"/>
        <v>26017</v>
      </c>
      <c r="H291" s="14">
        <v>15200</v>
      </c>
      <c r="I291" s="14">
        <v>10817</v>
      </c>
      <c r="J291" s="14"/>
      <c r="K291" s="14"/>
    </row>
    <row r="292" spans="1:11" ht="15" customHeight="1" thickBot="1" x14ac:dyDescent="0.3">
      <c r="A292" s="159"/>
      <c r="B292" s="170"/>
      <c r="C292" s="172"/>
      <c r="D292" s="206" t="s">
        <v>132</v>
      </c>
      <c r="E292" s="207"/>
      <c r="F292" s="208"/>
      <c r="G292" s="128">
        <f>SUM(H292:K292)</f>
        <v>117767</v>
      </c>
      <c r="H292" s="128">
        <f>SUM(H289:H291)</f>
        <v>70693</v>
      </c>
      <c r="I292" s="128">
        <f>SUM(I289:I291)</f>
        <v>43849</v>
      </c>
      <c r="J292" s="128">
        <f>SUM(J289:J291)</f>
        <v>3225</v>
      </c>
      <c r="K292" s="128">
        <f>SUM(K289:K291)</f>
        <v>0</v>
      </c>
    </row>
    <row r="293" spans="1:11" ht="15" customHeight="1" thickBot="1" x14ac:dyDescent="0.3">
      <c r="A293" s="133" t="s">
        <v>189</v>
      </c>
      <c r="B293" s="203" t="s">
        <v>192</v>
      </c>
      <c r="C293" s="204"/>
      <c r="D293" s="204"/>
      <c r="E293" s="204"/>
      <c r="F293" s="205"/>
      <c r="G293" s="134">
        <f>SUM(H293:K293)</f>
        <v>293415</v>
      </c>
      <c r="H293" s="134">
        <f>SUM(H297,H300,H302,H308,H311,H315)</f>
        <v>80734</v>
      </c>
      <c r="I293" s="134">
        <f>SUM(I297,I300,I302,I308,I311,I315)</f>
        <v>105447</v>
      </c>
      <c r="J293" s="134">
        <f>SUM(J297,J300,J302,J308,J311,J315)</f>
        <v>71341</v>
      </c>
      <c r="K293" s="135">
        <f>SUM(K297,K300,K302,K308,K311,K315)</f>
        <v>35893</v>
      </c>
    </row>
    <row r="294" spans="1:11" ht="19.149999999999999" customHeight="1" x14ac:dyDescent="0.25">
      <c r="A294" s="163"/>
      <c r="B294" s="170" t="s">
        <v>59</v>
      </c>
      <c r="C294" s="172" t="s">
        <v>15</v>
      </c>
      <c r="D294" s="27">
        <v>151</v>
      </c>
      <c r="E294" s="56" t="s">
        <v>21</v>
      </c>
      <c r="F294" s="21" t="s">
        <v>22</v>
      </c>
      <c r="G294" s="30">
        <f t="shared" si="24"/>
        <v>90256</v>
      </c>
      <c r="H294" s="31">
        <v>25420</v>
      </c>
      <c r="I294" s="31">
        <v>25820</v>
      </c>
      <c r="J294" s="31">
        <v>24720</v>
      </c>
      <c r="K294" s="31">
        <v>14296</v>
      </c>
    </row>
    <row r="295" spans="1:11" ht="19.149999999999999" customHeight="1" x14ac:dyDescent="0.25">
      <c r="A295" s="164"/>
      <c r="B295" s="170"/>
      <c r="C295" s="172"/>
      <c r="D295" s="23" t="s">
        <v>98</v>
      </c>
      <c r="E295" s="4" t="s">
        <v>21</v>
      </c>
      <c r="F295" s="5" t="s">
        <v>22</v>
      </c>
      <c r="G295" s="30">
        <f t="shared" si="24"/>
        <v>2000</v>
      </c>
      <c r="H295" s="31">
        <v>500</v>
      </c>
      <c r="I295" s="31">
        <v>500</v>
      </c>
      <c r="J295" s="31">
        <v>500</v>
      </c>
      <c r="K295" s="31">
        <v>500</v>
      </c>
    </row>
    <row r="296" spans="1:11" ht="19.149999999999999" customHeight="1" x14ac:dyDescent="0.25">
      <c r="A296" s="164"/>
      <c r="B296" s="170"/>
      <c r="C296" s="172"/>
      <c r="D296" s="27" t="s">
        <v>99</v>
      </c>
      <c r="E296" s="4" t="s">
        <v>21</v>
      </c>
      <c r="F296" s="5" t="s">
        <v>22</v>
      </c>
      <c r="G296" s="30">
        <f t="shared" si="24"/>
        <v>1174</v>
      </c>
      <c r="H296" s="31">
        <v>1174</v>
      </c>
      <c r="I296" s="31"/>
      <c r="J296" s="31"/>
      <c r="K296" s="31"/>
    </row>
    <row r="297" spans="1:11" ht="17.649999999999999" customHeight="1" x14ac:dyDescent="0.25">
      <c r="A297" s="164"/>
      <c r="B297" s="180"/>
      <c r="C297" s="181"/>
      <c r="D297" s="173" t="s">
        <v>35</v>
      </c>
      <c r="E297" s="174"/>
      <c r="F297" s="175"/>
      <c r="G297" s="124">
        <f>SUM(H297:K297)</f>
        <v>93430</v>
      </c>
      <c r="H297" s="124">
        <f>SUM(H294:H296)</f>
        <v>27094</v>
      </c>
      <c r="I297" s="124">
        <f>SUM(I294:I296)</f>
        <v>26320</v>
      </c>
      <c r="J297" s="124">
        <f>SUM(J294:J296)</f>
        <v>25220</v>
      </c>
      <c r="K297" s="124">
        <f>SUM(K294:K296)</f>
        <v>14796</v>
      </c>
    </row>
    <row r="298" spans="1:11" ht="23.25" customHeight="1" x14ac:dyDescent="0.25">
      <c r="A298" s="164"/>
      <c r="B298" s="169" t="s">
        <v>85</v>
      </c>
      <c r="C298" s="171" t="s">
        <v>86</v>
      </c>
      <c r="D298" s="161">
        <v>151</v>
      </c>
      <c r="E298" s="23" t="s">
        <v>42</v>
      </c>
      <c r="F298" s="6" t="s">
        <v>53</v>
      </c>
      <c r="G298" s="16">
        <f t="shared" si="24"/>
        <v>15500</v>
      </c>
      <c r="H298" s="14">
        <v>10500</v>
      </c>
      <c r="I298" s="14">
        <v>1000</v>
      </c>
      <c r="J298" s="14">
        <v>4000</v>
      </c>
      <c r="K298" s="14"/>
    </row>
    <row r="299" spans="1:11" ht="15" customHeight="1" x14ac:dyDescent="0.25">
      <c r="A299" s="164"/>
      <c r="B299" s="170"/>
      <c r="C299" s="172"/>
      <c r="D299" s="162"/>
      <c r="E299" s="23" t="s">
        <v>43</v>
      </c>
      <c r="F299" s="5" t="s">
        <v>54</v>
      </c>
      <c r="G299" s="16">
        <f t="shared" si="24"/>
        <v>15500</v>
      </c>
      <c r="H299" s="14">
        <v>5223</v>
      </c>
      <c r="I299" s="14">
        <v>3923</v>
      </c>
      <c r="J299" s="14">
        <v>3722</v>
      </c>
      <c r="K299" s="14">
        <v>2632</v>
      </c>
    </row>
    <row r="300" spans="1:11" ht="15" customHeight="1" x14ac:dyDescent="0.25">
      <c r="A300" s="164"/>
      <c r="B300" s="180"/>
      <c r="C300" s="181"/>
      <c r="D300" s="173" t="s">
        <v>89</v>
      </c>
      <c r="E300" s="174"/>
      <c r="F300" s="175"/>
      <c r="G300" s="124">
        <f>SUM(H300:K300)</f>
        <v>31000</v>
      </c>
      <c r="H300" s="124">
        <f>SUM(H298:H299)</f>
        <v>15723</v>
      </c>
      <c r="I300" s="124">
        <f>SUM(I298:I299)</f>
        <v>4923</v>
      </c>
      <c r="J300" s="124">
        <f>SUM(J298:J299)</f>
        <v>7722</v>
      </c>
      <c r="K300" s="124">
        <f>SUM(K298:K299)</f>
        <v>2632</v>
      </c>
    </row>
    <row r="301" spans="1:11" ht="15" customHeight="1" x14ac:dyDescent="0.25">
      <c r="A301" s="164"/>
      <c r="B301" s="169" t="s">
        <v>100</v>
      </c>
      <c r="C301" s="171" t="s">
        <v>101</v>
      </c>
      <c r="D301" s="23">
        <v>151</v>
      </c>
      <c r="E301" s="23" t="s">
        <v>203</v>
      </c>
      <c r="F301" s="5" t="s">
        <v>204</v>
      </c>
      <c r="G301" s="16">
        <f>SUM(H301:K301)</f>
        <v>800</v>
      </c>
      <c r="H301" s="14">
        <v>300</v>
      </c>
      <c r="I301" s="14">
        <v>500</v>
      </c>
      <c r="J301" s="14"/>
      <c r="K301" s="14"/>
    </row>
    <row r="302" spans="1:11" ht="15" customHeight="1" x14ac:dyDescent="0.25">
      <c r="A302" s="164"/>
      <c r="B302" s="180"/>
      <c r="C302" s="181"/>
      <c r="D302" s="173" t="s">
        <v>102</v>
      </c>
      <c r="E302" s="174"/>
      <c r="F302" s="175"/>
      <c r="G302" s="124">
        <f>SUM(H302:K302)</f>
        <v>800</v>
      </c>
      <c r="H302" s="124">
        <f t="shared" ref="H302:K302" si="44">SUM(H301)</f>
        <v>300</v>
      </c>
      <c r="I302" s="124">
        <f t="shared" si="44"/>
        <v>500</v>
      </c>
      <c r="J302" s="124">
        <f t="shared" si="44"/>
        <v>0</v>
      </c>
      <c r="K302" s="124">
        <f t="shared" si="44"/>
        <v>0</v>
      </c>
    </row>
    <row r="303" spans="1:11" ht="26.45" customHeight="1" x14ac:dyDescent="0.25">
      <c r="A303" s="164"/>
      <c r="B303" s="169" t="s">
        <v>108</v>
      </c>
      <c r="C303" s="171" t="s">
        <v>121</v>
      </c>
      <c r="D303" s="161">
        <v>142</v>
      </c>
      <c r="E303" s="23" t="s">
        <v>182</v>
      </c>
      <c r="F303" s="6" t="s">
        <v>188</v>
      </c>
      <c r="G303" s="16">
        <f t="shared" si="24"/>
        <v>235</v>
      </c>
      <c r="H303" s="14">
        <v>59</v>
      </c>
      <c r="I303" s="14">
        <v>59</v>
      </c>
      <c r="J303" s="14">
        <v>59</v>
      </c>
      <c r="K303" s="14">
        <v>58</v>
      </c>
    </row>
    <row r="304" spans="1:11" ht="26.45" customHeight="1" x14ac:dyDescent="0.25">
      <c r="A304" s="164"/>
      <c r="B304" s="170"/>
      <c r="C304" s="172"/>
      <c r="D304" s="179"/>
      <c r="E304" s="23" t="s">
        <v>178</v>
      </c>
      <c r="F304" s="6" t="s">
        <v>179</v>
      </c>
      <c r="G304" s="16">
        <f t="shared" si="24"/>
        <v>4867</v>
      </c>
      <c r="H304" s="14"/>
      <c r="I304" s="14">
        <v>2400</v>
      </c>
      <c r="J304" s="14">
        <v>2467</v>
      </c>
      <c r="K304" s="14"/>
    </row>
    <row r="305" spans="1:11" ht="15" customHeight="1" x14ac:dyDescent="0.25">
      <c r="A305" s="164"/>
      <c r="B305" s="170"/>
      <c r="C305" s="172"/>
      <c r="D305" s="179"/>
      <c r="E305" s="23" t="s">
        <v>37</v>
      </c>
      <c r="F305" s="6" t="s">
        <v>48</v>
      </c>
      <c r="G305" s="16">
        <f t="shared" si="24"/>
        <v>15420</v>
      </c>
      <c r="H305" s="14">
        <v>3855</v>
      </c>
      <c r="I305" s="14">
        <v>3855</v>
      </c>
      <c r="J305" s="14">
        <v>3855</v>
      </c>
      <c r="K305" s="14">
        <v>3855</v>
      </c>
    </row>
    <row r="306" spans="1:11" ht="24.75" customHeight="1" x14ac:dyDescent="0.25">
      <c r="A306" s="164"/>
      <c r="B306" s="170"/>
      <c r="C306" s="172"/>
      <c r="D306" s="179"/>
      <c r="E306" s="23" t="s">
        <v>168</v>
      </c>
      <c r="F306" s="6" t="s">
        <v>173</v>
      </c>
      <c r="G306" s="16">
        <f t="shared" si="24"/>
        <v>17220</v>
      </c>
      <c r="H306" s="14">
        <v>6153</v>
      </c>
      <c r="I306" s="14">
        <v>4329</v>
      </c>
      <c r="J306" s="14">
        <v>3689</v>
      </c>
      <c r="K306" s="14">
        <v>3049</v>
      </c>
    </row>
    <row r="307" spans="1:11" ht="15" customHeight="1" x14ac:dyDescent="0.25">
      <c r="A307" s="164"/>
      <c r="B307" s="170"/>
      <c r="C307" s="172"/>
      <c r="D307" s="162"/>
      <c r="E307" s="23" t="s">
        <v>169</v>
      </c>
      <c r="F307" s="6" t="s">
        <v>174</v>
      </c>
      <c r="G307" s="16">
        <f t="shared" si="24"/>
        <v>380</v>
      </c>
      <c r="H307" s="14">
        <v>95</v>
      </c>
      <c r="I307" s="14">
        <v>95</v>
      </c>
      <c r="J307" s="14">
        <v>95</v>
      </c>
      <c r="K307" s="14">
        <v>95</v>
      </c>
    </row>
    <row r="308" spans="1:11" ht="15" customHeight="1" x14ac:dyDescent="0.25">
      <c r="A308" s="164"/>
      <c r="B308" s="180"/>
      <c r="C308" s="181"/>
      <c r="D308" s="173" t="s">
        <v>120</v>
      </c>
      <c r="E308" s="174"/>
      <c r="F308" s="175"/>
      <c r="G308" s="124">
        <f>SUM(H308:K308)</f>
        <v>38122</v>
      </c>
      <c r="H308" s="124">
        <f>SUM(H303:H307)</f>
        <v>10162</v>
      </c>
      <c r="I308" s="124">
        <f>SUM(I303:I307)</f>
        <v>10738</v>
      </c>
      <c r="J308" s="124">
        <f>SUM(J303:J307)</f>
        <v>10165</v>
      </c>
      <c r="K308" s="124">
        <f>SUM(K303:K307)</f>
        <v>7057</v>
      </c>
    </row>
    <row r="309" spans="1:11" ht="25.15" customHeight="1" x14ac:dyDescent="0.25">
      <c r="A309" s="164"/>
      <c r="B309" s="169" t="s">
        <v>127</v>
      </c>
      <c r="C309" s="171" t="s">
        <v>126</v>
      </c>
      <c r="D309" s="161">
        <v>151</v>
      </c>
      <c r="E309" s="23" t="s">
        <v>46</v>
      </c>
      <c r="F309" s="39" t="s">
        <v>57</v>
      </c>
      <c r="G309" s="16">
        <f t="shared" si="24"/>
        <v>7000</v>
      </c>
      <c r="H309" s="24">
        <v>2000</v>
      </c>
      <c r="I309" s="24">
        <v>5000</v>
      </c>
      <c r="J309" s="24"/>
      <c r="K309" s="24"/>
    </row>
    <row r="310" spans="1:11" ht="15" customHeight="1" x14ac:dyDescent="0.25">
      <c r="A310" s="164"/>
      <c r="B310" s="170"/>
      <c r="C310" s="172"/>
      <c r="D310" s="162"/>
      <c r="E310" s="23" t="s">
        <v>47</v>
      </c>
      <c r="F310" s="6" t="s">
        <v>22</v>
      </c>
      <c r="G310" s="16">
        <f t="shared" si="24"/>
        <v>18663</v>
      </c>
      <c r="H310" s="14">
        <v>6090</v>
      </c>
      <c r="I310" s="14">
        <v>4878</v>
      </c>
      <c r="J310" s="14">
        <v>4778</v>
      </c>
      <c r="K310" s="14">
        <v>2917</v>
      </c>
    </row>
    <row r="311" spans="1:11" ht="15" customHeight="1" x14ac:dyDescent="0.25">
      <c r="A311" s="164"/>
      <c r="B311" s="180"/>
      <c r="C311" s="181"/>
      <c r="D311" s="173" t="s">
        <v>124</v>
      </c>
      <c r="E311" s="174"/>
      <c r="F311" s="175"/>
      <c r="G311" s="124">
        <f>SUM(H311:K311)</f>
        <v>25663</v>
      </c>
      <c r="H311" s="124">
        <f t="shared" ref="H311:K311" si="45">SUM(H309:H310)</f>
        <v>8090</v>
      </c>
      <c r="I311" s="124">
        <f t="shared" si="45"/>
        <v>9878</v>
      </c>
      <c r="J311" s="124">
        <f t="shared" si="45"/>
        <v>4778</v>
      </c>
      <c r="K311" s="124">
        <f t="shared" si="45"/>
        <v>2917</v>
      </c>
    </row>
    <row r="312" spans="1:11" ht="15" customHeight="1" x14ac:dyDescent="0.25">
      <c r="A312" s="164"/>
      <c r="B312" s="169" t="s">
        <v>134</v>
      </c>
      <c r="C312" s="171" t="s">
        <v>135</v>
      </c>
      <c r="D312" s="161">
        <v>151</v>
      </c>
      <c r="E312" s="23" t="s">
        <v>39</v>
      </c>
      <c r="F312" s="6" t="s">
        <v>50</v>
      </c>
      <c r="G312" s="16">
        <f t="shared" si="24"/>
        <v>61900</v>
      </c>
      <c r="H312" s="14">
        <v>14115</v>
      </c>
      <c r="I312" s="14">
        <v>19338</v>
      </c>
      <c r="J312" s="14">
        <v>21706</v>
      </c>
      <c r="K312" s="14">
        <v>6741</v>
      </c>
    </row>
    <row r="313" spans="1:11" ht="15" customHeight="1" x14ac:dyDescent="0.25">
      <c r="A313" s="164"/>
      <c r="B313" s="170"/>
      <c r="C313" s="172"/>
      <c r="D313" s="179"/>
      <c r="E313" s="23" t="s">
        <v>40</v>
      </c>
      <c r="F313" s="6" t="s">
        <v>51</v>
      </c>
      <c r="G313" s="16">
        <f t="shared" si="24"/>
        <v>28000</v>
      </c>
      <c r="H313" s="14">
        <v>1750</v>
      </c>
      <c r="I313" s="14">
        <v>25750</v>
      </c>
      <c r="J313" s="14">
        <v>250</v>
      </c>
      <c r="K313" s="14">
        <v>250</v>
      </c>
    </row>
    <row r="314" spans="1:11" ht="15" customHeight="1" x14ac:dyDescent="0.25">
      <c r="A314" s="164"/>
      <c r="B314" s="170"/>
      <c r="C314" s="172"/>
      <c r="D314" s="162"/>
      <c r="E314" s="23" t="s">
        <v>41</v>
      </c>
      <c r="F314" s="6" t="s">
        <v>52</v>
      </c>
      <c r="G314" s="16">
        <f t="shared" si="24"/>
        <v>14500</v>
      </c>
      <c r="H314" s="14">
        <v>3500</v>
      </c>
      <c r="I314" s="14">
        <v>8000</v>
      </c>
      <c r="J314" s="14">
        <v>1500</v>
      </c>
      <c r="K314" s="14">
        <v>1500</v>
      </c>
    </row>
    <row r="315" spans="1:11" ht="15" customHeight="1" thickBot="1" x14ac:dyDescent="0.3">
      <c r="A315" s="165"/>
      <c r="B315" s="170"/>
      <c r="C315" s="172"/>
      <c r="D315" s="206" t="s">
        <v>132</v>
      </c>
      <c r="E315" s="207"/>
      <c r="F315" s="208"/>
      <c r="G315" s="128">
        <f>SUM(H315:K315)</f>
        <v>104400</v>
      </c>
      <c r="H315" s="128">
        <f>SUM(H312:H314)</f>
        <v>19365</v>
      </c>
      <c r="I315" s="128">
        <f>SUM(I312:I314)</f>
        <v>53088</v>
      </c>
      <c r="J315" s="128">
        <f>SUM(J312:J314)</f>
        <v>23456</v>
      </c>
      <c r="K315" s="128">
        <f>SUM(K312:K314)</f>
        <v>8491</v>
      </c>
    </row>
    <row r="316" spans="1:11" ht="15" customHeight="1" thickBot="1" x14ac:dyDescent="0.3">
      <c r="A316" s="133" t="s">
        <v>191</v>
      </c>
      <c r="B316" s="203" t="s">
        <v>194</v>
      </c>
      <c r="C316" s="204"/>
      <c r="D316" s="204"/>
      <c r="E316" s="204"/>
      <c r="F316" s="205"/>
      <c r="G316" s="134">
        <f>SUM(H316:K316)</f>
        <v>364977</v>
      </c>
      <c r="H316" s="134">
        <f>SUM(H320,H323,H325,H331,H334,H338)</f>
        <v>109652</v>
      </c>
      <c r="I316" s="134">
        <f>SUM(I320,I323,I325,I331,I334,I338)</f>
        <v>108655</v>
      </c>
      <c r="J316" s="134">
        <f>SUM(J320,J323,J325,J331,J334,J338)</f>
        <v>96846</v>
      </c>
      <c r="K316" s="135">
        <f>SUM(K320,K323,K325,K331,K334,K338)</f>
        <v>49824</v>
      </c>
    </row>
    <row r="317" spans="1:11" ht="15" customHeight="1" x14ac:dyDescent="0.25">
      <c r="A317" s="159"/>
      <c r="B317" s="170" t="s">
        <v>59</v>
      </c>
      <c r="C317" s="172" t="s">
        <v>15</v>
      </c>
      <c r="D317" s="27">
        <v>151</v>
      </c>
      <c r="E317" s="56" t="s">
        <v>21</v>
      </c>
      <c r="F317" s="21" t="s">
        <v>58</v>
      </c>
      <c r="G317" s="30">
        <f t="shared" si="24"/>
        <v>137475</v>
      </c>
      <c r="H317" s="31">
        <v>45505</v>
      </c>
      <c r="I317" s="31">
        <v>31700</v>
      </c>
      <c r="J317" s="31">
        <v>38794</v>
      </c>
      <c r="K317" s="31">
        <v>21476</v>
      </c>
    </row>
    <row r="318" spans="1:11" ht="15" customHeight="1" x14ac:dyDescent="0.25">
      <c r="A318" s="159"/>
      <c r="B318" s="170"/>
      <c r="C318" s="172"/>
      <c r="D318" s="23" t="s">
        <v>98</v>
      </c>
      <c r="E318" s="4" t="s">
        <v>40</v>
      </c>
      <c r="F318" s="5" t="s">
        <v>51</v>
      </c>
      <c r="G318" s="30">
        <f t="shared" si="24"/>
        <v>2000</v>
      </c>
      <c r="H318" s="31">
        <v>500</v>
      </c>
      <c r="I318" s="31">
        <v>500</v>
      </c>
      <c r="J318" s="31">
        <v>500</v>
      </c>
      <c r="K318" s="31">
        <v>500</v>
      </c>
    </row>
    <row r="319" spans="1:11" ht="15" customHeight="1" x14ac:dyDescent="0.25">
      <c r="A319" s="159"/>
      <c r="B319" s="170"/>
      <c r="C319" s="172"/>
      <c r="D319" s="23" t="s">
        <v>99</v>
      </c>
      <c r="E319" s="4" t="s">
        <v>40</v>
      </c>
      <c r="F319" s="5" t="s">
        <v>51</v>
      </c>
      <c r="G319" s="16">
        <f t="shared" si="24"/>
        <v>1961</v>
      </c>
      <c r="H319" s="14">
        <v>1961</v>
      </c>
      <c r="I319" s="14"/>
      <c r="J319" s="14"/>
      <c r="K319" s="14"/>
    </row>
    <row r="320" spans="1:11" ht="15" customHeight="1" x14ac:dyDescent="0.25">
      <c r="A320" s="159"/>
      <c r="B320" s="180"/>
      <c r="C320" s="181"/>
      <c r="D320" s="173" t="s">
        <v>35</v>
      </c>
      <c r="E320" s="174"/>
      <c r="F320" s="175"/>
      <c r="G320" s="124">
        <f>SUM(H320:K320)</f>
        <v>141436</v>
      </c>
      <c r="H320" s="124">
        <f>SUM(H317:H319)</f>
        <v>47966</v>
      </c>
      <c r="I320" s="124">
        <f>SUM(I317:I319)</f>
        <v>32200</v>
      </c>
      <c r="J320" s="124">
        <f>SUM(J317:J319)</f>
        <v>39294</v>
      </c>
      <c r="K320" s="124">
        <f>SUM(K317:K319)</f>
        <v>21976</v>
      </c>
    </row>
    <row r="321" spans="1:11" ht="24.75" customHeight="1" x14ac:dyDescent="0.25">
      <c r="A321" s="159"/>
      <c r="B321" s="170" t="s">
        <v>85</v>
      </c>
      <c r="C321" s="172" t="s">
        <v>86</v>
      </c>
      <c r="D321" s="161">
        <v>151</v>
      </c>
      <c r="E321" s="23" t="s">
        <v>42</v>
      </c>
      <c r="F321" s="6" t="s">
        <v>53</v>
      </c>
      <c r="G321" s="16">
        <f t="shared" si="24"/>
        <v>4000</v>
      </c>
      <c r="H321" s="14">
        <v>500</v>
      </c>
      <c r="I321" s="14">
        <v>2000</v>
      </c>
      <c r="J321" s="14">
        <v>1000</v>
      </c>
      <c r="K321" s="14">
        <v>500</v>
      </c>
    </row>
    <row r="322" spans="1:11" ht="17.45" customHeight="1" x14ac:dyDescent="0.25">
      <c r="A322" s="159"/>
      <c r="B322" s="170"/>
      <c r="C322" s="172"/>
      <c r="D322" s="162"/>
      <c r="E322" s="23" t="s">
        <v>43</v>
      </c>
      <c r="F322" s="5" t="s">
        <v>54</v>
      </c>
      <c r="G322" s="16">
        <f t="shared" si="24"/>
        <v>44406</v>
      </c>
      <c r="H322" s="14">
        <v>15010</v>
      </c>
      <c r="I322" s="14">
        <v>10710</v>
      </c>
      <c r="J322" s="14">
        <v>13001</v>
      </c>
      <c r="K322" s="14">
        <v>5685</v>
      </c>
    </row>
    <row r="323" spans="1:11" ht="18" customHeight="1" x14ac:dyDescent="0.25">
      <c r="A323" s="159"/>
      <c r="B323" s="180"/>
      <c r="C323" s="181"/>
      <c r="D323" s="173" t="s">
        <v>89</v>
      </c>
      <c r="E323" s="174"/>
      <c r="F323" s="175"/>
      <c r="G323" s="124">
        <f>SUM(H323:K323)</f>
        <v>48406</v>
      </c>
      <c r="H323" s="124">
        <f>SUM(H321:H322)</f>
        <v>15510</v>
      </c>
      <c r="I323" s="124">
        <f>SUM(I321:I322)</f>
        <v>12710</v>
      </c>
      <c r="J323" s="124">
        <f>SUM(J321:J322)</f>
        <v>14001</v>
      </c>
      <c r="K323" s="124">
        <f>SUM(K321:K322)</f>
        <v>6185</v>
      </c>
    </row>
    <row r="324" spans="1:11" ht="15.75" customHeight="1" x14ac:dyDescent="0.25">
      <c r="A324" s="159"/>
      <c r="B324" s="169" t="s">
        <v>100</v>
      </c>
      <c r="C324" s="171" t="s">
        <v>101</v>
      </c>
      <c r="D324" s="4">
        <v>151</v>
      </c>
      <c r="E324" s="23" t="s">
        <v>203</v>
      </c>
      <c r="F324" s="5" t="s">
        <v>204</v>
      </c>
      <c r="G324" s="16">
        <f>SUM(H324:K324)</f>
        <v>800</v>
      </c>
      <c r="H324" s="14"/>
      <c r="I324" s="14">
        <v>500</v>
      </c>
      <c r="J324" s="14">
        <v>300</v>
      </c>
      <c r="K324" s="14"/>
    </row>
    <row r="325" spans="1:11" ht="18" customHeight="1" x14ac:dyDescent="0.25">
      <c r="A325" s="159"/>
      <c r="B325" s="180"/>
      <c r="C325" s="181"/>
      <c r="D325" s="173" t="s">
        <v>102</v>
      </c>
      <c r="E325" s="174"/>
      <c r="F325" s="175"/>
      <c r="G325" s="124">
        <f>SUM(H325:K325)</f>
        <v>800</v>
      </c>
      <c r="H325" s="124">
        <f t="shared" ref="H325:K325" si="46">SUM(H324)</f>
        <v>0</v>
      </c>
      <c r="I325" s="124">
        <f t="shared" si="46"/>
        <v>500</v>
      </c>
      <c r="J325" s="124">
        <f t="shared" si="46"/>
        <v>300</v>
      </c>
      <c r="K325" s="124">
        <f t="shared" si="46"/>
        <v>0</v>
      </c>
    </row>
    <row r="326" spans="1:11" ht="25.5" customHeight="1" x14ac:dyDescent="0.25">
      <c r="A326" s="159"/>
      <c r="B326" s="169" t="s">
        <v>108</v>
      </c>
      <c r="C326" s="171" t="s">
        <v>121</v>
      </c>
      <c r="D326" s="161">
        <v>142</v>
      </c>
      <c r="E326" s="23" t="s">
        <v>182</v>
      </c>
      <c r="F326" s="6" t="s">
        <v>188</v>
      </c>
      <c r="G326" s="16">
        <f t="shared" si="24"/>
        <v>235</v>
      </c>
      <c r="H326" s="14">
        <v>59</v>
      </c>
      <c r="I326" s="14">
        <v>59</v>
      </c>
      <c r="J326" s="14">
        <v>59</v>
      </c>
      <c r="K326" s="14">
        <v>58</v>
      </c>
    </row>
    <row r="327" spans="1:11" ht="25.5" customHeight="1" x14ac:dyDescent="0.25">
      <c r="A327" s="159"/>
      <c r="B327" s="170"/>
      <c r="C327" s="172"/>
      <c r="D327" s="179"/>
      <c r="E327" s="23" t="s">
        <v>178</v>
      </c>
      <c r="F327" s="6" t="s">
        <v>179</v>
      </c>
      <c r="G327" s="16">
        <f t="shared" si="24"/>
        <v>3245</v>
      </c>
      <c r="H327" s="14"/>
      <c r="I327" s="14">
        <v>1600</v>
      </c>
      <c r="J327" s="14">
        <v>1645</v>
      </c>
      <c r="K327" s="14"/>
    </row>
    <row r="328" spans="1:11" ht="15" customHeight="1" x14ac:dyDescent="0.25">
      <c r="A328" s="159"/>
      <c r="B328" s="170"/>
      <c r="C328" s="172"/>
      <c r="D328" s="179"/>
      <c r="E328" s="23" t="s">
        <v>37</v>
      </c>
      <c r="F328" s="6" t="s">
        <v>48</v>
      </c>
      <c r="G328" s="16">
        <f t="shared" si="24"/>
        <v>16014</v>
      </c>
      <c r="H328" s="14">
        <v>4058</v>
      </c>
      <c r="I328" s="14">
        <v>4057</v>
      </c>
      <c r="J328" s="14">
        <v>4877</v>
      </c>
      <c r="K328" s="14">
        <v>3022</v>
      </c>
    </row>
    <row r="329" spans="1:11" ht="26.45" customHeight="1" x14ac:dyDescent="0.25">
      <c r="A329" s="159"/>
      <c r="B329" s="170"/>
      <c r="C329" s="172"/>
      <c r="D329" s="179"/>
      <c r="E329" s="23" t="s">
        <v>168</v>
      </c>
      <c r="F329" s="6" t="s">
        <v>173</v>
      </c>
      <c r="G329" s="16">
        <f t="shared" si="24"/>
        <v>18942</v>
      </c>
      <c r="H329" s="14">
        <v>4736</v>
      </c>
      <c r="I329" s="14">
        <v>4735</v>
      </c>
      <c r="J329" s="14">
        <v>4736</v>
      </c>
      <c r="K329" s="14">
        <v>4735</v>
      </c>
    </row>
    <row r="330" spans="1:11" ht="15" customHeight="1" x14ac:dyDescent="0.25">
      <c r="A330" s="159"/>
      <c r="B330" s="170"/>
      <c r="C330" s="172"/>
      <c r="D330" s="162"/>
      <c r="E330" s="23" t="s">
        <v>169</v>
      </c>
      <c r="F330" s="6" t="s">
        <v>174</v>
      </c>
      <c r="G330" s="16">
        <f t="shared" si="24"/>
        <v>384</v>
      </c>
      <c r="H330" s="14">
        <v>96</v>
      </c>
      <c r="I330" s="14">
        <v>96</v>
      </c>
      <c r="J330" s="14">
        <v>96</v>
      </c>
      <c r="K330" s="14">
        <v>96</v>
      </c>
    </row>
    <row r="331" spans="1:11" ht="15" customHeight="1" x14ac:dyDescent="0.25">
      <c r="A331" s="159"/>
      <c r="B331" s="180"/>
      <c r="C331" s="181"/>
      <c r="D331" s="173" t="s">
        <v>120</v>
      </c>
      <c r="E331" s="174"/>
      <c r="F331" s="175"/>
      <c r="G331" s="124">
        <f>SUM(H331:K331)</f>
        <v>38820</v>
      </c>
      <c r="H331" s="124">
        <f>SUM(H326:H330)</f>
        <v>8949</v>
      </c>
      <c r="I331" s="124">
        <f>SUM(I326:I330)</f>
        <v>10547</v>
      </c>
      <c r="J331" s="124">
        <f>SUM(J326:J330)</f>
        <v>11413</v>
      </c>
      <c r="K331" s="124">
        <f>SUM(K326:K330)</f>
        <v>7911</v>
      </c>
    </row>
    <row r="332" spans="1:11" ht="23.85" customHeight="1" x14ac:dyDescent="0.25">
      <c r="A332" s="159"/>
      <c r="B332" s="170" t="s">
        <v>127</v>
      </c>
      <c r="C332" s="172" t="s">
        <v>126</v>
      </c>
      <c r="D332" s="161">
        <v>151</v>
      </c>
      <c r="E332" s="23" t="s">
        <v>46</v>
      </c>
      <c r="F332" s="39" t="s">
        <v>57</v>
      </c>
      <c r="G332" s="16">
        <f t="shared" si="24"/>
        <v>2000</v>
      </c>
      <c r="H332" s="24">
        <v>1000</v>
      </c>
      <c r="I332" s="24">
        <v>500</v>
      </c>
      <c r="J332" s="24">
        <v>300</v>
      </c>
      <c r="K332" s="24">
        <v>200</v>
      </c>
    </row>
    <row r="333" spans="1:11" ht="15" customHeight="1" x14ac:dyDescent="0.25">
      <c r="A333" s="159"/>
      <c r="B333" s="170"/>
      <c r="C333" s="172"/>
      <c r="D333" s="162"/>
      <c r="E333" s="23" t="s">
        <v>47</v>
      </c>
      <c r="F333" s="6" t="s">
        <v>22</v>
      </c>
      <c r="G333" s="16">
        <f t="shared" si="24"/>
        <v>20114</v>
      </c>
      <c r="H333" s="14">
        <v>5477</v>
      </c>
      <c r="I333" s="14">
        <v>5327</v>
      </c>
      <c r="J333" s="14">
        <v>5212</v>
      </c>
      <c r="K333" s="14">
        <v>4098</v>
      </c>
    </row>
    <row r="334" spans="1:11" ht="15" customHeight="1" x14ac:dyDescent="0.25">
      <c r="A334" s="159"/>
      <c r="B334" s="180"/>
      <c r="C334" s="181"/>
      <c r="D334" s="173" t="s">
        <v>124</v>
      </c>
      <c r="E334" s="174"/>
      <c r="F334" s="175"/>
      <c r="G334" s="124">
        <f>SUM(G332:G333)</f>
        <v>22114</v>
      </c>
      <c r="H334" s="124">
        <f>SUM(H332:H333)</f>
        <v>6477</v>
      </c>
      <c r="I334" s="124">
        <f>SUM(I332:I333)</f>
        <v>5827</v>
      </c>
      <c r="J334" s="124">
        <f>SUM(J332:J333)</f>
        <v>5512</v>
      </c>
      <c r="K334" s="124">
        <f>SUM(K332:K333)</f>
        <v>4298</v>
      </c>
    </row>
    <row r="335" spans="1:11" ht="15" customHeight="1" x14ac:dyDescent="0.25">
      <c r="A335" s="159"/>
      <c r="B335" s="169" t="s">
        <v>134</v>
      </c>
      <c r="C335" s="171" t="s">
        <v>135</v>
      </c>
      <c r="D335" s="161">
        <v>151</v>
      </c>
      <c r="E335" s="23" t="s">
        <v>39</v>
      </c>
      <c r="F335" s="6" t="s">
        <v>50</v>
      </c>
      <c r="G335" s="16">
        <f t="shared" si="24"/>
        <v>73897</v>
      </c>
      <c r="H335" s="14">
        <v>20670</v>
      </c>
      <c r="I335" s="14">
        <v>24495</v>
      </c>
      <c r="J335" s="14">
        <v>22500</v>
      </c>
      <c r="K335" s="14">
        <v>6232</v>
      </c>
    </row>
    <row r="336" spans="1:11" ht="15" customHeight="1" x14ac:dyDescent="0.25">
      <c r="A336" s="159"/>
      <c r="B336" s="170"/>
      <c r="C336" s="172"/>
      <c r="D336" s="179"/>
      <c r="E336" s="23" t="s">
        <v>40</v>
      </c>
      <c r="F336" s="6" t="s">
        <v>51</v>
      </c>
      <c r="G336" s="16">
        <f t="shared" si="24"/>
        <v>19550</v>
      </c>
      <c r="H336" s="14">
        <v>2000</v>
      </c>
      <c r="I336" s="14">
        <v>17550</v>
      </c>
      <c r="J336" s="14"/>
      <c r="K336" s="14"/>
    </row>
    <row r="337" spans="1:11" ht="15" customHeight="1" x14ac:dyDescent="0.25">
      <c r="A337" s="159"/>
      <c r="B337" s="170"/>
      <c r="C337" s="172"/>
      <c r="D337" s="162"/>
      <c r="E337" s="23" t="s">
        <v>41</v>
      </c>
      <c r="F337" s="6" t="s">
        <v>52</v>
      </c>
      <c r="G337" s="16">
        <f t="shared" si="24"/>
        <v>19954</v>
      </c>
      <c r="H337" s="14">
        <v>8080</v>
      </c>
      <c r="I337" s="14">
        <v>4826</v>
      </c>
      <c r="J337" s="14">
        <v>3826</v>
      </c>
      <c r="K337" s="14">
        <v>3222</v>
      </c>
    </row>
    <row r="338" spans="1:11" ht="15" customHeight="1" thickBot="1" x14ac:dyDescent="0.3">
      <c r="A338" s="159"/>
      <c r="B338" s="170"/>
      <c r="C338" s="172"/>
      <c r="D338" s="206" t="s">
        <v>132</v>
      </c>
      <c r="E338" s="207"/>
      <c r="F338" s="208"/>
      <c r="G338" s="128">
        <f>SUM(H338:K338)</f>
        <v>113401</v>
      </c>
      <c r="H338" s="128">
        <f t="shared" ref="H338:K338" si="47">SUM(H335:H337)</f>
        <v>30750</v>
      </c>
      <c r="I338" s="128">
        <f t="shared" si="47"/>
        <v>46871</v>
      </c>
      <c r="J338" s="128">
        <f t="shared" si="47"/>
        <v>26326</v>
      </c>
      <c r="K338" s="128">
        <f t="shared" si="47"/>
        <v>9454</v>
      </c>
    </row>
    <row r="339" spans="1:11" ht="15" customHeight="1" thickBot="1" x14ac:dyDescent="0.3">
      <c r="A339" s="133" t="s">
        <v>193</v>
      </c>
      <c r="B339" s="203" t="s">
        <v>196</v>
      </c>
      <c r="C339" s="204"/>
      <c r="D339" s="204"/>
      <c r="E339" s="204"/>
      <c r="F339" s="205"/>
      <c r="G339" s="134">
        <f>SUM(H339:K339)</f>
        <v>216136</v>
      </c>
      <c r="H339" s="134">
        <f>SUM(H342,,H345,H347,H353+H356+H361)</f>
        <v>68687</v>
      </c>
      <c r="I339" s="134">
        <f>SUM(I342,,I345,I347,I353+I356+I361)</f>
        <v>62711</v>
      </c>
      <c r="J339" s="134">
        <f>SUM(J342,,J345,J347,J353+J356+J361)</f>
        <v>55229</v>
      </c>
      <c r="K339" s="135">
        <f>SUM(K342,,K345,K347,K353+K356+K361)</f>
        <v>29509</v>
      </c>
    </row>
    <row r="340" spans="1:11" ht="15" customHeight="1" x14ac:dyDescent="0.25">
      <c r="A340" s="163"/>
      <c r="B340" s="170" t="s">
        <v>59</v>
      </c>
      <c r="C340" s="172" t="s">
        <v>15</v>
      </c>
      <c r="D340" s="95" t="s">
        <v>257</v>
      </c>
      <c r="E340" s="56" t="s">
        <v>21</v>
      </c>
      <c r="F340" s="21" t="s">
        <v>22</v>
      </c>
      <c r="G340" s="30">
        <f t="shared" si="24"/>
        <v>92495</v>
      </c>
      <c r="H340" s="88">
        <v>27535</v>
      </c>
      <c r="I340" s="88">
        <v>27435</v>
      </c>
      <c r="J340" s="88">
        <v>23685</v>
      </c>
      <c r="K340" s="88">
        <v>13840</v>
      </c>
    </row>
    <row r="341" spans="1:11" ht="21.2" customHeight="1" x14ac:dyDescent="0.25">
      <c r="A341" s="164"/>
      <c r="B341" s="170"/>
      <c r="C341" s="172"/>
      <c r="D341" s="32" t="s">
        <v>99</v>
      </c>
      <c r="E341" s="4" t="s">
        <v>40</v>
      </c>
      <c r="F341" s="5" t="s">
        <v>51</v>
      </c>
      <c r="G341" s="30">
        <f t="shared" si="24"/>
        <v>57</v>
      </c>
      <c r="H341" s="31">
        <v>57</v>
      </c>
      <c r="I341" s="31"/>
      <c r="J341" s="31"/>
      <c r="K341" s="31"/>
    </row>
    <row r="342" spans="1:11" ht="15" customHeight="1" x14ac:dyDescent="0.25">
      <c r="A342" s="164"/>
      <c r="B342" s="180"/>
      <c r="C342" s="181"/>
      <c r="D342" s="173" t="s">
        <v>35</v>
      </c>
      <c r="E342" s="174"/>
      <c r="F342" s="175"/>
      <c r="G342" s="124">
        <f>SUM(H342:K342)</f>
        <v>92552</v>
      </c>
      <c r="H342" s="124">
        <f>SUM(H340:H341)</f>
        <v>27592</v>
      </c>
      <c r="I342" s="124">
        <f t="shared" ref="I342:K342" si="48">SUM(I340:I341)</f>
        <v>27435</v>
      </c>
      <c r="J342" s="124">
        <f t="shared" si="48"/>
        <v>23685</v>
      </c>
      <c r="K342" s="124">
        <f t="shared" si="48"/>
        <v>13840</v>
      </c>
    </row>
    <row r="343" spans="1:11" ht="24.75" customHeight="1" x14ac:dyDescent="0.25">
      <c r="A343" s="164"/>
      <c r="B343" s="169" t="s">
        <v>85</v>
      </c>
      <c r="C343" s="171" t="s">
        <v>86</v>
      </c>
      <c r="D343" s="161">
        <v>151</v>
      </c>
      <c r="E343" s="23" t="s">
        <v>42</v>
      </c>
      <c r="F343" s="6" t="s">
        <v>53</v>
      </c>
      <c r="G343" s="16">
        <f>SUM(H343:K343)</f>
        <v>6000</v>
      </c>
      <c r="H343" s="14">
        <v>3000</v>
      </c>
      <c r="I343" s="14">
        <v>2200</v>
      </c>
      <c r="J343" s="14">
        <v>500</v>
      </c>
      <c r="K343" s="14">
        <v>300</v>
      </c>
    </row>
    <row r="344" spans="1:11" ht="15.75" customHeight="1" x14ac:dyDescent="0.25">
      <c r="A344" s="164"/>
      <c r="B344" s="170"/>
      <c r="C344" s="172"/>
      <c r="D344" s="162"/>
      <c r="E344" s="23" t="s">
        <v>43</v>
      </c>
      <c r="F344" s="5" t="s">
        <v>54</v>
      </c>
      <c r="G344" s="16">
        <f t="shared" ref="G344:G350" si="49">SUM(H344:K344)</f>
        <v>12151</v>
      </c>
      <c r="H344" s="14">
        <v>4233</v>
      </c>
      <c r="I344" s="14">
        <v>3444</v>
      </c>
      <c r="J344" s="14">
        <v>3283</v>
      </c>
      <c r="K344" s="14">
        <v>1191</v>
      </c>
    </row>
    <row r="345" spans="1:11" ht="15.75" customHeight="1" x14ac:dyDescent="0.25">
      <c r="A345" s="164"/>
      <c r="B345" s="180"/>
      <c r="C345" s="181"/>
      <c r="D345" s="173" t="s">
        <v>89</v>
      </c>
      <c r="E345" s="174"/>
      <c r="F345" s="175"/>
      <c r="G345" s="124">
        <f>SUM(H345:K345)</f>
        <v>18151</v>
      </c>
      <c r="H345" s="124">
        <f>SUM(H343:H344)</f>
        <v>7233</v>
      </c>
      <c r="I345" s="124">
        <f>SUM(I343:I344)</f>
        <v>5644</v>
      </c>
      <c r="J345" s="124">
        <f>SUM(J343:J344)</f>
        <v>3783</v>
      </c>
      <c r="K345" s="124">
        <f>SUM(K343:K344)</f>
        <v>1491</v>
      </c>
    </row>
    <row r="346" spans="1:11" ht="24" customHeight="1" x14ac:dyDescent="0.25">
      <c r="A346" s="164"/>
      <c r="B346" s="169" t="s">
        <v>100</v>
      </c>
      <c r="C346" s="171" t="s">
        <v>101</v>
      </c>
      <c r="D346" s="23">
        <v>151</v>
      </c>
      <c r="E346" s="23" t="s">
        <v>203</v>
      </c>
      <c r="F346" s="6" t="s">
        <v>204</v>
      </c>
      <c r="G346" s="16">
        <f t="shared" si="49"/>
        <v>800</v>
      </c>
      <c r="H346" s="14">
        <v>300</v>
      </c>
      <c r="I346" s="14">
        <v>500</v>
      </c>
      <c r="J346" s="14"/>
      <c r="K346" s="14"/>
    </row>
    <row r="347" spans="1:11" ht="15.75" customHeight="1" x14ac:dyDescent="0.25">
      <c r="A347" s="164"/>
      <c r="B347" s="180"/>
      <c r="C347" s="181"/>
      <c r="D347" s="173" t="s">
        <v>102</v>
      </c>
      <c r="E347" s="174"/>
      <c r="F347" s="175"/>
      <c r="G347" s="124">
        <f>SUM(H347:K347)</f>
        <v>800</v>
      </c>
      <c r="H347" s="124">
        <f t="shared" ref="H347:K347" si="50">SUM(H346)</f>
        <v>300</v>
      </c>
      <c r="I347" s="124">
        <f t="shared" si="50"/>
        <v>500</v>
      </c>
      <c r="J347" s="124">
        <f t="shared" si="50"/>
        <v>0</v>
      </c>
      <c r="K347" s="124">
        <f t="shared" si="50"/>
        <v>0</v>
      </c>
    </row>
    <row r="348" spans="1:11" ht="25.5" customHeight="1" x14ac:dyDescent="0.25">
      <c r="A348" s="164"/>
      <c r="B348" s="169" t="s">
        <v>108</v>
      </c>
      <c r="C348" s="171" t="s">
        <v>121</v>
      </c>
      <c r="D348" s="161">
        <v>142</v>
      </c>
      <c r="E348" s="23" t="s">
        <v>182</v>
      </c>
      <c r="F348" s="6" t="s">
        <v>188</v>
      </c>
      <c r="G348" s="16">
        <f t="shared" si="49"/>
        <v>235</v>
      </c>
      <c r="H348" s="14">
        <v>59</v>
      </c>
      <c r="I348" s="14">
        <v>59</v>
      </c>
      <c r="J348" s="14">
        <v>59</v>
      </c>
      <c r="K348" s="14">
        <v>58</v>
      </c>
    </row>
    <row r="349" spans="1:11" ht="25.5" customHeight="1" x14ac:dyDescent="0.25">
      <c r="A349" s="164"/>
      <c r="B349" s="170"/>
      <c r="C349" s="172"/>
      <c r="D349" s="179"/>
      <c r="E349" s="23" t="s">
        <v>178</v>
      </c>
      <c r="F349" s="6" t="s">
        <v>179</v>
      </c>
      <c r="G349" s="16">
        <f t="shared" si="49"/>
        <v>3245</v>
      </c>
      <c r="H349" s="14"/>
      <c r="I349" s="14">
        <v>1600</v>
      </c>
      <c r="J349" s="14">
        <v>1645</v>
      </c>
      <c r="K349" s="14"/>
    </row>
    <row r="350" spans="1:11" ht="14.25" customHeight="1" x14ac:dyDescent="0.25">
      <c r="A350" s="164"/>
      <c r="B350" s="170"/>
      <c r="C350" s="172"/>
      <c r="D350" s="179"/>
      <c r="E350" s="23" t="s">
        <v>37</v>
      </c>
      <c r="F350" s="6" t="s">
        <v>48</v>
      </c>
      <c r="G350" s="16">
        <f t="shared" si="49"/>
        <v>15152</v>
      </c>
      <c r="H350" s="14">
        <v>3788</v>
      </c>
      <c r="I350" s="14">
        <v>3788</v>
      </c>
      <c r="J350" s="14">
        <v>3788</v>
      </c>
      <c r="K350" s="14">
        <v>3788</v>
      </c>
    </row>
    <row r="351" spans="1:11" ht="25.5" customHeight="1" x14ac:dyDescent="0.25">
      <c r="A351" s="164"/>
      <c r="B351" s="170"/>
      <c r="C351" s="172"/>
      <c r="D351" s="179"/>
      <c r="E351" s="23" t="s">
        <v>168</v>
      </c>
      <c r="F351" s="6" t="s">
        <v>173</v>
      </c>
      <c r="G351" s="16">
        <f t="shared" si="24"/>
        <v>11685</v>
      </c>
      <c r="H351" s="14">
        <v>2922</v>
      </c>
      <c r="I351" s="14">
        <v>2922</v>
      </c>
      <c r="J351" s="14">
        <v>2921</v>
      </c>
      <c r="K351" s="14">
        <v>2920</v>
      </c>
    </row>
    <row r="352" spans="1:11" ht="15" customHeight="1" x14ac:dyDescent="0.25">
      <c r="A352" s="164"/>
      <c r="B352" s="170"/>
      <c r="C352" s="172"/>
      <c r="D352" s="162"/>
      <c r="E352" s="23" t="s">
        <v>169</v>
      </c>
      <c r="F352" s="6" t="s">
        <v>174</v>
      </c>
      <c r="G352" s="16">
        <f t="shared" si="24"/>
        <v>352</v>
      </c>
      <c r="H352" s="14">
        <v>176</v>
      </c>
      <c r="I352" s="14">
        <v>176</v>
      </c>
      <c r="J352" s="14"/>
      <c r="K352" s="14"/>
    </row>
    <row r="353" spans="1:11" ht="15" customHeight="1" x14ac:dyDescent="0.25">
      <c r="A353" s="164"/>
      <c r="B353" s="180"/>
      <c r="C353" s="181"/>
      <c r="D353" s="173" t="s">
        <v>120</v>
      </c>
      <c r="E353" s="174"/>
      <c r="F353" s="175"/>
      <c r="G353" s="124">
        <f t="shared" ref="G353:G362" si="51">SUM(H353:K353)</f>
        <v>30669</v>
      </c>
      <c r="H353" s="124">
        <f>SUM(H348:H352)</f>
        <v>6945</v>
      </c>
      <c r="I353" s="124">
        <f>SUM(I348:I352)</f>
        <v>8545</v>
      </c>
      <c r="J353" s="124">
        <f>SUM(J348:J352)</f>
        <v>8413</v>
      </c>
      <c r="K353" s="124">
        <f>SUM(K348:K352)</f>
        <v>6766</v>
      </c>
    </row>
    <row r="354" spans="1:11" ht="23.85" customHeight="1" x14ac:dyDescent="0.25">
      <c r="A354" s="164"/>
      <c r="B354" s="170" t="s">
        <v>127</v>
      </c>
      <c r="C354" s="172" t="s">
        <v>126</v>
      </c>
      <c r="D354" s="161">
        <v>151</v>
      </c>
      <c r="E354" s="23" t="s">
        <v>46</v>
      </c>
      <c r="F354" s="39" t="s">
        <v>57</v>
      </c>
      <c r="G354" s="16">
        <f t="shared" si="51"/>
        <v>2800</v>
      </c>
      <c r="H354" s="24">
        <v>900</v>
      </c>
      <c r="I354" s="24">
        <v>900</v>
      </c>
      <c r="J354" s="24">
        <v>500</v>
      </c>
      <c r="K354" s="24">
        <v>500</v>
      </c>
    </row>
    <row r="355" spans="1:11" ht="15" customHeight="1" x14ac:dyDescent="0.25">
      <c r="A355" s="164"/>
      <c r="B355" s="170"/>
      <c r="C355" s="172"/>
      <c r="D355" s="162"/>
      <c r="E355" s="23" t="s">
        <v>47</v>
      </c>
      <c r="F355" s="6" t="s">
        <v>22</v>
      </c>
      <c r="G355" s="16">
        <f t="shared" si="51"/>
        <v>18613</v>
      </c>
      <c r="H355" s="14">
        <v>5107</v>
      </c>
      <c r="I355" s="14">
        <v>5107</v>
      </c>
      <c r="J355" s="14">
        <v>5087</v>
      </c>
      <c r="K355" s="14">
        <v>3312</v>
      </c>
    </row>
    <row r="356" spans="1:11" ht="15" customHeight="1" x14ac:dyDescent="0.25">
      <c r="A356" s="164"/>
      <c r="B356" s="180"/>
      <c r="C356" s="181"/>
      <c r="D356" s="173" t="s">
        <v>124</v>
      </c>
      <c r="E356" s="174"/>
      <c r="F356" s="175"/>
      <c r="G356" s="124">
        <f>SUM(G354:G355)</f>
        <v>21413</v>
      </c>
      <c r="H356" s="124">
        <f>SUM(H354:H355)</f>
        <v>6007</v>
      </c>
      <c r="I356" s="124">
        <f>SUM(I354:I355)</f>
        <v>6007</v>
      </c>
      <c r="J356" s="124">
        <f>SUM(J354:J355)</f>
        <v>5587</v>
      </c>
      <c r="K356" s="124">
        <f>SUM(K354:K355)</f>
        <v>3812</v>
      </c>
    </row>
    <row r="357" spans="1:11" ht="15" customHeight="1" x14ac:dyDescent="0.25">
      <c r="A357" s="164"/>
      <c r="B357" s="169" t="s">
        <v>134</v>
      </c>
      <c r="C357" s="171" t="s">
        <v>135</v>
      </c>
      <c r="D357" s="161">
        <v>151</v>
      </c>
      <c r="E357" s="23" t="s">
        <v>39</v>
      </c>
      <c r="F357" s="6" t="s">
        <v>50</v>
      </c>
      <c r="G357" s="16">
        <f t="shared" si="51"/>
        <v>31801</v>
      </c>
      <c r="H357" s="14">
        <v>9860</v>
      </c>
      <c r="I357" s="14">
        <v>8680</v>
      </c>
      <c r="J357" s="14">
        <v>10461</v>
      </c>
      <c r="K357" s="14">
        <v>2800</v>
      </c>
    </row>
    <row r="358" spans="1:11" ht="15" customHeight="1" x14ac:dyDescent="0.25">
      <c r="A358" s="164"/>
      <c r="B358" s="170"/>
      <c r="C358" s="172"/>
      <c r="D358" s="179"/>
      <c r="E358" s="23" t="s">
        <v>40</v>
      </c>
      <c r="F358" s="6" t="s">
        <v>51</v>
      </c>
      <c r="G358" s="16">
        <f t="shared" si="51"/>
        <v>9750</v>
      </c>
      <c r="H358" s="14">
        <v>7150</v>
      </c>
      <c r="I358" s="14">
        <v>1400</v>
      </c>
      <c r="J358" s="14">
        <v>1200</v>
      </c>
      <c r="K358" s="14"/>
    </row>
    <row r="359" spans="1:11" ht="15" customHeight="1" x14ac:dyDescent="0.25">
      <c r="A359" s="164"/>
      <c r="B359" s="170"/>
      <c r="C359" s="172"/>
      <c r="D359" s="162"/>
      <c r="E359" s="23" t="s">
        <v>41</v>
      </c>
      <c r="F359" s="6" t="s">
        <v>52</v>
      </c>
      <c r="G359" s="16">
        <f t="shared" si="51"/>
        <v>8500</v>
      </c>
      <c r="H359" s="14">
        <v>3000</v>
      </c>
      <c r="I359" s="14">
        <v>3500</v>
      </c>
      <c r="J359" s="14">
        <v>1500</v>
      </c>
      <c r="K359" s="14">
        <v>500</v>
      </c>
    </row>
    <row r="360" spans="1:11" ht="15" customHeight="1" x14ac:dyDescent="0.25">
      <c r="A360" s="164"/>
      <c r="B360" s="170"/>
      <c r="C360" s="172"/>
      <c r="D360" s="23" t="s">
        <v>98</v>
      </c>
      <c r="E360" s="23" t="s">
        <v>40</v>
      </c>
      <c r="F360" s="6" t="s">
        <v>51</v>
      </c>
      <c r="G360" s="16">
        <f t="shared" si="51"/>
        <v>2500</v>
      </c>
      <c r="H360" s="14">
        <v>600</v>
      </c>
      <c r="I360" s="14">
        <v>1000</v>
      </c>
      <c r="J360" s="14">
        <v>600</v>
      </c>
      <c r="K360" s="14">
        <v>300</v>
      </c>
    </row>
    <row r="361" spans="1:11" ht="15" customHeight="1" thickBot="1" x14ac:dyDescent="0.3">
      <c r="A361" s="165"/>
      <c r="B361" s="170"/>
      <c r="C361" s="172"/>
      <c r="D361" s="206" t="s">
        <v>132</v>
      </c>
      <c r="E361" s="207"/>
      <c r="F361" s="208"/>
      <c r="G361" s="128">
        <f t="shared" si="51"/>
        <v>52551</v>
      </c>
      <c r="H361" s="128">
        <f>SUM(H357:H360)</f>
        <v>20610</v>
      </c>
      <c r="I361" s="128">
        <f>SUM(I357:I360)</f>
        <v>14580</v>
      </c>
      <c r="J361" s="128">
        <f>SUM(J357:J360)</f>
        <v>13761</v>
      </c>
      <c r="K361" s="128">
        <f>SUM(K357:K360)</f>
        <v>3600</v>
      </c>
    </row>
    <row r="362" spans="1:11" ht="15" customHeight="1" thickBot="1" x14ac:dyDescent="0.3">
      <c r="A362" s="138" t="s">
        <v>195</v>
      </c>
      <c r="B362" s="231" t="s">
        <v>197</v>
      </c>
      <c r="C362" s="204"/>
      <c r="D362" s="204"/>
      <c r="E362" s="204"/>
      <c r="F362" s="232"/>
      <c r="G362" s="139">
        <f t="shared" si="51"/>
        <v>69042</v>
      </c>
      <c r="H362" s="139">
        <f>SUM(H366,H368,H370,H375,H377,H381)</f>
        <v>36021</v>
      </c>
      <c r="I362" s="139">
        <f>SUM(I366,I368,I370,I375,I377,I381)</f>
        <v>31366</v>
      </c>
      <c r="J362" s="139">
        <f>SUM(J366,J368,J370,J375,J377,J381)</f>
        <v>1592</v>
      </c>
      <c r="K362" s="140">
        <f>SUM(K366,K368,K370,K375,K377,K381)</f>
        <v>63</v>
      </c>
    </row>
    <row r="363" spans="1:11" ht="15" customHeight="1" x14ac:dyDescent="0.25">
      <c r="A363" s="276"/>
      <c r="B363" s="170" t="s">
        <v>59</v>
      </c>
      <c r="C363" s="172" t="s">
        <v>15</v>
      </c>
      <c r="D363" s="27">
        <v>151</v>
      </c>
      <c r="E363" s="27" t="s">
        <v>21</v>
      </c>
      <c r="F363" s="21" t="s">
        <v>22</v>
      </c>
      <c r="G363" s="30">
        <f t="shared" ref="G363:G546" si="52">SUM(H363:K363)</f>
        <v>56915</v>
      </c>
      <c r="H363" s="31">
        <v>29180</v>
      </c>
      <c r="I363" s="31">
        <v>27535</v>
      </c>
      <c r="J363" s="31">
        <v>200</v>
      </c>
      <c r="K363" s="31"/>
    </row>
    <row r="364" spans="1:11" ht="15" customHeight="1" x14ac:dyDescent="0.25">
      <c r="A364" s="276"/>
      <c r="B364" s="170"/>
      <c r="C364" s="172"/>
      <c r="D364" s="27" t="s">
        <v>98</v>
      </c>
      <c r="E364" s="23" t="s">
        <v>21</v>
      </c>
      <c r="F364" s="5" t="s">
        <v>22</v>
      </c>
      <c r="G364" s="16">
        <f t="shared" si="52"/>
        <v>500</v>
      </c>
      <c r="H364" s="14">
        <v>500</v>
      </c>
      <c r="I364" s="14"/>
      <c r="J364" s="14"/>
      <c r="K364" s="14"/>
    </row>
    <row r="365" spans="1:11" ht="15" customHeight="1" x14ac:dyDescent="0.25">
      <c r="A365" s="276"/>
      <c r="B365" s="170"/>
      <c r="C365" s="172"/>
      <c r="D365" s="23" t="s">
        <v>99</v>
      </c>
      <c r="E365" s="23" t="s">
        <v>21</v>
      </c>
      <c r="F365" s="5" t="s">
        <v>22</v>
      </c>
      <c r="G365" s="16">
        <f t="shared" si="52"/>
        <v>2099</v>
      </c>
      <c r="H365" s="14">
        <v>2099</v>
      </c>
      <c r="I365" s="14"/>
      <c r="J365" s="14"/>
      <c r="K365" s="14"/>
    </row>
    <row r="366" spans="1:11" ht="15" customHeight="1" x14ac:dyDescent="0.25">
      <c r="A366" s="276"/>
      <c r="B366" s="180"/>
      <c r="C366" s="181"/>
      <c r="D366" s="173" t="s">
        <v>35</v>
      </c>
      <c r="E366" s="174"/>
      <c r="F366" s="175"/>
      <c r="G366" s="124">
        <f>SUM(H366:K366)</f>
        <v>59514</v>
      </c>
      <c r="H366" s="124">
        <f>SUM(H363:H365)</f>
        <v>31779</v>
      </c>
      <c r="I366" s="124">
        <f>SUM(I363:I364)</f>
        <v>27535</v>
      </c>
      <c r="J366" s="124">
        <f>SUM(J363:J364)</f>
        <v>200</v>
      </c>
      <c r="K366" s="124">
        <f>SUM(K363:K364)</f>
        <v>0</v>
      </c>
    </row>
    <row r="367" spans="1:11" ht="26.45" customHeight="1" x14ac:dyDescent="0.25">
      <c r="A367" s="276"/>
      <c r="B367" s="169" t="s">
        <v>85</v>
      </c>
      <c r="C367" s="277" t="s">
        <v>86</v>
      </c>
      <c r="D367" s="29">
        <v>151</v>
      </c>
      <c r="E367" s="23" t="s">
        <v>42</v>
      </c>
      <c r="F367" s="6" t="s">
        <v>53</v>
      </c>
      <c r="G367" s="16">
        <f t="shared" si="52"/>
        <v>1500</v>
      </c>
      <c r="H367" s="14">
        <v>1000</v>
      </c>
      <c r="I367" s="14">
        <v>500</v>
      </c>
      <c r="J367" s="14"/>
      <c r="K367" s="14"/>
    </row>
    <row r="368" spans="1:11" ht="15" customHeight="1" x14ac:dyDescent="0.25">
      <c r="A368" s="276"/>
      <c r="B368" s="180"/>
      <c r="C368" s="278"/>
      <c r="D368" s="173" t="s">
        <v>89</v>
      </c>
      <c r="E368" s="174"/>
      <c r="F368" s="175"/>
      <c r="G368" s="124">
        <f>SUM(G367:G367)</f>
        <v>1500</v>
      </c>
      <c r="H368" s="124">
        <f>SUM(H367:H367)</f>
        <v>1000</v>
      </c>
      <c r="I368" s="124">
        <f>SUM(I367:I367)</f>
        <v>500</v>
      </c>
      <c r="J368" s="124">
        <f>SUM(J367:J367)</f>
        <v>0</v>
      </c>
      <c r="K368" s="124">
        <f>SUM(K367:K367)</f>
        <v>0</v>
      </c>
    </row>
    <row r="369" spans="1:11" ht="24" customHeight="1" x14ac:dyDescent="0.25">
      <c r="A369" s="276"/>
      <c r="B369" s="169" t="s">
        <v>100</v>
      </c>
      <c r="C369" s="171" t="s">
        <v>101</v>
      </c>
      <c r="D369" s="4">
        <v>151</v>
      </c>
      <c r="E369" s="23" t="s">
        <v>203</v>
      </c>
      <c r="F369" s="6" t="s">
        <v>204</v>
      </c>
      <c r="G369" s="16">
        <f>SUM(H369:K369)</f>
        <v>300</v>
      </c>
      <c r="H369" s="14">
        <v>150</v>
      </c>
      <c r="I369" s="14">
        <v>150</v>
      </c>
      <c r="J369" s="14"/>
      <c r="K369" s="14"/>
    </row>
    <row r="370" spans="1:11" ht="15" customHeight="1" x14ac:dyDescent="0.25">
      <c r="A370" s="276"/>
      <c r="B370" s="180"/>
      <c r="C370" s="181"/>
      <c r="D370" s="173" t="s">
        <v>102</v>
      </c>
      <c r="E370" s="174"/>
      <c r="F370" s="175"/>
      <c r="G370" s="124">
        <f>SUM(G369)</f>
        <v>300</v>
      </c>
      <c r="H370" s="124">
        <f>SUM(H369)</f>
        <v>150</v>
      </c>
      <c r="I370" s="124">
        <f>SUM(I369)</f>
        <v>150</v>
      </c>
      <c r="J370" s="124">
        <f>SUM(J369)</f>
        <v>0</v>
      </c>
      <c r="K370" s="124">
        <f>SUM(K369)</f>
        <v>0</v>
      </c>
    </row>
    <row r="371" spans="1:11" ht="23.25" customHeight="1" x14ac:dyDescent="0.25">
      <c r="A371" s="276"/>
      <c r="B371" s="169" t="s">
        <v>108</v>
      </c>
      <c r="C371" s="171" t="s">
        <v>121</v>
      </c>
      <c r="D371" s="161">
        <v>142</v>
      </c>
      <c r="E371" s="23" t="s">
        <v>182</v>
      </c>
      <c r="F371" s="6" t="s">
        <v>188</v>
      </c>
      <c r="G371" s="16">
        <f t="shared" si="52"/>
        <v>235</v>
      </c>
      <c r="H371" s="14">
        <v>60</v>
      </c>
      <c r="I371" s="14">
        <v>60</v>
      </c>
      <c r="J371" s="14">
        <v>60</v>
      </c>
      <c r="K371" s="14">
        <v>55</v>
      </c>
    </row>
    <row r="372" spans="1:11" ht="23.25" customHeight="1" x14ac:dyDescent="0.25">
      <c r="A372" s="276"/>
      <c r="B372" s="170"/>
      <c r="C372" s="172"/>
      <c r="D372" s="179"/>
      <c r="E372" s="23" t="s">
        <v>178</v>
      </c>
      <c r="F372" s="6" t="s">
        <v>179</v>
      </c>
      <c r="G372" s="16">
        <f t="shared" si="52"/>
        <v>1622</v>
      </c>
      <c r="H372" s="14"/>
      <c r="I372" s="14">
        <v>1622</v>
      </c>
      <c r="J372" s="14"/>
      <c r="K372" s="14"/>
    </row>
    <row r="373" spans="1:11" ht="25.5" customHeight="1" x14ac:dyDescent="0.25">
      <c r="A373" s="276"/>
      <c r="B373" s="170"/>
      <c r="C373" s="172"/>
      <c r="D373" s="179"/>
      <c r="E373" s="23" t="s">
        <v>168</v>
      </c>
      <c r="F373" s="6" t="s">
        <v>173</v>
      </c>
      <c r="G373" s="16">
        <f t="shared" si="52"/>
        <v>1722</v>
      </c>
      <c r="H373" s="14">
        <v>572</v>
      </c>
      <c r="I373" s="14">
        <v>572</v>
      </c>
      <c r="J373" s="14">
        <v>572</v>
      </c>
      <c r="K373" s="14">
        <v>6</v>
      </c>
    </row>
    <row r="374" spans="1:11" ht="15" customHeight="1" x14ac:dyDescent="0.25">
      <c r="A374" s="276"/>
      <c r="B374" s="170"/>
      <c r="C374" s="172"/>
      <c r="D374" s="162"/>
      <c r="E374" s="23" t="s">
        <v>169</v>
      </c>
      <c r="F374" s="6" t="s">
        <v>174</v>
      </c>
      <c r="G374" s="16">
        <f t="shared" si="52"/>
        <v>32</v>
      </c>
      <c r="H374" s="14">
        <v>10</v>
      </c>
      <c r="I374" s="14">
        <v>10</v>
      </c>
      <c r="J374" s="14">
        <v>10</v>
      </c>
      <c r="K374" s="14">
        <v>2</v>
      </c>
    </row>
    <row r="375" spans="1:11" ht="15" customHeight="1" x14ac:dyDescent="0.25">
      <c r="A375" s="276"/>
      <c r="B375" s="180"/>
      <c r="C375" s="181"/>
      <c r="D375" s="173" t="s">
        <v>120</v>
      </c>
      <c r="E375" s="174"/>
      <c r="F375" s="175"/>
      <c r="G375" s="124">
        <f>SUM(H375:K375)</f>
        <v>3611</v>
      </c>
      <c r="H375" s="124">
        <f>SUM(H371:H374)</f>
        <v>642</v>
      </c>
      <c r="I375" s="124">
        <f>SUM(I371:I374)</f>
        <v>2264</v>
      </c>
      <c r="J375" s="124">
        <f>SUM(J371:J374)</f>
        <v>642</v>
      </c>
      <c r="K375" s="124">
        <f>SUM(K371:K374)</f>
        <v>63</v>
      </c>
    </row>
    <row r="376" spans="1:11" ht="34.700000000000003" customHeight="1" x14ac:dyDescent="0.25">
      <c r="A376" s="276"/>
      <c r="B376" s="169" t="s">
        <v>127</v>
      </c>
      <c r="C376" s="171" t="s">
        <v>126</v>
      </c>
      <c r="D376" s="23">
        <v>151</v>
      </c>
      <c r="E376" s="23" t="s">
        <v>46</v>
      </c>
      <c r="F376" s="39" t="s">
        <v>57</v>
      </c>
      <c r="G376" s="25">
        <f>SUM(H376:K376)</f>
        <v>1096</v>
      </c>
      <c r="H376" s="24">
        <v>600</v>
      </c>
      <c r="I376" s="24">
        <v>496</v>
      </c>
      <c r="J376" s="24"/>
      <c r="K376" s="24"/>
    </row>
    <row r="377" spans="1:11" ht="15" customHeight="1" x14ac:dyDescent="0.25">
      <c r="A377" s="276"/>
      <c r="B377" s="180"/>
      <c r="C377" s="181"/>
      <c r="D377" s="173" t="s">
        <v>124</v>
      </c>
      <c r="E377" s="174"/>
      <c r="F377" s="175"/>
      <c r="G377" s="124">
        <f>SUM(H377:K377)</f>
        <v>1096</v>
      </c>
      <c r="H377" s="124">
        <f t="shared" ref="H377:K377" si="53">SUM(H376)</f>
        <v>600</v>
      </c>
      <c r="I377" s="124">
        <f t="shared" si="53"/>
        <v>496</v>
      </c>
      <c r="J377" s="124">
        <f t="shared" si="53"/>
        <v>0</v>
      </c>
      <c r="K377" s="124">
        <f t="shared" si="53"/>
        <v>0</v>
      </c>
    </row>
    <row r="378" spans="1:11" ht="15" customHeight="1" x14ac:dyDescent="0.25">
      <c r="A378" s="276"/>
      <c r="B378" s="169" t="s">
        <v>134</v>
      </c>
      <c r="C378" s="171" t="s">
        <v>135</v>
      </c>
      <c r="D378" s="161">
        <v>151</v>
      </c>
      <c r="E378" s="23" t="s">
        <v>39</v>
      </c>
      <c r="F378" s="6" t="s">
        <v>50</v>
      </c>
      <c r="G378" s="16">
        <f t="shared" si="52"/>
        <v>821</v>
      </c>
      <c r="H378" s="24">
        <v>750</v>
      </c>
      <c r="I378" s="24">
        <v>71</v>
      </c>
      <c r="J378" s="24"/>
      <c r="K378" s="24"/>
    </row>
    <row r="379" spans="1:11" ht="15" customHeight="1" x14ac:dyDescent="0.25">
      <c r="A379" s="276"/>
      <c r="B379" s="170"/>
      <c r="C379" s="172"/>
      <c r="D379" s="179"/>
      <c r="E379" s="23" t="s">
        <v>40</v>
      </c>
      <c r="F379" s="28" t="s">
        <v>51</v>
      </c>
      <c r="G379" s="16">
        <f t="shared" si="52"/>
        <v>1950</v>
      </c>
      <c r="H379" s="24">
        <v>950</v>
      </c>
      <c r="I379" s="24">
        <v>250</v>
      </c>
      <c r="J379" s="24">
        <v>750</v>
      </c>
      <c r="K379" s="24"/>
    </row>
    <row r="380" spans="1:11" ht="15" customHeight="1" x14ac:dyDescent="0.25">
      <c r="A380" s="276"/>
      <c r="B380" s="170"/>
      <c r="C380" s="172"/>
      <c r="D380" s="162"/>
      <c r="E380" s="23" t="s">
        <v>41</v>
      </c>
      <c r="F380" s="6" t="s">
        <v>52</v>
      </c>
      <c r="G380" s="16">
        <f t="shared" si="52"/>
        <v>250</v>
      </c>
      <c r="H380" s="14">
        <v>150</v>
      </c>
      <c r="I380" s="14">
        <v>100</v>
      </c>
      <c r="J380" s="14"/>
      <c r="K380" s="14"/>
    </row>
    <row r="381" spans="1:11" ht="15" customHeight="1" thickBot="1" x14ac:dyDescent="0.3">
      <c r="A381" s="276"/>
      <c r="B381" s="200"/>
      <c r="C381" s="228"/>
      <c r="D381" s="206" t="s">
        <v>132</v>
      </c>
      <c r="E381" s="207"/>
      <c r="F381" s="208"/>
      <c r="G381" s="128">
        <f>SUM(H381:K381)</f>
        <v>3021</v>
      </c>
      <c r="H381" s="128">
        <f t="shared" ref="H381:K381" si="54">SUM(H378:H380)</f>
        <v>1850</v>
      </c>
      <c r="I381" s="128">
        <f t="shared" si="54"/>
        <v>421</v>
      </c>
      <c r="J381" s="128">
        <f t="shared" si="54"/>
        <v>750</v>
      </c>
      <c r="K381" s="128">
        <f t="shared" si="54"/>
        <v>0</v>
      </c>
    </row>
    <row r="382" spans="1:11" ht="15" customHeight="1" thickBot="1" x14ac:dyDescent="0.3">
      <c r="A382" s="133" t="s">
        <v>200</v>
      </c>
      <c r="B382" s="221" t="s">
        <v>198</v>
      </c>
      <c r="C382" s="222"/>
      <c r="D382" s="222"/>
      <c r="E382" s="222"/>
      <c r="F382" s="223"/>
      <c r="G382" s="134">
        <f>SUM(H382:K382)</f>
        <v>211903</v>
      </c>
      <c r="H382" s="134">
        <f>SUM(H384,H387,H389,H395,H398+H404)</f>
        <v>58301</v>
      </c>
      <c r="I382" s="134">
        <f>SUM(I384,I387,I389,I395,I398+I404)</f>
        <v>71095</v>
      </c>
      <c r="J382" s="134">
        <f>SUM(J384,J387,J389,J395,J398+J404)</f>
        <v>54115</v>
      </c>
      <c r="K382" s="135">
        <f>SUM(K384,K387,K389,K395,K398+K404)</f>
        <v>28392</v>
      </c>
    </row>
    <row r="383" spans="1:11" ht="20.45" customHeight="1" x14ac:dyDescent="0.25">
      <c r="A383" s="276"/>
      <c r="B383" s="170" t="s">
        <v>59</v>
      </c>
      <c r="C383" s="172" t="s">
        <v>15</v>
      </c>
      <c r="D383" s="32">
        <v>151</v>
      </c>
      <c r="E383" s="27" t="s">
        <v>21</v>
      </c>
      <c r="F383" s="21" t="s">
        <v>22</v>
      </c>
      <c r="G383" s="30">
        <f t="shared" si="52"/>
        <v>73735</v>
      </c>
      <c r="H383" s="31">
        <v>22250</v>
      </c>
      <c r="I383" s="31">
        <v>21050</v>
      </c>
      <c r="J383" s="31">
        <v>20800</v>
      </c>
      <c r="K383" s="31">
        <v>9635</v>
      </c>
    </row>
    <row r="384" spans="1:11" ht="20.45" customHeight="1" x14ac:dyDescent="0.25">
      <c r="A384" s="276"/>
      <c r="B384" s="180"/>
      <c r="C384" s="181"/>
      <c r="D384" s="173" t="s">
        <v>35</v>
      </c>
      <c r="E384" s="174"/>
      <c r="F384" s="175"/>
      <c r="G384" s="124">
        <f>SUM(H384:K384)</f>
        <v>73735</v>
      </c>
      <c r="H384" s="124">
        <f>SUM(H383:H383)</f>
        <v>22250</v>
      </c>
      <c r="I384" s="124">
        <f>SUM(I383:I383)</f>
        <v>21050</v>
      </c>
      <c r="J384" s="124">
        <f>SUM(J383:J383)</f>
        <v>20800</v>
      </c>
      <c r="K384" s="124">
        <f>SUM(K383:K383)</f>
        <v>9635</v>
      </c>
    </row>
    <row r="385" spans="1:11" ht="23.25" customHeight="1" x14ac:dyDescent="0.25">
      <c r="A385" s="276"/>
      <c r="B385" s="169" t="s">
        <v>85</v>
      </c>
      <c r="C385" s="171" t="s">
        <v>86</v>
      </c>
      <c r="D385" s="161">
        <v>151</v>
      </c>
      <c r="E385" s="23" t="s">
        <v>42</v>
      </c>
      <c r="F385" s="6" t="s">
        <v>53</v>
      </c>
      <c r="G385" s="16">
        <f t="shared" si="52"/>
        <v>3500</v>
      </c>
      <c r="H385" s="14">
        <v>300</v>
      </c>
      <c r="I385" s="14">
        <v>800</v>
      </c>
      <c r="J385" s="14">
        <v>200</v>
      </c>
      <c r="K385" s="14">
        <v>2200</v>
      </c>
    </row>
    <row r="386" spans="1:11" ht="15" customHeight="1" x14ac:dyDescent="0.25">
      <c r="A386" s="276"/>
      <c r="B386" s="170"/>
      <c r="C386" s="172"/>
      <c r="D386" s="162"/>
      <c r="E386" s="23" t="s">
        <v>43</v>
      </c>
      <c r="F386" s="5" t="s">
        <v>54</v>
      </c>
      <c r="G386" s="16">
        <f t="shared" si="52"/>
        <v>18998</v>
      </c>
      <c r="H386" s="14">
        <v>7415</v>
      </c>
      <c r="I386" s="14">
        <v>5275</v>
      </c>
      <c r="J386" s="14">
        <v>2345</v>
      </c>
      <c r="K386" s="14">
        <v>3963</v>
      </c>
    </row>
    <row r="387" spans="1:11" ht="15" customHeight="1" x14ac:dyDescent="0.25">
      <c r="A387" s="276"/>
      <c r="B387" s="180"/>
      <c r="C387" s="181"/>
      <c r="D387" s="173" t="s">
        <v>89</v>
      </c>
      <c r="E387" s="174"/>
      <c r="F387" s="175"/>
      <c r="G387" s="124">
        <f>SUM(H387:K387)</f>
        <v>22498</v>
      </c>
      <c r="H387" s="124">
        <f>SUM(H385:H386)</f>
        <v>7715</v>
      </c>
      <c r="I387" s="124">
        <f>SUM(I385:I386)</f>
        <v>6075</v>
      </c>
      <c r="J387" s="124">
        <f>SUM(J385:J386)</f>
        <v>2545</v>
      </c>
      <c r="K387" s="124">
        <f>SUM(K385:K386)</f>
        <v>6163</v>
      </c>
    </row>
    <row r="388" spans="1:11" ht="17.649999999999999" customHeight="1" x14ac:dyDescent="0.25">
      <c r="A388" s="276"/>
      <c r="B388" s="169" t="s">
        <v>100</v>
      </c>
      <c r="C388" s="171" t="s">
        <v>101</v>
      </c>
      <c r="D388" s="4">
        <v>151</v>
      </c>
      <c r="E388" s="23" t="s">
        <v>203</v>
      </c>
      <c r="F388" s="5" t="s">
        <v>204</v>
      </c>
      <c r="G388" s="16">
        <f t="shared" si="52"/>
        <v>800</v>
      </c>
      <c r="H388" s="14"/>
      <c r="I388" s="14">
        <v>800</v>
      </c>
      <c r="J388" s="14"/>
      <c r="K388" s="14"/>
    </row>
    <row r="389" spans="1:11" ht="19.7" customHeight="1" x14ac:dyDescent="0.25">
      <c r="A389" s="276"/>
      <c r="B389" s="180"/>
      <c r="C389" s="181"/>
      <c r="D389" s="173" t="s">
        <v>102</v>
      </c>
      <c r="E389" s="174"/>
      <c r="F389" s="175"/>
      <c r="G389" s="124">
        <f>SUM(H389:K389)</f>
        <v>800</v>
      </c>
      <c r="H389" s="124">
        <f t="shared" ref="H389:K389" si="55">SUM(H388)</f>
        <v>0</v>
      </c>
      <c r="I389" s="124">
        <f t="shared" si="55"/>
        <v>800</v>
      </c>
      <c r="J389" s="124">
        <f t="shared" si="55"/>
        <v>0</v>
      </c>
      <c r="K389" s="124">
        <f t="shared" si="55"/>
        <v>0</v>
      </c>
    </row>
    <row r="390" spans="1:11" ht="27" customHeight="1" x14ac:dyDescent="0.25">
      <c r="A390" s="276"/>
      <c r="B390" s="169" t="s">
        <v>108</v>
      </c>
      <c r="C390" s="171" t="s">
        <v>121</v>
      </c>
      <c r="D390" s="161">
        <v>142</v>
      </c>
      <c r="E390" s="23" t="s">
        <v>182</v>
      </c>
      <c r="F390" s="6" t="s">
        <v>188</v>
      </c>
      <c r="G390" s="16">
        <f t="shared" si="52"/>
        <v>235</v>
      </c>
      <c r="H390" s="14">
        <v>60</v>
      </c>
      <c r="I390" s="14">
        <v>60</v>
      </c>
      <c r="J390" s="14">
        <v>60</v>
      </c>
      <c r="K390" s="14">
        <v>55</v>
      </c>
    </row>
    <row r="391" spans="1:11" ht="27" customHeight="1" x14ac:dyDescent="0.25">
      <c r="A391" s="276"/>
      <c r="B391" s="170"/>
      <c r="C391" s="172"/>
      <c r="D391" s="179"/>
      <c r="E391" s="23" t="s">
        <v>178</v>
      </c>
      <c r="F391" s="6" t="s">
        <v>179</v>
      </c>
      <c r="G391" s="16">
        <f t="shared" si="52"/>
        <v>4867</v>
      </c>
      <c r="H391" s="14"/>
      <c r="I391" s="14">
        <v>1000</v>
      </c>
      <c r="J391" s="14">
        <v>3867</v>
      </c>
      <c r="K391" s="14"/>
    </row>
    <row r="392" spans="1:11" ht="15" customHeight="1" x14ac:dyDescent="0.25">
      <c r="A392" s="276"/>
      <c r="B392" s="170"/>
      <c r="C392" s="172"/>
      <c r="D392" s="179"/>
      <c r="E392" s="23" t="s">
        <v>37</v>
      </c>
      <c r="F392" s="6" t="s">
        <v>48</v>
      </c>
      <c r="G392" s="16">
        <f t="shared" si="52"/>
        <v>15428</v>
      </c>
      <c r="H392" s="14">
        <v>4210</v>
      </c>
      <c r="I392" s="14">
        <v>4210</v>
      </c>
      <c r="J392" s="14">
        <v>4570</v>
      </c>
      <c r="K392" s="14">
        <v>2438</v>
      </c>
    </row>
    <row r="393" spans="1:11" ht="23.1" customHeight="1" x14ac:dyDescent="0.25">
      <c r="A393" s="276"/>
      <c r="B393" s="170"/>
      <c r="C393" s="172"/>
      <c r="D393" s="179"/>
      <c r="E393" s="23" t="s">
        <v>168</v>
      </c>
      <c r="F393" s="6" t="s">
        <v>173</v>
      </c>
      <c r="G393" s="16">
        <f t="shared" si="52"/>
        <v>12398</v>
      </c>
      <c r="H393" s="14">
        <v>5787</v>
      </c>
      <c r="I393" s="14">
        <v>3771</v>
      </c>
      <c r="J393" s="14">
        <v>2091</v>
      </c>
      <c r="K393" s="14">
        <v>749</v>
      </c>
    </row>
    <row r="394" spans="1:11" ht="15" customHeight="1" x14ac:dyDescent="0.25">
      <c r="A394" s="276"/>
      <c r="B394" s="170"/>
      <c r="C394" s="172"/>
      <c r="D394" s="162"/>
      <c r="E394" s="23" t="s">
        <v>169</v>
      </c>
      <c r="F394" s="6" t="s">
        <v>174</v>
      </c>
      <c r="G394" s="16">
        <f t="shared" si="52"/>
        <v>304</v>
      </c>
      <c r="H394" s="14">
        <v>76</v>
      </c>
      <c r="I394" s="14">
        <v>76</v>
      </c>
      <c r="J394" s="14">
        <v>76</v>
      </c>
      <c r="K394" s="14">
        <v>76</v>
      </c>
    </row>
    <row r="395" spans="1:11" ht="15" customHeight="1" x14ac:dyDescent="0.25">
      <c r="A395" s="276"/>
      <c r="B395" s="180"/>
      <c r="C395" s="181"/>
      <c r="D395" s="173" t="s">
        <v>120</v>
      </c>
      <c r="E395" s="174"/>
      <c r="F395" s="175"/>
      <c r="G395" s="124">
        <f>SUM(H395:K395)</f>
        <v>33232</v>
      </c>
      <c r="H395" s="124">
        <f>SUM(H390:H394)</f>
        <v>10133</v>
      </c>
      <c r="I395" s="124">
        <f>SUM(I390:I394)</f>
        <v>9117</v>
      </c>
      <c r="J395" s="124">
        <f>SUM(J390:J394)</f>
        <v>10664</v>
      </c>
      <c r="K395" s="124">
        <f>SUM(K390:K394)</f>
        <v>3318</v>
      </c>
    </row>
    <row r="396" spans="1:11" ht="28.15" customHeight="1" x14ac:dyDescent="0.25">
      <c r="A396" s="276"/>
      <c r="B396" s="170" t="s">
        <v>127</v>
      </c>
      <c r="C396" s="172" t="s">
        <v>126</v>
      </c>
      <c r="D396" s="161">
        <v>151</v>
      </c>
      <c r="E396" s="23" t="s">
        <v>46</v>
      </c>
      <c r="F396" s="39" t="s">
        <v>57</v>
      </c>
      <c r="G396" s="16">
        <f t="shared" si="52"/>
        <v>3500</v>
      </c>
      <c r="H396" s="24">
        <v>1500</v>
      </c>
      <c r="I396" s="24">
        <v>1000</v>
      </c>
      <c r="J396" s="24">
        <v>1000</v>
      </c>
      <c r="K396" s="24"/>
    </row>
    <row r="397" spans="1:11" ht="17.45" customHeight="1" x14ac:dyDescent="0.25">
      <c r="A397" s="276"/>
      <c r="B397" s="170"/>
      <c r="C397" s="172"/>
      <c r="D397" s="162"/>
      <c r="E397" s="23" t="s">
        <v>47</v>
      </c>
      <c r="F397" s="6" t="s">
        <v>22</v>
      </c>
      <c r="G397" s="16">
        <f t="shared" si="52"/>
        <v>18713</v>
      </c>
      <c r="H397" s="14">
        <v>5323</v>
      </c>
      <c r="I397" s="14">
        <v>5223</v>
      </c>
      <c r="J397" s="14">
        <v>5273</v>
      </c>
      <c r="K397" s="14">
        <v>2894</v>
      </c>
    </row>
    <row r="398" spans="1:11" ht="14.25" customHeight="1" x14ac:dyDescent="0.25">
      <c r="A398" s="276"/>
      <c r="B398" s="180"/>
      <c r="C398" s="181"/>
      <c r="D398" s="173" t="s">
        <v>124</v>
      </c>
      <c r="E398" s="174"/>
      <c r="F398" s="175"/>
      <c r="G398" s="124">
        <f>SUM(G396:G397)</f>
        <v>22213</v>
      </c>
      <c r="H398" s="124">
        <f>SUM(H396:H397)</f>
        <v>6823</v>
      </c>
      <c r="I398" s="124">
        <f>SUM(I396:I397)</f>
        <v>6223</v>
      </c>
      <c r="J398" s="124">
        <f>SUM(J396:J397)</f>
        <v>6273</v>
      </c>
      <c r="K398" s="124">
        <f>SUM(K396:K397)</f>
        <v>2894</v>
      </c>
    </row>
    <row r="399" spans="1:11" ht="15" customHeight="1" x14ac:dyDescent="0.25">
      <c r="A399" s="276"/>
      <c r="B399" s="170" t="s">
        <v>134</v>
      </c>
      <c r="C399" s="172" t="s">
        <v>135</v>
      </c>
      <c r="D399" s="161">
        <v>151</v>
      </c>
      <c r="E399" s="23" t="s">
        <v>39</v>
      </c>
      <c r="F399" s="6" t="s">
        <v>50</v>
      </c>
      <c r="G399" s="16">
        <f t="shared" si="52"/>
        <v>11882</v>
      </c>
      <c r="H399" s="14">
        <v>2780</v>
      </c>
      <c r="I399" s="14">
        <v>4230</v>
      </c>
      <c r="J399" s="14">
        <v>3090</v>
      </c>
      <c r="K399" s="14">
        <v>1782</v>
      </c>
    </row>
    <row r="400" spans="1:11" ht="15" customHeight="1" x14ac:dyDescent="0.25">
      <c r="A400" s="276"/>
      <c r="B400" s="170"/>
      <c r="C400" s="172"/>
      <c r="D400" s="179"/>
      <c r="E400" s="23" t="s">
        <v>40</v>
      </c>
      <c r="F400" s="6" t="s">
        <v>51</v>
      </c>
      <c r="G400" s="16">
        <f t="shared" si="52"/>
        <v>13000</v>
      </c>
      <c r="H400" s="14">
        <v>1500</v>
      </c>
      <c r="I400" s="14">
        <v>6500</v>
      </c>
      <c r="J400" s="14">
        <v>4500</v>
      </c>
      <c r="K400" s="14">
        <v>500</v>
      </c>
    </row>
    <row r="401" spans="1:11" ht="15" customHeight="1" x14ac:dyDescent="0.25">
      <c r="A401" s="276"/>
      <c r="B401" s="170"/>
      <c r="C401" s="172"/>
      <c r="D401" s="162"/>
      <c r="E401" s="23" t="s">
        <v>41</v>
      </c>
      <c r="F401" s="6" t="s">
        <v>52</v>
      </c>
      <c r="G401" s="16">
        <f t="shared" si="52"/>
        <v>28000</v>
      </c>
      <c r="H401" s="14">
        <v>7000</v>
      </c>
      <c r="I401" s="14">
        <v>14000</v>
      </c>
      <c r="J401" s="14">
        <v>3000</v>
      </c>
      <c r="K401" s="14">
        <v>4000</v>
      </c>
    </row>
    <row r="402" spans="1:11" ht="15" customHeight="1" x14ac:dyDescent="0.25">
      <c r="A402" s="276"/>
      <c r="B402" s="170"/>
      <c r="C402" s="172"/>
      <c r="D402" s="23" t="s">
        <v>98</v>
      </c>
      <c r="E402" s="23" t="s">
        <v>40</v>
      </c>
      <c r="F402" s="5" t="s">
        <v>51</v>
      </c>
      <c r="G402" s="16">
        <f t="shared" si="52"/>
        <v>400</v>
      </c>
      <c r="H402" s="14">
        <v>100</v>
      </c>
      <c r="I402" s="14">
        <v>100</v>
      </c>
      <c r="J402" s="14">
        <v>100</v>
      </c>
      <c r="K402" s="14">
        <v>100</v>
      </c>
    </row>
    <row r="403" spans="1:11" ht="15" customHeight="1" x14ac:dyDescent="0.25">
      <c r="A403" s="276"/>
      <c r="B403" s="170"/>
      <c r="C403" s="172"/>
      <c r="D403" s="23" t="s">
        <v>99</v>
      </c>
      <c r="E403" s="23" t="s">
        <v>40</v>
      </c>
      <c r="F403" s="5" t="s">
        <v>51</v>
      </c>
      <c r="G403" s="16">
        <f t="shared" si="52"/>
        <v>6143</v>
      </c>
      <c r="H403" s="14"/>
      <c r="I403" s="14">
        <v>3000</v>
      </c>
      <c r="J403" s="14">
        <v>3143</v>
      </c>
      <c r="K403" s="14"/>
    </row>
    <row r="404" spans="1:11" ht="15" customHeight="1" thickBot="1" x14ac:dyDescent="0.3">
      <c r="A404" s="276"/>
      <c r="B404" s="200"/>
      <c r="C404" s="228"/>
      <c r="D404" s="206" t="s">
        <v>132</v>
      </c>
      <c r="E404" s="207"/>
      <c r="F404" s="208"/>
      <c r="G404" s="128">
        <f>SUM(H404:K404)</f>
        <v>59425</v>
      </c>
      <c r="H404" s="128">
        <f>SUM(H399:H403)</f>
        <v>11380</v>
      </c>
      <c r="I404" s="128">
        <f>SUM(I399:I403)</f>
        <v>27830</v>
      </c>
      <c r="J404" s="128">
        <f>SUM(J399:J403)</f>
        <v>13833</v>
      </c>
      <c r="K404" s="128">
        <f>SUM(K399:K403)</f>
        <v>6382</v>
      </c>
    </row>
    <row r="405" spans="1:11" ht="15" customHeight="1" thickBot="1" x14ac:dyDescent="0.3">
      <c r="A405" s="133" t="s">
        <v>199</v>
      </c>
      <c r="B405" s="221" t="s">
        <v>202</v>
      </c>
      <c r="C405" s="222"/>
      <c r="D405" s="222"/>
      <c r="E405" s="222"/>
      <c r="F405" s="223"/>
      <c r="G405" s="141">
        <f>SUM(H405:K405)</f>
        <v>516777</v>
      </c>
      <c r="H405" s="141">
        <f>SUM(H407,H409,H411,H415,H419)</f>
        <v>120033</v>
      </c>
      <c r="I405" s="141">
        <f>SUM(I407,I409,I411,I415,I419)</f>
        <v>176594</v>
      </c>
      <c r="J405" s="141">
        <f>SUM(J407,J409,J411,J415,J419)</f>
        <v>153044</v>
      </c>
      <c r="K405" s="142">
        <f>SUM(K407,K409,K411,K415,K419)</f>
        <v>67106</v>
      </c>
    </row>
    <row r="406" spans="1:11" ht="18" customHeight="1" x14ac:dyDescent="0.25">
      <c r="A406" s="159"/>
      <c r="B406" s="170" t="s">
        <v>59</v>
      </c>
      <c r="C406" s="172" t="s">
        <v>15</v>
      </c>
      <c r="D406" s="27">
        <v>151</v>
      </c>
      <c r="E406" s="57" t="s">
        <v>21</v>
      </c>
      <c r="F406" s="22" t="s">
        <v>22</v>
      </c>
      <c r="G406" s="30">
        <f t="shared" si="52"/>
        <v>55132</v>
      </c>
      <c r="H406" s="31">
        <v>17718</v>
      </c>
      <c r="I406" s="31">
        <v>17418</v>
      </c>
      <c r="J406" s="31">
        <v>15137</v>
      </c>
      <c r="K406" s="31">
        <v>4859</v>
      </c>
    </row>
    <row r="407" spans="1:11" ht="18.75" customHeight="1" x14ac:dyDescent="0.25">
      <c r="A407" s="159"/>
      <c r="B407" s="180"/>
      <c r="C407" s="181"/>
      <c r="D407" s="173" t="s">
        <v>35</v>
      </c>
      <c r="E407" s="174"/>
      <c r="F407" s="175"/>
      <c r="G407" s="124">
        <f>SUM(H407:K407)</f>
        <v>55132</v>
      </c>
      <c r="H407" s="124">
        <f>SUM(H406:H406)</f>
        <v>17718</v>
      </c>
      <c r="I407" s="124">
        <f>SUM(I406:I406)</f>
        <v>17418</v>
      </c>
      <c r="J407" s="124">
        <f>SUM(J406:J406)</f>
        <v>15137</v>
      </c>
      <c r="K407" s="124">
        <f>SUM(K406:K406)</f>
        <v>4859</v>
      </c>
    </row>
    <row r="408" spans="1:11" ht="24.6" customHeight="1" x14ac:dyDescent="0.25">
      <c r="A408" s="159"/>
      <c r="B408" s="169" t="s">
        <v>85</v>
      </c>
      <c r="C408" s="171" t="s">
        <v>86</v>
      </c>
      <c r="D408" s="23">
        <v>151</v>
      </c>
      <c r="E408" s="41" t="s">
        <v>42</v>
      </c>
      <c r="F408" s="20" t="s">
        <v>53</v>
      </c>
      <c r="G408" s="16">
        <f t="shared" si="52"/>
        <v>30000</v>
      </c>
      <c r="H408" s="14">
        <v>1000</v>
      </c>
      <c r="I408" s="14">
        <v>5000</v>
      </c>
      <c r="J408" s="14">
        <v>5000</v>
      </c>
      <c r="K408" s="14">
        <v>19000</v>
      </c>
    </row>
    <row r="409" spans="1:11" ht="17.100000000000001" customHeight="1" x14ac:dyDescent="0.25">
      <c r="A409" s="159"/>
      <c r="B409" s="180"/>
      <c r="C409" s="181"/>
      <c r="D409" s="173" t="s">
        <v>89</v>
      </c>
      <c r="E409" s="174"/>
      <c r="F409" s="175"/>
      <c r="G409" s="124">
        <f>SUM(H409:K409)</f>
        <v>30000</v>
      </c>
      <c r="H409" s="124">
        <f>SUM(H408:H408)</f>
        <v>1000</v>
      </c>
      <c r="I409" s="124">
        <f>SUM(I408:I408)</f>
        <v>5000</v>
      </c>
      <c r="J409" s="124">
        <f>SUM(J408:J408)</f>
        <v>5000</v>
      </c>
      <c r="K409" s="124">
        <f>SUM(K408:K408)</f>
        <v>19000</v>
      </c>
    </row>
    <row r="410" spans="1:11" ht="15" customHeight="1" x14ac:dyDescent="0.25">
      <c r="A410" s="159"/>
      <c r="B410" s="170" t="s">
        <v>100</v>
      </c>
      <c r="C410" s="277" t="s">
        <v>101</v>
      </c>
      <c r="D410" s="23">
        <v>151</v>
      </c>
      <c r="E410" s="4" t="s">
        <v>203</v>
      </c>
      <c r="F410" s="5" t="s">
        <v>204</v>
      </c>
      <c r="G410" s="16">
        <f t="shared" si="52"/>
        <v>1500</v>
      </c>
      <c r="H410" s="14"/>
      <c r="I410" s="14">
        <v>1500</v>
      </c>
      <c r="J410" s="14"/>
      <c r="K410" s="14"/>
    </row>
    <row r="411" spans="1:11" ht="15" customHeight="1" x14ac:dyDescent="0.25">
      <c r="A411" s="159"/>
      <c r="B411" s="180"/>
      <c r="C411" s="278"/>
      <c r="D411" s="173" t="s">
        <v>102</v>
      </c>
      <c r="E411" s="174"/>
      <c r="F411" s="175"/>
      <c r="G411" s="124">
        <f>SUM(H411:K411)</f>
        <v>1500</v>
      </c>
      <c r="H411" s="124">
        <f>SUM(H410:H410)</f>
        <v>0</v>
      </c>
      <c r="I411" s="124">
        <f>SUM(I410:I410)</f>
        <v>1500</v>
      </c>
      <c r="J411" s="124">
        <f>SUM(J410:J410)</f>
        <v>0</v>
      </c>
      <c r="K411" s="124">
        <f>SUM(K410:K410)</f>
        <v>0</v>
      </c>
    </row>
    <row r="412" spans="1:11" ht="24" customHeight="1" x14ac:dyDescent="0.25">
      <c r="A412" s="159"/>
      <c r="B412" s="169" t="s">
        <v>108</v>
      </c>
      <c r="C412" s="171" t="s">
        <v>121</v>
      </c>
      <c r="D412" s="161">
        <v>142</v>
      </c>
      <c r="E412" s="23" t="s">
        <v>182</v>
      </c>
      <c r="F412" s="6" t="s">
        <v>188</v>
      </c>
      <c r="G412" s="16">
        <f t="shared" si="52"/>
        <v>245</v>
      </c>
      <c r="H412" s="14">
        <v>50</v>
      </c>
      <c r="I412" s="14">
        <v>50</v>
      </c>
      <c r="J412" s="14">
        <v>50</v>
      </c>
      <c r="K412" s="14">
        <v>95</v>
      </c>
    </row>
    <row r="413" spans="1:11" ht="24" customHeight="1" x14ac:dyDescent="0.25">
      <c r="A413" s="159"/>
      <c r="B413" s="170"/>
      <c r="C413" s="172"/>
      <c r="D413" s="179"/>
      <c r="E413" s="23" t="s">
        <v>178</v>
      </c>
      <c r="F413" s="6" t="s">
        <v>179</v>
      </c>
      <c r="G413" s="16">
        <f t="shared" si="52"/>
        <v>16273</v>
      </c>
      <c r="H413" s="14"/>
      <c r="I413" s="14">
        <v>3273</v>
      </c>
      <c r="J413" s="14">
        <v>10000</v>
      </c>
      <c r="K413" s="14">
        <v>3000</v>
      </c>
    </row>
    <row r="414" spans="1:11" ht="16.350000000000001" customHeight="1" x14ac:dyDescent="0.25">
      <c r="A414" s="159"/>
      <c r="B414" s="170"/>
      <c r="C414" s="172"/>
      <c r="D414" s="162"/>
      <c r="E414" s="23" t="s">
        <v>169</v>
      </c>
      <c r="F414" s="6" t="s">
        <v>174</v>
      </c>
      <c r="G414" s="16">
        <f t="shared" si="52"/>
        <v>380</v>
      </c>
      <c r="H414" s="14"/>
      <c r="I414" s="14">
        <v>100</v>
      </c>
      <c r="J414" s="14">
        <v>100</v>
      </c>
      <c r="K414" s="14">
        <v>180</v>
      </c>
    </row>
    <row r="415" spans="1:11" ht="15" customHeight="1" x14ac:dyDescent="0.25">
      <c r="A415" s="159"/>
      <c r="B415" s="180"/>
      <c r="C415" s="181"/>
      <c r="D415" s="173" t="s">
        <v>120</v>
      </c>
      <c r="E415" s="174"/>
      <c r="F415" s="175"/>
      <c r="G415" s="124">
        <f>SUM(H415:K415)</f>
        <v>16898</v>
      </c>
      <c r="H415" s="124">
        <f>SUM(H412:H414)</f>
        <v>50</v>
      </c>
      <c r="I415" s="124">
        <f>SUM(I412:I414)</f>
        <v>3423</v>
      </c>
      <c r="J415" s="124">
        <f>SUM(J412:J414)</f>
        <v>10150</v>
      </c>
      <c r="K415" s="124">
        <f>SUM(K412:K414)</f>
        <v>3275</v>
      </c>
    </row>
    <row r="416" spans="1:11" ht="15" customHeight="1" x14ac:dyDescent="0.25">
      <c r="A416" s="159"/>
      <c r="B416" s="170" t="s">
        <v>134</v>
      </c>
      <c r="C416" s="172" t="s">
        <v>135</v>
      </c>
      <c r="D416" s="161">
        <v>151</v>
      </c>
      <c r="E416" s="23" t="s">
        <v>39</v>
      </c>
      <c r="F416" s="6" t="s">
        <v>50</v>
      </c>
      <c r="G416" s="16">
        <f>SUM(H416:K416)</f>
        <v>255747</v>
      </c>
      <c r="H416" s="14">
        <v>73515</v>
      </c>
      <c r="I416" s="14">
        <v>85803</v>
      </c>
      <c r="J416" s="14">
        <v>65957</v>
      </c>
      <c r="K416" s="14">
        <v>30472</v>
      </c>
    </row>
    <row r="417" spans="1:11" ht="15" customHeight="1" x14ac:dyDescent="0.25">
      <c r="A417" s="159"/>
      <c r="B417" s="170"/>
      <c r="C417" s="172"/>
      <c r="D417" s="179"/>
      <c r="E417" s="23" t="s">
        <v>40</v>
      </c>
      <c r="F417" s="5" t="s">
        <v>51</v>
      </c>
      <c r="G417" s="16">
        <f t="shared" si="52"/>
        <v>50500</v>
      </c>
      <c r="H417" s="14">
        <v>7750</v>
      </c>
      <c r="I417" s="14">
        <v>26450</v>
      </c>
      <c r="J417" s="14">
        <v>6800</v>
      </c>
      <c r="K417" s="14">
        <v>9500</v>
      </c>
    </row>
    <row r="418" spans="1:11" ht="15" customHeight="1" x14ac:dyDescent="0.25">
      <c r="A418" s="159"/>
      <c r="B418" s="170"/>
      <c r="C418" s="172"/>
      <c r="D418" s="162"/>
      <c r="E418" s="23" t="s">
        <v>41</v>
      </c>
      <c r="F418" s="6" t="s">
        <v>52</v>
      </c>
      <c r="G418" s="16">
        <f t="shared" si="52"/>
        <v>107000</v>
      </c>
      <c r="H418" s="14">
        <v>20000</v>
      </c>
      <c r="I418" s="14">
        <v>37000</v>
      </c>
      <c r="J418" s="14">
        <v>50000</v>
      </c>
      <c r="K418" s="14"/>
    </row>
    <row r="419" spans="1:11" ht="15" customHeight="1" thickBot="1" x14ac:dyDescent="0.3">
      <c r="A419" s="159"/>
      <c r="B419" s="170"/>
      <c r="C419" s="172"/>
      <c r="D419" s="206" t="s">
        <v>132</v>
      </c>
      <c r="E419" s="207"/>
      <c r="F419" s="208"/>
      <c r="G419" s="128">
        <f>SUM(H419:K419)</f>
        <v>413247</v>
      </c>
      <c r="H419" s="128">
        <f>SUM(H416:H418)</f>
        <v>101265</v>
      </c>
      <c r="I419" s="128">
        <f>SUM(I416:I418)</f>
        <v>149253</v>
      </c>
      <c r="J419" s="128">
        <f>SUM(J416:J418)</f>
        <v>122757</v>
      </c>
      <c r="K419" s="128">
        <f>SUM(K416:K418)</f>
        <v>39972</v>
      </c>
    </row>
    <row r="420" spans="1:11" ht="15" customHeight="1" thickBot="1" x14ac:dyDescent="0.3">
      <c r="A420" s="133" t="s">
        <v>201</v>
      </c>
      <c r="B420" s="203" t="s">
        <v>206</v>
      </c>
      <c r="C420" s="204"/>
      <c r="D420" s="204"/>
      <c r="E420" s="204"/>
      <c r="F420" s="205"/>
      <c r="G420" s="136">
        <f>SUM(H420:K420)</f>
        <v>169818</v>
      </c>
      <c r="H420" s="136">
        <f>SUM(H422,H425,H427,H433,H436,H441)</f>
        <v>63866</v>
      </c>
      <c r="I420" s="136">
        <f>SUM(I422,I425,I427,I433,I436,I441)</f>
        <v>50310</v>
      </c>
      <c r="J420" s="136">
        <f>SUM(J422,J425,J427,J433,J436,J441)</f>
        <v>39598</v>
      </c>
      <c r="K420" s="137">
        <f>SUM(K422,K425,K427,K433,K436,K441)</f>
        <v>16044</v>
      </c>
    </row>
    <row r="421" spans="1:11" ht="24.4" customHeight="1" x14ac:dyDescent="0.25">
      <c r="A421" s="163"/>
      <c r="B421" s="170" t="s">
        <v>59</v>
      </c>
      <c r="C421" s="172" t="s">
        <v>15</v>
      </c>
      <c r="D421" s="32">
        <v>151</v>
      </c>
      <c r="E421" s="32" t="s">
        <v>21</v>
      </c>
      <c r="F421" s="21" t="s">
        <v>22</v>
      </c>
      <c r="G421" s="30">
        <f t="shared" si="52"/>
        <v>53411</v>
      </c>
      <c r="H421" s="31">
        <v>19235</v>
      </c>
      <c r="I421" s="31">
        <v>16910</v>
      </c>
      <c r="J421" s="31">
        <v>13010</v>
      </c>
      <c r="K421" s="31">
        <v>4256</v>
      </c>
    </row>
    <row r="422" spans="1:11" ht="22.7" customHeight="1" x14ac:dyDescent="0.25">
      <c r="A422" s="164"/>
      <c r="B422" s="180"/>
      <c r="C422" s="181"/>
      <c r="D422" s="173" t="s">
        <v>35</v>
      </c>
      <c r="E422" s="174"/>
      <c r="F422" s="175"/>
      <c r="G422" s="124">
        <f>SUM(H422:K422)</f>
        <v>53411</v>
      </c>
      <c r="H422" s="124">
        <f>SUM(H421:H421)</f>
        <v>19235</v>
      </c>
      <c r="I422" s="124">
        <f>SUM(I421:I421)</f>
        <v>16910</v>
      </c>
      <c r="J422" s="124">
        <f>SUM(J421:J421)</f>
        <v>13010</v>
      </c>
      <c r="K422" s="124">
        <f>SUM(K421:K421)</f>
        <v>4256</v>
      </c>
    </row>
    <row r="423" spans="1:11" ht="23.1" customHeight="1" x14ac:dyDescent="0.25">
      <c r="A423" s="164"/>
      <c r="B423" s="169" t="s">
        <v>85</v>
      </c>
      <c r="C423" s="171" t="s">
        <v>86</v>
      </c>
      <c r="D423" s="161">
        <v>151</v>
      </c>
      <c r="E423" s="23" t="s">
        <v>42</v>
      </c>
      <c r="F423" s="6" t="s">
        <v>53</v>
      </c>
      <c r="G423" s="16">
        <f t="shared" si="52"/>
        <v>2500</v>
      </c>
      <c r="H423" s="14">
        <v>500</v>
      </c>
      <c r="I423" s="14">
        <v>1800</v>
      </c>
      <c r="J423" s="14">
        <v>100</v>
      </c>
      <c r="K423" s="14">
        <v>100</v>
      </c>
    </row>
    <row r="424" spans="1:11" ht="17.45" customHeight="1" x14ac:dyDescent="0.25">
      <c r="A424" s="164"/>
      <c r="B424" s="170"/>
      <c r="C424" s="172"/>
      <c r="D424" s="162"/>
      <c r="E424" s="23" t="s">
        <v>43</v>
      </c>
      <c r="F424" s="5" t="s">
        <v>54</v>
      </c>
      <c r="G424" s="16">
        <f t="shared" si="52"/>
        <v>18879</v>
      </c>
      <c r="H424" s="14">
        <v>5996</v>
      </c>
      <c r="I424" s="14">
        <v>5570</v>
      </c>
      <c r="J424" s="14">
        <v>5005</v>
      </c>
      <c r="K424" s="14">
        <v>2308</v>
      </c>
    </row>
    <row r="425" spans="1:11" ht="15" customHeight="1" x14ac:dyDescent="0.25">
      <c r="A425" s="164"/>
      <c r="B425" s="180"/>
      <c r="C425" s="181"/>
      <c r="D425" s="173" t="s">
        <v>89</v>
      </c>
      <c r="E425" s="174"/>
      <c r="F425" s="175"/>
      <c r="G425" s="124">
        <f>SUM(H425:K425)</f>
        <v>21379</v>
      </c>
      <c r="H425" s="124">
        <f t="shared" ref="H425:K425" si="56">SUM(H423:H424)</f>
        <v>6496</v>
      </c>
      <c r="I425" s="124">
        <f t="shared" si="56"/>
        <v>7370</v>
      </c>
      <c r="J425" s="124">
        <f t="shared" si="56"/>
        <v>5105</v>
      </c>
      <c r="K425" s="124">
        <f t="shared" si="56"/>
        <v>2408</v>
      </c>
    </row>
    <row r="426" spans="1:11" ht="24.75" customHeight="1" x14ac:dyDescent="0.25">
      <c r="A426" s="164"/>
      <c r="B426" s="169" t="s">
        <v>100</v>
      </c>
      <c r="C426" s="171" t="s">
        <v>101</v>
      </c>
      <c r="D426" s="23">
        <v>151</v>
      </c>
      <c r="E426" s="23" t="s">
        <v>203</v>
      </c>
      <c r="F426" s="6" t="s">
        <v>204</v>
      </c>
      <c r="G426" s="16">
        <f>SUM(H426:K426)</f>
        <v>500</v>
      </c>
      <c r="H426" s="14">
        <v>300</v>
      </c>
      <c r="I426" s="14">
        <v>200</v>
      </c>
      <c r="J426" s="14"/>
      <c r="K426" s="14"/>
    </row>
    <row r="427" spans="1:11" ht="15" customHeight="1" x14ac:dyDescent="0.25">
      <c r="A427" s="164"/>
      <c r="B427" s="180"/>
      <c r="C427" s="181"/>
      <c r="D427" s="173" t="s">
        <v>102</v>
      </c>
      <c r="E427" s="174"/>
      <c r="F427" s="175"/>
      <c r="G427" s="124">
        <f>SUM(H427:K427)</f>
        <v>500</v>
      </c>
      <c r="H427" s="124">
        <f t="shared" ref="H427:K427" si="57">SUM(H426)</f>
        <v>300</v>
      </c>
      <c r="I427" s="124">
        <f t="shared" si="57"/>
        <v>200</v>
      </c>
      <c r="J427" s="124">
        <f t="shared" si="57"/>
        <v>0</v>
      </c>
      <c r="K427" s="124">
        <f t="shared" si="57"/>
        <v>0</v>
      </c>
    </row>
    <row r="428" spans="1:11" ht="26.45" customHeight="1" x14ac:dyDescent="0.25">
      <c r="A428" s="164"/>
      <c r="B428" s="169" t="s">
        <v>108</v>
      </c>
      <c r="C428" s="171" t="s">
        <v>121</v>
      </c>
      <c r="D428" s="161">
        <v>142</v>
      </c>
      <c r="E428" s="23" t="s">
        <v>182</v>
      </c>
      <c r="F428" s="6" t="s">
        <v>188</v>
      </c>
      <c r="G428" s="16">
        <f t="shared" si="52"/>
        <v>235</v>
      </c>
      <c r="H428" s="14">
        <v>59</v>
      </c>
      <c r="I428" s="14">
        <v>59</v>
      </c>
      <c r="J428" s="14">
        <v>59</v>
      </c>
      <c r="K428" s="14">
        <v>58</v>
      </c>
    </row>
    <row r="429" spans="1:11" ht="26.45" customHeight="1" x14ac:dyDescent="0.25">
      <c r="A429" s="164"/>
      <c r="B429" s="170"/>
      <c r="C429" s="172"/>
      <c r="D429" s="179"/>
      <c r="E429" s="23" t="s">
        <v>178</v>
      </c>
      <c r="F429" s="6" t="s">
        <v>179</v>
      </c>
      <c r="G429" s="16">
        <f t="shared" si="52"/>
        <v>3245</v>
      </c>
      <c r="H429" s="14"/>
      <c r="I429" s="14">
        <v>1600</v>
      </c>
      <c r="J429" s="14">
        <v>1645</v>
      </c>
      <c r="K429" s="14"/>
    </row>
    <row r="430" spans="1:11" ht="15" customHeight="1" x14ac:dyDescent="0.25">
      <c r="A430" s="164"/>
      <c r="B430" s="170"/>
      <c r="C430" s="172"/>
      <c r="D430" s="179"/>
      <c r="E430" s="23" t="s">
        <v>37</v>
      </c>
      <c r="F430" s="6" t="s">
        <v>48</v>
      </c>
      <c r="G430" s="16">
        <f t="shared" si="52"/>
        <v>17266</v>
      </c>
      <c r="H430" s="14">
        <v>4317</v>
      </c>
      <c r="I430" s="14">
        <v>4317</v>
      </c>
      <c r="J430" s="14">
        <v>4316</v>
      </c>
      <c r="K430" s="14">
        <v>4316</v>
      </c>
    </row>
    <row r="431" spans="1:11" ht="24.75" customHeight="1" x14ac:dyDescent="0.25">
      <c r="A431" s="164"/>
      <c r="B431" s="170"/>
      <c r="C431" s="172"/>
      <c r="D431" s="179"/>
      <c r="E431" s="23" t="s">
        <v>168</v>
      </c>
      <c r="F431" s="6" t="s">
        <v>173</v>
      </c>
      <c r="G431" s="16">
        <f t="shared" si="52"/>
        <v>10333</v>
      </c>
      <c r="H431" s="14">
        <v>2584</v>
      </c>
      <c r="I431" s="14">
        <v>2583</v>
      </c>
      <c r="J431" s="14">
        <v>2583</v>
      </c>
      <c r="K431" s="14">
        <v>2583</v>
      </c>
    </row>
    <row r="432" spans="1:11" ht="15" customHeight="1" x14ac:dyDescent="0.25">
      <c r="A432" s="164"/>
      <c r="B432" s="170"/>
      <c r="C432" s="172"/>
      <c r="D432" s="162"/>
      <c r="E432" s="23" t="s">
        <v>169</v>
      </c>
      <c r="F432" s="6" t="s">
        <v>174</v>
      </c>
      <c r="G432" s="16">
        <f t="shared" si="52"/>
        <v>297</v>
      </c>
      <c r="H432" s="14">
        <v>149</v>
      </c>
      <c r="I432" s="14">
        <v>148</v>
      </c>
      <c r="J432" s="14"/>
      <c r="K432" s="14"/>
    </row>
    <row r="433" spans="1:11" ht="15" customHeight="1" x14ac:dyDescent="0.25">
      <c r="A433" s="164"/>
      <c r="B433" s="180"/>
      <c r="C433" s="181"/>
      <c r="D433" s="173" t="s">
        <v>120</v>
      </c>
      <c r="E433" s="174"/>
      <c r="F433" s="175"/>
      <c r="G433" s="124">
        <f>SUM(H433:K433)</f>
        <v>31376</v>
      </c>
      <c r="H433" s="124">
        <f>SUM(H428:H432)</f>
        <v>7109</v>
      </c>
      <c r="I433" s="124">
        <f>SUM(I428:I432)</f>
        <v>8707</v>
      </c>
      <c r="J433" s="124">
        <f>SUM(J428:J432)</f>
        <v>8603</v>
      </c>
      <c r="K433" s="124">
        <f>SUM(K428:K432)</f>
        <v>6957</v>
      </c>
    </row>
    <row r="434" spans="1:11" ht="28.15" customHeight="1" x14ac:dyDescent="0.25">
      <c r="A434" s="164"/>
      <c r="B434" s="170" t="s">
        <v>127</v>
      </c>
      <c r="C434" s="172" t="s">
        <v>126</v>
      </c>
      <c r="D434" s="161">
        <v>151</v>
      </c>
      <c r="E434" s="23" t="s">
        <v>46</v>
      </c>
      <c r="F434" s="39" t="s">
        <v>57</v>
      </c>
      <c r="G434" s="16">
        <f t="shared" si="52"/>
        <v>3000</v>
      </c>
      <c r="H434" s="24">
        <v>2000</v>
      </c>
      <c r="I434" s="24"/>
      <c r="J434" s="24">
        <v>1000</v>
      </c>
      <c r="K434" s="24"/>
    </row>
    <row r="435" spans="1:11" ht="17.649999999999999" customHeight="1" x14ac:dyDescent="0.25">
      <c r="A435" s="164"/>
      <c r="B435" s="170"/>
      <c r="C435" s="172"/>
      <c r="D435" s="162"/>
      <c r="E435" s="23" t="s">
        <v>47</v>
      </c>
      <c r="F435" s="6" t="s">
        <v>22</v>
      </c>
      <c r="G435" s="16">
        <f t="shared" si="52"/>
        <v>18463</v>
      </c>
      <c r="H435" s="14">
        <v>5886</v>
      </c>
      <c r="I435" s="14">
        <v>5680</v>
      </c>
      <c r="J435" s="14">
        <v>5580</v>
      </c>
      <c r="K435" s="14">
        <v>1317</v>
      </c>
    </row>
    <row r="436" spans="1:11" ht="15" customHeight="1" x14ac:dyDescent="0.25">
      <c r="A436" s="164"/>
      <c r="B436" s="180"/>
      <c r="C436" s="181"/>
      <c r="D436" s="173" t="s">
        <v>124</v>
      </c>
      <c r="E436" s="174"/>
      <c r="F436" s="175"/>
      <c r="G436" s="124">
        <f>SUM(G434:G435)</f>
        <v>21463</v>
      </c>
      <c r="H436" s="124">
        <f>SUM(H434:H435)</f>
        <v>7886</v>
      </c>
      <c r="I436" s="124">
        <f>SUM(I434:I435)</f>
        <v>5680</v>
      </c>
      <c r="J436" s="124">
        <f>SUM(J434:J435)</f>
        <v>6580</v>
      </c>
      <c r="K436" s="124">
        <f>SUM(K434:K435)</f>
        <v>1317</v>
      </c>
    </row>
    <row r="437" spans="1:11" ht="15" customHeight="1" x14ac:dyDescent="0.25">
      <c r="A437" s="164"/>
      <c r="B437" s="169" t="s">
        <v>134</v>
      </c>
      <c r="C437" s="171" t="s">
        <v>135</v>
      </c>
      <c r="D437" s="161">
        <v>151</v>
      </c>
      <c r="E437" s="23" t="s">
        <v>39</v>
      </c>
      <c r="F437" s="6" t="s">
        <v>50</v>
      </c>
      <c r="G437" s="16">
        <f t="shared" si="52"/>
        <v>37339</v>
      </c>
      <c r="H437" s="14">
        <v>20440</v>
      </c>
      <c r="I437" s="14">
        <v>10643</v>
      </c>
      <c r="J437" s="14">
        <v>5200</v>
      </c>
      <c r="K437" s="14">
        <v>1056</v>
      </c>
    </row>
    <row r="438" spans="1:11" ht="15" customHeight="1" x14ac:dyDescent="0.25">
      <c r="A438" s="164"/>
      <c r="B438" s="170"/>
      <c r="C438" s="172"/>
      <c r="D438" s="179"/>
      <c r="E438" s="23" t="s">
        <v>40</v>
      </c>
      <c r="F438" s="5" t="s">
        <v>51</v>
      </c>
      <c r="G438" s="16">
        <f t="shared" si="52"/>
        <v>1000</v>
      </c>
      <c r="H438" s="14">
        <v>1000</v>
      </c>
      <c r="I438" s="14"/>
      <c r="J438" s="14"/>
      <c r="K438" s="14"/>
    </row>
    <row r="439" spans="1:11" ht="15" customHeight="1" x14ac:dyDescent="0.25">
      <c r="A439" s="164"/>
      <c r="B439" s="170"/>
      <c r="C439" s="172"/>
      <c r="D439" s="162"/>
      <c r="E439" s="23" t="s">
        <v>41</v>
      </c>
      <c r="F439" s="6" t="s">
        <v>52</v>
      </c>
      <c r="G439" s="16">
        <f t="shared" si="52"/>
        <v>3000</v>
      </c>
      <c r="H439" s="14">
        <v>1300</v>
      </c>
      <c r="I439" s="14">
        <v>700</v>
      </c>
      <c r="J439" s="14">
        <v>1000</v>
      </c>
      <c r="K439" s="14"/>
    </row>
    <row r="440" spans="1:11" ht="15" customHeight="1" x14ac:dyDescent="0.25">
      <c r="A440" s="164"/>
      <c r="B440" s="170"/>
      <c r="C440" s="172"/>
      <c r="D440" s="23" t="s">
        <v>98</v>
      </c>
      <c r="E440" s="23" t="s">
        <v>40</v>
      </c>
      <c r="F440" s="5" t="s">
        <v>51</v>
      </c>
      <c r="G440" s="16">
        <f t="shared" si="52"/>
        <v>350</v>
      </c>
      <c r="H440" s="14">
        <v>100</v>
      </c>
      <c r="I440" s="14">
        <v>100</v>
      </c>
      <c r="J440" s="14">
        <v>100</v>
      </c>
      <c r="K440" s="14">
        <v>50</v>
      </c>
    </row>
    <row r="441" spans="1:11" ht="15" customHeight="1" thickBot="1" x14ac:dyDescent="0.3">
      <c r="A441" s="165"/>
      <c r="B441" s="170"/>
      <c r="C441" s="172"/>
      <c r="D441" s="206" t="s">
        <v>132</v>
      </c>
      <c r="E441" s="207"/>
      <c r="F441" s="208"/>
      <c r="G441" s="128">
        <f>SUM(H441:K441)</f>
        <v>41689</v>
      </c>
      <c r="H441" s="128">
        <f>SUM(H437:H440)</f>
        <v>22840</v>
      </c>
      <c r="I441" s="128">
        <f>SUM(I437:I440)</f>
        <v>11443</v>
      </c>
      <c r="J441" s="128">
        <f>SUM(J437:J440)</f>
        <v>6300</v>
      </c>
      <c r="K441" s="128">
        <f>SUM(K437:K440)</f>
        <v>1106</v>
      </c>
    </row>
    <row r="442" spans="1:11" ht="15" customHeight="1" thickBot="1" x14ac:dyDescent="0.3">
      <c r="A442" s="133" t="s">
        <v>205</v>
      </c>
      <c r="B442" s="203" t="s">
        <v>208</v>
      </c>
      <c r="C442" s="204"/>
      <c r="D442" s="204"/>
      <c r="E442" s="204"/>
      <c r="F442" s="205"/>
      <c r="G442" s="136">
        <f>SUM(H442:K442)</f>
        <v>80311</v>
      </c>
      <c r="H442" s="136">
        <f>SUM(H445,H447,H449,H454,H456,H459)</f>
        <v>27214</v>
      </c>
      <c r="I442" s="136">
        <f>SUM(I445,I447,I449,I454,I456,I459)</f>
        <v>20156</v>
      </c>
      <c r="J442" s="136">
        <f>SUM(J445,J447,J449,J454,J456,J459)</f>
        <v>20823</v>
      </c>
      <c r="K442" s="137">
        <f>SUM(K445,K447,K449,K454,K456,K459)</f>
        <v>12118</v>
      </c>
    </row>
    <row r="443" spans="1:11" ht="15" customHeight="1" x14ac:dyDescent="0.25">
      <c r="A443" s="276"/>
      <c r="B443" s="170" t="s">
        <v>59</v>
      </c>
      <c r="C443" s="172" t="s">
        <v>15</v>
      </c>
      <c r="D443" s="27">
        <v>151</v>
      </c>
      <c r="E443" s="32" t="s">
        <v>21</v>
      </c>
      <c r="F443" s="22" t="s">
        <v>22</v>
      </c>
      <c r="G443" s="30">
        <f t="shared" si="52"/>
        <v>42785</v>
      </c>
      <c r="H443" s="31">
        <v>16020</v>
      </c>
      <c r="I443" s="31">
        <v>9560</v>
      </c>
      <c r="J443" s="31">
        <v>9010</v>
      </c>
      <c r="K443" s="31">
        <v>8195</v>
      </c>
    </row>
    <row r="444" spans="1:11" ht="15" customHeight="1" x14ac:dyDescent="0.25">
      <c r="A444" s="276"/>
      <c r="B444" s="170"/>
      <c r="C444" s="172"/>
      <c r="D444" s="23" t="s">
        <v>98</v>
      </c>
      <c r="E444" s="4" t="s">
        <v>40</v>
      </c>
      <c r="F444" s="5" t="s">
        <v>51</v>
      </c>
      <c r="G444" s="16">
        <f t="shared" si="52"/>
        <v>500</v>
      </c>
      <c r="H444" s="14">
        <v>125</v>
      </c>
      <c r="I444" s="14">
        <v>125</v>
      </c>
      <c r="J444" s="14">
        <v>125</v>
      </c>
      <c r="K444" s="14">
        <v>125</v>
      </c>
    </row>
    <row r="445" spans="1:11" ht="15" customHeight="1" x14ac:dyDescent="0.25">
      <c r="A445" s="276"/>
      <c r="B445" s="180"/>
      <c r="C445" s="181"/>
      <c r="D445" s="173" t="s">
        <v>35</v>
      </c>
      <c r="E445" s="174"/>
      <c r="F445" s="175"/>
      <c r="G445" s="124">
        <f>SUM(H445:K445)</f>
        <v>43285</v>
      </c>
      <c r="H445" s="124">
        <f>SUM(H443:H444)</f>
        <v>16145</v>
      </c>
      <c r="I445" s="124">
        <f>SUM(I443:I444)</f>
        <v>9685</v>
      </c>
      <c r="J445" s="124">
        <f>SUM(J443:J444)</f>
        <v>9135</v>
      </c>
      <c r="K445" s="124">
        <f>SUM(K443:K444)</f>
        <v>8320</v>
      </c>
    </row>
    <row r="446" spans="1:11" ht="22.7" customHeight="1" x14ac:dyDescent="0.25">
      <c r="A446" s="276"/>
      <c r="B446" s="169" t="s">
        <v>85</v>
      </c>
      <c r="C446" s="171" t="s">
        <v>86</v>
      </c>
      <c r="D446" s="23">
        <v>151</v>
      </c>
      <c r="E446" s="23" t="s">
        <v>42</v>
      </c>
      <c r="F446" s="6" t="s">
        <v>53</v>
      </c>
      <c r="G446" s="16">
        <f t="shared" si="52"/>
        <v>2500</v>
      </c>
      <c r="H446" s="14">
        <v>100</v>
      </c>
      <c r="I446" s="14">
        <v>100</v>
      </c>
      <c r="J446" s="14">
        <v>2300</v>
      </c>
      <c r="K446" s="14"/>
    </row>
    <row r="447" spans="1:11" ht="15" customHeight="1" x14ac:dyDescent="0.25">
      <c r="A447" s="276"/>
      <c r="B447" s="180"/>
      <c r="C447" s="181"/>
      <c r="D447" s="173" t="s">
        <v>89</v>
      </c>
      <c r="E447" s="174"/>
      <c r="F447" s="175"/>
      <c r="G447" s="124">
        <f>SUM(H447:K447)</f>
        <v>2500</v>
      </c>
      <c r="H447" s="124">
        <f t="shared" ref="H447:K447" si="58">SUM(H446)</f>
        <v>100</v>
      </c>
      <c r="I447" s="124">
        <f t="shared" si="58"/>
        <v>100</v>
      </c>
      <c r="J447" s="124">
        <f t="shared" si="58"/>
        <v>2300</v>
      </c>
      <c r="K447" s="124">
        <f t="shared" si="58"/>
        <v>0</v>
      </c>
    </row>
    <row r="448" spans="1:11" ht="15" customHeight="1" x14ac:dyDescent="0.25">
      <c r="A448" s="276"/>
      <c r="B448" s="169" t="s">
        <v>100</v>
      </c>
      <c r="C448" s="171" t="s">
        <v>101</v>
      </c>
      <c r="D448" s="23">
        <v>151</v>
      </c>
      <c r="E448" s="23" t="s">
        <v>203</v>
      </c>
      <c r="F448" s="28" t="s">
        <v>204</v>
      </c>
      <c r="G448" s="25">
        <f>SUM(H448:K448)</f>
        <v>300</v>
      </c>
      <c r="H448" s="24"/>
      <c r="I448" s="24">
        <v>300</v>
      </c>
      <c r="J448" s="24"/>
      <c r="K448" s="24"/>
    </row>
    <row r="449" spans="1:11" ht="15" customHeight="1" x14ac:dyDescent="0.25">
      <c r="A449" s="276"/>
      <c r="B449" s="180"/>
      <c r="C449" s="181"/>
      <c r="D449" s="173" t="s">
        <v>102</v>
      </c>
      <c r="E449" s="174"/>
      <c r="F449" s="175"/>
      <c r="G449" s="124">
        <f>SUM(H449:K449)</f>
        <v>300</v>
      </c>
      <c r="H449" s="124">
        <f t="shared" ref="H449:K449" si="59">SUM(H448)</f>
        <v>0</v>
      </c>
      <c r="I449" s="124">
        <f t="shared" si="59"/>
        <v>300</v>
      </c>
      <c r="J449" s="124">
        <f t="shared" si="59"/>
        <v>0</v>
      </c>
      <c r="K449" s="124">
        <f t="shared" si="59"/>
        <v>0</v>
      </c>
    </row>
    <row r="450" spans="1:11" ht="26.45" customHeight="1" x14ac:dyDescent="0.25">
      <c r="A450" s="276"/>
      <c r="B450" s="169" t="s">
        <v>108</v>
      </c>
      <c r="C450" s="171" t="s">
        <v>121</v>
      </c>
      <c r="D450" s="161">
        <v>142</v>
      </c>
      <c r="E450" s="23" t="s">
        <v>182</v>
      </c>
      <c r="F450" s="6" t="s">
        <v>188</v>
      </c>
      <c r="G450" s="16">
        <f t="shared" si="52"/>
        <v>235</v>
      </c>
      <c r="H450" s="14">
        <v>59</v>
      </c>
      <c r="I450" s="14">
        <v>59</v>
      </c>
      <c r="J450" s="14">
        <v>59</v>
      </c>
      <c r="K450" s="14">
        <v>58</v>
      </c>
    </row>
    <row r="451" spans="1:11" ht="26.45" customHeight="1" x14ac:dyDescent="0.25">
      <c r="A451" s="276"/>
      <c r="B451" s="170"/>
      <c r="C451" s="172"/>
      <c r="D451" s="179"/>
      <c r="E451" s="23" t="s">
        <v>178</v>
      </c>
      <c r="F451" s="6" t="s">
        <v>179</v>
      </c>
      <c r="G451" s="16">
        <f t="shared" si="52"/>
        <v>1628</v>
      </c>
      <c r="H451" s="14"/>
      <c r="I451" s="14">
        <v>800</v>
      </c>
      <c r="J451" s="14">
        <v>828</v>
      </c>
      <c r="K451" s="14"/>
    </row>
    <row r="452" spans="1:11" ht="26.45" customHeight="1" x14ac:dyDescent="0.25">
      <c r="A452" s="276"/>
      <c r="B452" s="170"/>
      <c r="C452" s="172"/>
      <c r="D452" s="179"/>
      <c r="E452" s="23" t="s">
        <v>168</v>
      </c>
      <c r="F452" s="6" t="s">
        <v>173</v>
      </c>
      <c r="G452" s="16">
        <f t="shared" si="52"/>
        <v>3531</v>
      </c>
      <c r="H452" s="14">
        <v>1702</v>
      </c>
      <c r="I452" s="14">
        <v>694</v>
      </c>
      <c r="J452" s="14">
        <v>694</v>
      </c>
      <c r="K452" s="14">
        <v>441</v>
      </c>
    </row>
    <row r="453" spans="1:11" ht="15" customHeight="1" x14ac:dyDescent="0.25">
      <c r="A453" s="276"/>
      <c r="B453" s="170"/>
      <c r="C453" s="172"/>
      <c r="D453" s="162"/>
      <c r="E453" s="23" t="s">
        <v>169</v>
      </c>
      <c r="F453" s="6" t="s">
        <v>174</v>
      </c>
      <c r="G453" s="16">
        <f t="shared" si="52"/>
        <v>102</v>
      </c>
      <c r="H453" s="14">
        <v>26</v>
      </c>
      <c r="I453" s="14">
        <v>26</v>
      </c>
      <c r="J453" s="14">
        <v>25</v>
      </c>
      <c r="K453" s="14">
        <v>25</v>
      </c>
    </row>
    <row r="454" spans="1:11" ht="15" customHeight="1" x14ac:dyDescent="0.25">
      <c r="A454" s="276"/>
      <c r="B454" s="180"/>
      <c r="C454" s="181"/>
      <c r="D454" s="173" t="s">
        <v>120</v>
      </c>
      <c r="E454" s="174"/>
      <c r="F454" s="175"/>
      <c r="G454" s="124">
        <f>SUM(H454:K454)</f>
        <v>5496</v>
      </c>
      <c r="H454" s="124">
        <f>SUM(H450:H453)</f>
        <v>1787</v>
      </c>
      <c r="I454" s="124">
        <f>SUM(I450:I453)</f>
        <v>1579</v>
      </c>
      <c r="J454" s="124">
        <f>SUM(J450:J453)</f>
        <v>1606</v>
      </c>
      <c r="K454" s="124">
        <f>SUM(K450:K453)</f>
        <v>524</v>
      </c>
    </row>
    <row r="455" spans="1:11" ht="23.85" customHeight="1" x14ac:dyDescent="0.25">
      <c r="A455" s="276"/>
      <c r="B455" s="169" t="s">
        <v>127</v>
      </c>
      <c r="C455" s="171" t="s">
        <v>126</v>
      </c>
      <c r="D455" s="23">
        <v>151</v>
      </c>
      <c r="E455" s="23" t="s">
        <v>277</v>
      </c>
      <c r="F455" s="39" t="s">
        <v>57</v>
      </c>
      <c r="G455" s="25">
        <f>SUM(H455:K455)</f>
        <v>300</v>
      </c>
      <c r="H455" s="24">
        <v>300</v>
      </c>
      <c r="I455" s="24"/>
      <c r="J455" s="24"/>
      <c r="K455" s="24"/>
    </row>
    <row r="456" spans="1:11" ht="15" customHeight="1" x14ac:dyDescent="0.25">
      <c r="A456" s="276"/>
      <c r="B456" s="180"/>
      <c r="C456" s="181"/>
      <c r="D456" s="173" t="s">
        <v>124</v>
      </c>
      <c r="E456" s="174"/>
      <c r="F456" s="175"/>
      <c r="G456" s="124">
        <f>SUM(H456:K456)</f>
        <v>300</v>
      </c>
      <c r="H456" s="124">
        <f t="shared" ref="H456:K456" si="60">SUM(H455)</f>
        <v>300</v>
      </c>
      <c r="I456" s="124">
        <f t="shared" si="60"/>
        <v>0</v>
      </c>
      <c r="J456" s="124">
        <f t="shared" si="60"/>
        <v>0</v>
      </c>
      <c r="K456" s="124">
        <f t="shared" si="60"/>
        <v>0</v>
      </c>
    </row>
    <row r="457" spans="1:11" ht="15" customHeight="1" x14ac:dyDescent="0.25">
      <c r="A457" s="276"/>
      <c r="B457" s="170" t="s">
        <v>134</v>
      </c>
      <c r="C457" s="172" t="s">
        <v>135</v>
      </c>
      <c r="D457" s="161">
        <v>151</v>
      </c>
      <c r="E457" s="23" t="s">
        <v>39</v>
      </c>
      <c r="F457" s="6" t="s">
        <v>50</v>
      </c>
      <c r="G457" s="16">
        <f t="shared" si="52"/>
        <v>13901</v>
      </c>
      <c r="H457" s="14">
        <v>4332</v>
      </c>
      <c r="I457" s="14">
        <v>4437</v>
      </c>
      <c r="J457" s="14">
        <v>3632</v>
      </c>
      <c r="K457" s="14">
        <v>1500</v>
      </c>
    </row>
    <row r="458" spans="1:11" ht="15" customHeight="1" x14ac:dyDescent="0.25">
      <c r="A458" s="276"/>
      <c r="B458" s="170"/>
      <c r="C458" s="172"/>
      <c r="D458" s="162"/>
      <c r="E458" s="23" t="s">
        <v>41</v>
      </c>
      <c r="F458" s="6" t="s">
        <v>52</v>
      </c>
      <c r="G458" s="16">
        <f t="shared" si="52"/>
        <v>14529</v>
      </c>
      <c r="H458" s="14">
        <v>4550</v>
      </c>
      <c r="I458" s="14">
        <v>4055</v>
      </c>
      <c r="J458" s="14">
        <v>4150</v>
      </c>
      <c r="K458" s="14">
        <v>1774</v>
      </c>
    </row>
    <row r="459" spans="1:11" ht="15" customHeight="1" thickBot="1" x14ac:dyDescent="0.3">
      <c r="A459" s="276"/>
      <c r="B459" s="170"/>
      <c r="C459" s="172"/>
      <c r="D459" s="206" t="s">
        <v>132</v>
      </c>
      <c r="E459" s="207"/>
      <c r="F459" s="208"/>
      <c r="G459" s="128">
        <f>SUM(H459:K459)</f>
        <v>28430</v>
      </c>
      <c r="H459" s="128">
        <f>SUM(H457:H458)</f>
        <v>8882</v>
      </c>
      <c r="I459" s="128">
        <f>SUM(I457:I458)</f>
        <v>8492</v>
      </c>
      <c r="J459" s="128">
        <f>SUM(J457:J458)</f>
        <v>7782</v>
      </c>
      <c r="K459" s="128">
        <f>SUM(K457:K458)</f>
        <v>3274</v>
      </c>
    </row>
    <row r="460" spans="1:11" ht="15" customHeight="1" thickBot="1" x14ac:dyDescent="0.3">
      <c r="A460" s="133" t="s">
        <v>207</v>
      </c>
      <c r="B460" s="203" t="s">
        <v>210</v>
      </c>
      <c r="C460" s="204"/>
      <c r="D460" s="204"/>
      <c r="E460" s="204"/>
      <c r="F460" s="205"/>
      <c r="G460" s="136">
        <f>SUM(H460:K460)</f>
        <v>200171</v>
      </c>
      <c r="H460" s="136">
        <f>SUM(H465,H468,H470,H476,H479,H483)</f>
        <v>101849</v>
      </c>
      <c r="I460" s="136">
        <f>SUM(I465,I468,I470,I476,I479,I483)</f>
        <v>73753</v>
      </c>
      <c r="J460" s="136">
        <f>SUM(J465,J468,J470,J476,J479,J483)</f>
        <v>19215</v>
      </c>
      <c r="K460" s="137">
        <f>SUM(K465,K468,K470,K476,K479,K483)</f>
        <v>5354</v>
      </c>
    </row>
    <row r="461" spans="1:11" ht="15" customHeight="1" x14ac:dyDescent="0.25">
      <c r="A461" s="276"/>
      <c r="B461" s="170" t="s">
        <v>59</v>
      </c>
      <c r="C461" s="172" t="s">
        <v>15</v>
      </c>
      <c r="D461" s="27">
        <v>151</v>
      </c>
      <c r="E461" s="27" t="s">
        <v>21</v>
      </c>
      <c r="F461" s="21" t="s">
        <v>22</v>
      </c>
      <c r="G461" s="30">
        <f t="shared" si="52"/>
        <v>72074</v>
      </c>
      <c r="H461" s="31">
        <v>37438</v>
      </c>
      <c r="I461" s="31">
        <v>32366</v>
      </c>
      <c r="J461" s="31">
        <v>2270</v>
      </c>
      <c r="K461" s="31"/>
    </row>
    <row r="462" spans="1:11" ht="15" customHeight="1" x14ac:dyDescent="0.25">
      <c r="A462" s="276"/>
      <c r="B462" s="170"/>
      <c r="C462" s="172"/>
      <c r="D462" s="32">
        <v>147</v>
      </c>
      <c r="E462" s="27" t="s">
        <v>21</v>
      </c>
      <c r="F462" s="21" t="s">
        <v>22</v>
      </c>
      <c r="G462" s="30">
        <f t="shared" si="52"/>
        <v>9350</v>
      </c>
      <c r="H462" s="31"/>
      <c r="I462" s="31"/>
      <c r="J462" s="31">
        <v>9350</v>
      </c>
      <c r="K462" s="31"/>
    </row>
    <row r="463" spans="1:11" ht="15" customHeight="1" x14ac:dyDescent="0.25">
      <c r="A463" s="276"/>
      <c r="B463" s="170"/>
      <c r="C463" s="172"/>
      <c r="D463" s="29" t="s">
        <v>98</v>
      </c>
      <c r="E463" s="23" t="s">
        <v>21</v>
      </c>
      <c r="F463" s="5" t="s">
        <v>22</v>
      </c>
      <c r="G463" s="16">
        <f t="shared" si="52"/>
        <v>500</v>
      </c>
      <c r="H463" s="14">
        <v>500</v>
      </c>
      <c r="I463" s="14"/>
      <c r="J463" s="14"/>
      <c r="K463" s="14"/>
    </row>
    <row r="464" spans="1:11" ht="15" customHeight="1" x14ac:dyDescent="0.25">
      <c r="A464" s="276"/>
      <c r="B464" s="170"/>
      <c r="C464" s="172"/>
      <c r="D464" s="23" t="s">
        <v>99</v>
      </c>
      <c r="E464" s="23" t="s">
        <v>21</v>
      </c>
      <c r="F464" s="5" t="s">
        <v>22</v>
      </c>
      <c r="G464" s="16">
        <f t="shared" si="52"/>
        <v>1627</v>
      </c>
      <c r="H464" s="14">
        <v>1627</v>
      </c>
      <c r="I464" s="14"/>
      <c r="J464" s="14"/>
      <c r="K464" s="14"/>
    </row>
    <row r="465" spans="1:11" ht="15" customHeight="1" x14ac:dyDescent="0.25">
      <c r="A465" s="276"/>
      <c r="B465" s="180"/>
      <c r="C465" s="181"/>
      <c r="D465" s="173" t="s">
        <v>35</v>
      </c>
      <c r="E465" s="174"/>
      <c r="F465" s="175"/>
      <c r="G465" s="124">
        <f>SUM(H465:K465)</f>
        <v>83551</v>
      </c>
      <c r="H465" s="124">
        <f>SUM(H461:H464)</f>
        <v>39565</v>
      </c>
      <c r="I465" s="124">
        <f>SUM(I461:I464)</f>
        <v>32366</v>
      </c>
      <c r="J465" s="124">
        <f>SUM(J461:J464)</f>
        <v>11620</v>
      </c>
      <c r="K465" s="124">
        <f>SUM(K461:K464)</f>
        <v>0</v>
      </c>
    </row>
    <row r="466" spans="1:11" ht="23.25" customHeight="1" x14ac:dyDescent="0.25">
      <c r="A466" s="276"/>
      <c r="B466" s="169" t="s">
        <v>85</v>
      </c>
      <c r="C466" s="171" t="s">
        <v>86</v>
      </c>
      <c r="D466" s="161">
        <v>151</v>
      </c>
      <c r="E466" s="23" t="s">
        <v>42</v>
      </c>
      <c r="F466" s="6" t="s">
        <v>53</v>
      </c>
      <c r="G466" s="16">
        <f t="shared" si="52"/>
        <v>3500</v>
      </c>
      <c r="H466" s="14">
        <v>2500</v>
      </c>
      <c r="I466" s="14">
        <v>1000</v>
      </c>
      <c r="J466" s="14"/>
      <c r="K466" s="14"/>
    </row>
    <row r="467" spans="1:11" ht="15" customHeight="1" x14ac:dyDescent="0.25">
      <c r="A467" s="276"/>
      <c r="B467" s="170"/>
      <c r="C467" s="172"/>
      <c r="D467" s="162"/>
      <c r="E467" s="23" t="s">
        <v>43</v>
      </c>
      <c r="F467" s="5" t="s">
        <v>54</v>
      </c>
      <c r="G467" s="16">
        <f t="shared" si="52"/>
        <v>7986</v>
      </c>
      <c r="H467" s="14">
        <v>4846</v>
      </c>
      <c r="I467" s="14">
        <v>3140</v>
      </c>
      <c r="J467" s="14"/>
      <c r="K467" s="14"/>
    </row>
    <row r="468" spans="1:11" ht="15" customHeight="1" x14ac:dyDescent="0.25">
      <c r="A468" s="276"/>
      <c r="B468" s="180"/>
      <c r="C468" s="181"/>
      <c r="D468" s="173" t="s">
        <v>89</v>
      </c>
      <c r="E468" s="174"/>
      <c r="F468" s="175"/>
      <c r="G468" s="124">
        <f>SUM(G466:G467)</f>
        <v>11486</v>
      </c>
      <c r="H468" s="124">
        <f t="shared" ref="H468:K468" si="61">SUM(H466:H467)</f>
        <v>7346</v>
      </c>
      <c r="I468" s="124">
        <f t="shared" si="61"/>
        <v>4140</v>
      </c>
      <c r="J468" s="124">
        <f t="shared" si="61"/>
        <v>0</v>
      </c>
      <c r="K468" s="124">
        <f t="shared" si="61"/>
        <v>0</v>
      </c>
    </row>
    <row r="469" spans="1:11" ht="21.75" customHeight="1" x14ac:dyDescent="0.25">
      <c r="A469" s="276"/>
      <c r="B469" s="169" t="s">
        <v>100</v>
      </c>
      <c r="C469" s="171" t="s">
        <v>101</v>
      </c>
      <c r="D469" s="23">
        <v>151</v>
      </c>
      <c r="E469" s="23" t="s">
        <v>203</v>
      </c>
      <c r="F469" s="6" t="s">
        <v>53</v>
      </c>
      <c r="G469" s="25">
        <f>SUM(H469:K469)</f>
        <v>500</v>
      </c>
      <c r="H469" s="25">
        <v>250</v>
      </c>
      <c r="I469" s="24">
        <v>250</v>
      </c>
      <c r="J469" s="25"/>
      <c r="K469" s="24"/>
    </row>
    <row r="470" spans="1:11" ht="15" customHeight="1" x14ac:dyDescent="0.25">
      <c r="A470" s="276"/>
      <c r="B470" s="180"/>
      <c r="C470" s="181"/>
      <c r="D470" s="173" t="s">
        <v>102</v>
      </c>
      <c r="E470" s="174"/>
      <c r="F470" s="175"/>
      <c r="G470" s="124">
        <f>SUM(H470:K470)</f>
        <v>500</v>
      </c>
      <c r="H470" s="124">
        <f t="shared" ref="H470:J470" si="62">SUM(H469)</f>
        <v>250</v>
      </c>
      <c r="I470" s="124">
        <f t="shared" si="62"/>
        <v>250</v>
      </c>
      <c r="J470" s="124">
        <f t="shared" si="62"/>
        <v>0</v>
      </c>
      <c r="K470" s="124">
        <f>SUM(K469)</f>
        <v>0</v>
      </c>
    </row>
    <row r="471" spans="1:11" ht="24" customHeight="1" x14ac:dyDescent="0.25">
      <c r="A471" s="276"/>
      <c r="B471" s="169" t="s">
        <v>108</v>
      </c>
      <c r="C471" s="171" t="s">
        <v>121</v>
      </c>
      <c r="D471" s="161">
        <v>142</v>
      </c>
      <c r="E471" s="23" t="s">
        <v>182</v>
      </c>
      <c r="F471" s="6" t="s">
        <v>188</v>
      </c>
      <c r="G471" s="16">
        <f t="shared" si="52"/>
        <v>235</v>
      </c>
      <c r="H471" s="14">
        <v>60</v>
      </c>
      <c r="I471" s="14">
        <v>60</v>
      </c>
      <c r="J471" s="14">
        <v>60</v>
      </c>
      <c r="K471" s="14">
        <v>55</v>
      </c>
    </row>
    <row r="472" spans="1:11" ht="24" customHeight="1" x14ac:dyDescent="0.25">
      <c r="A472" s="276"/>
      <c r="B472" s="170"/>
      <c r="C472" s="172"/>
      <c r="D472" s="179"/>
      <c r="E472" s="23" t="s">
        <v>178</v>
      </c>
      <c r="F472" s="6" t="s">
        <v>179</v>
      </c>
      <c r="G472" s="16">
        <f t="shared" si="52"/>
        <v>3245</v>
      </c>
      <c r="H472" s="14"/>
      <c r="I472" s="14">
        <v>3245</v>
      </c>
      <c r="J472" s="14"/>
      <c r="K472" s="14"/>
    </row>
    <row r="473" spans="1:11" ht="15" customHeight="1" x14ac:dyDescent="0.25">
      <c r="A473" s="276"/>
      <c r="B473" s="170"/>
      <c r="C473" s="172"/>
      <c r="D473" s="179"/>
      <c r="E473" s="23" t="s">
        <v>37</v>
      </c>
      <c r="F473" s="6" t="s">
        <v>48</v>
      </c>
      <c r="G473" s="16">
        <f t="shared" si="52"/>
        <v>15690</v>
      </c>
      <c r="H473" s="14">
        <v>4060</v>
      </c>
      <c r="I473" s="14">
        <v>4060</v>
      </c>
      <c r="J473" s="14">
        <v>4060</v>
      </c>
      <c r="K473" s="14">
        <v>3510</v>
      </c>
    </row>
    <row r="474" spans="1:11" ht="27" customHeight="1" x14ac:dyDescent="0.25">
      <c r="A474" s="276"/>
      <c r="B474" s="170"/>
      <c r="C474" s="172"/>
      <c r="D474" s="179"/>
      <c r="E474" s="23" t="s">
        <v>168</v>
      </c>
      <c r="F474" s="6" t="s">
        <v>173</v>
      </c>
      <c r="G474" s="16">
        <f t="shared" si="52"/>
        <v>12054</v>
      </c>
      <c r="H474" s="14">
        <v>3435</v>
      </c>
      <c r="I474" s="14">
        <v>3435</v>
      </c>
      <c r="J474" s="14">
        <v>3435</v>
      </c>
      <c r="K474" s="14">
        <v>1749</v>
      </c>
    </row>
    <row r="475" spans="1:11" ht="15" customHeight="1" x14ac:dyDescent="0.25">
      <c r="A475" s="276"/>
      <c r="B475" s="170"/>
      <c r="C475" s="172"/>
      <c r="D475" s="162"/>
      <c r="E475" s="23" t="s">
        <v>169</v>
      </c>
      <c r="F475" s="6" t="s">
        <v>174</v>
      </c>
      <c r="G475" s="16">
        <f t="shared" si="52"/>
        <v>160</v>
      </c>
      <c r="H475" s="14">
        <v>40</v>
      </c>
      <c r="I475" s="14">
        <v>40</v>
      </c>
      <c r="J475" s="14">
        <v>40</v>
      </c>
      <c r="K475" s="14">
        <v>40</v>
      </c>
    </row>
    <row r="476" spans="1:11" ht="15" customHeight="1" x14ac:dyDescent="0.25">
      <c r="A476" s="276"/>
      <c r="B476" s="180"/>
      <c r="C476" s="181"/>
      <c r="D476" s="173" t="s">
        <v>120</v>
      </c>
      <c r="E476" s="174"/>
      <c r="F476" s="175"/>
      <c r="G476" s="124">
        <f>SUM(H476:K476)</f>
        <v>31384</v>
      </c>
      <c r="H476" s="124">
        <f>SUM(H471:H475)</f>
        <v>7595</v>
      </c>
      <c r="I476" s="124">
        <f>SUM(I471:I475)</f>
        <v>10840</v>
      </c>
      <c r="J476" s="124">
        <f>SUM(J471:J475)</f>
        <v>7595</v>
      </c>
      <c r="K476" s="124">
        <f>SUM(K471:K475)</f>
        <v>5354</v>
      </c>
    </row>
    <row r="477" spans="1:11" ht="24.4" customHeight="1" x14ac:dyDescent="0.25">
      <c r="A477" s="276"/>
      <c r="B477" s="170" t="s">
        <v>127</v>
      </c>
      <c r="C477" s="172" t="s">
        <v>126</v>
      </c>
      <c r="D477" s="161">
        <v>151</v>
      </c>
      <c r="E477" s="23" t="s">
        <v>46</v>
      </c>
      <c r="F477" s="39" t="s">
        <v>57</v>
      </c>
      <c r="G477" s="16">
        <f t="shared" si="52"/>
        <v>2000</v>
      </c>
      <c r="H477" s="24">
        <v>1000</v>
      </c>
      <c r="I477" s="24">
        <v>1000</v>
      </c>
      <c r="J477" s="24"/>
      <c r="K477" s="24"/>
    </row>
    <row r="478" spans="1:11" ht="18.75" customHeight="1" x14ac:dyDescent="0.25">
      <c r="A478" s="276"/>
      <c r="B478" s="170"/>
      <c r="C478" s="172"/>
      <c r="D478" s="162"/>
      <c r="E478" s="23" t="s">
        <v>47</v>
      </c>
      <c r="F478" s="6" t="s">
        <v>22</v>
      </c>
      <c r="G478" s="16">
        <f t="shared" si="52"/>
        <v>19618</v>
      </c>
      <c r="H478" s="14">
        <v>10186</v>
      </c>
      <c r="I478" s="14">
        <v>9432</v>
      </c>
      <c r="J478" s="14"/>
      <c r="K478" s="14"/>
    </row>
    <row r="479" spans="1:11" ht="17.45" customHeight="1" x14ac:dyDescent="0.25">
      <c r="A479" s="276"/>
      <c r="B479" s="180"/>
      <c r="C479" s="181"/>
      <c r="D479" s="173" t="s">
        <v>124</v>
      </c>
      <c r="E479" s="174"/>
      <c r="F479" s="175"/>
      <c r="G479" s="124">
        <f>SUM(G477:G478)</f>
        <v>21618</v>
      </c>
      <c r="H479" s="124">
        <f>SUM(H477:H478)</f>
        <v>11186</v>
      </c>
      <c r="I479" s="124">
        <f>SUM(I477:I478)</f>
        <v>10432</v>
      </c>
      <c r="J479" s="124">
        <f>SUM(J477:J478)</f>
        <v>0</v>
      </c>
      <c r="K479" s="124">
        <f>SUM(K477:K478)</f>
        <v>0</v>
      </c>
    </row>
    <row r="480" spans="1:11" ht="15" customHeight="1" x14ac:dyDescent="0.25">
      <c r="A480" s="276"/>
      <c r="B480" s="170" t="s">
        <v>134</v>
      </c>
      <c r="C480" s="172" t="s">
        <v>135</v>
      </c>
      <c r="D480" s="161">
        <v>151</v>
      </c>
      <c r="E480" s="23" t="s">
        <v>39</v>
      </c>
      <c r="F480" s="6" t="s">
        <v>50</v>
      </c>
      <c r="G480" s="16">
        <f t="shared" si="52"/>
        <v>7487</v>
      </c>
      <c r="H480" s="14">
        <v>4350</v>
      </c>
      <c r="I480" s="14">
        <v>3137</v>
      </c>
      <c r="J480" s="14"/>
      <c r="K480" s="14"/>
    </row>
    <row r="481" spans="1:11" ht="15" customHeight="1" x14ac:dyDescent="0.25">
      <c r="A481" s="276"/>
      <c r="B481" s="170"/>
      <c r="C481" s="172"/>
      <c r="D481" s="179"/>
      <c r="E481" s="23" t="s">
        <v>40</v>
      </c>
      <c r="F481" s="5" t="s">
        <v>51</v>
      </c>
      <c r="G481" s="16">
        <f t="shared" si="52"/>
        <v>34923</v>
      </c>
      <c r="H481" s="14">
        <v>26896</v>
      </c>
      <c r="I481" s="14">
        <v>8027</v>
      </c>
      <c r="J481" s="14"/>
      <c r="K481" s="14"/>
    </row>
    <row r="482" spans="1:11" ht="15" customHeight="1" x14ac:dyDescent="0.25">
      <c r="A482" s="276"/>
      <c r="B482" s="170"/>
      <c r="C482" s="172"/>
      <c r="D482" s="162"/>
      <c r="E482" s="23" t="s">
        <v>41</v>
      </c>
      <c r="F482" s="6" t="s">
        <v>52</v>
      </c>
      <c r="G482" s="16">
        <f t="shared" si="52"/>
        <v>9222</v>
      </c>
      <c r="H482" s="14">
        <v>4661</v>
      </c>
      <c r="I482" s="14">
        <v>4561</v>
      </c>
      <c r="J482" s="14"/>
      <c r="K482" s="14"/>
    </row>
    <row r="483" spans="1:11" ht="15" customHeight="1" thickBot="1" x14ac:dyDescent="0.3">
      <c r="A483" s="276"/>
      <c r="B483" s="170"/>
      <c r="C483" s="172"/>
      <c r="D483" s="206" t="s">
        <v>132</v>
      </c>
      <c r="E483" s="207"/>
      <c r="F483" s="208"/>
      <c r="G483" s="128">
        <f>SUM(H483:K483)</f>
        <v>51632</v>
      </c>
      <c r="H483" s="128">
        <f>SUM(H480:H482)</f>
        <v>35907</v>
      </c>
      <c r="I483" s="128">
        <f>SUM(I480:I482)</f>
        <v>15725</v>
      </c>
      <c r="J483" s="128">
        <f>SUM(J480:J482)</f>
        <v>0</v>
      </c>
      <c r="K483" s="128">
        <f>SUM(K480:K482)</f>
        <v>0</v>
      </c>
    </row>
    <row r="484" spans="1:11" ht="15" customHeight="1" thickBot="1" x14ac:dyDescent="0.3">
      <c r="A484" s="133" t="s">
        <v>209</v>
      </c>
      <c r="B484" s="203" t="s">
        <v>212</v>
      </c>
      <c r="C484" s="204"/>
      <c r="D484" s="204"/>
      <c r="E484" s="204"/>
      <c r="F484" s="205"/>
      <c r="G484" s="136">
        <f>SUM(G488,G490,G492,G497,G499,G503)</f>
        <v>100008</v>
      </c>
      <c r="H484" s="136">
        <f>SUM(H488,H490,H492,H497,H499,H503)</f>
        <v>30572</v>
      </c>
      <c r="I484" s="136">
        <f>SUM(I488,I490,I492,I497,I499,I503)</f>
        <v>33881</v>
      </c>
      <c r="J484" s="136">
        <f>SUM(J488,J490,J492,J497,J499,J503)</f>
        <v>25972</v>
      </c>
      <c r="K484" s="137">
        <f>SUM(K488,K490,K492,K497,K499,K503)</f>
        <v>9583</v>
      </c>
    </row>
    <row r="485" spans="1:11" ht="15" customHeight="1" x14ac:dyDescent="0.25">
      <c r="A485" s="159"/>
      <c r="B485" s="170" t="s">
        <v>59</v>
      </c>
      <c r="C485" s="172" t="s">
        <v>15</v>
      </c>
      <c r="D485" s="27">
        <v>151</v>
      </c>
      <c r="E485" s="183" t="s">
        <v>21</v>
      </c>
      <c r="F485" s="226" t="s">
        <v>58</v>
      </c>
      <c r="G485" s="30">
        <f t="shared" si="52"/>
        <v>76379</v>
      </c>
      <c r="H485" s="31">
        <v>23665</v>
      </c>
      <c r="I485" s="31">
        <v>22065</v>
      </c>
      <c r="J485" s="31">
        <v>22480</v>
      </c>
      <c r="K485" s="31">
        <v>8169</v>
      </c>
    </row>
    <row r="486" spans="1:11" ht="15" customHeight="1" x14ac:dyDescent="0.25">
      <c r="A486" s="159"/>
      <c r="B486" s="170"/>
      <c r="C486" s="172"/>
      <c r="D486" s="23" t="s">
        <v>98</v>
      </c>
      <c r="E486" s="183"/>
      <c r="F486" s="226"/>
      <c r="G486" s="30">
        <f t="shared" si="52"/>
        <v>500</v>
      </c>
      <c r="H486" s="31">
        <v>125</v>
      </c>
      <c r="I486" s="31">
        <v>125</v>
      </c>
      <c r="J486" s="31">
        <v>125</v>
      </c>
      <c r="K486" s="31">
        <v>125</v>
      </c>
    </row>
    <row r="487" spans="1:11" ht="15" customHeight="1" x14ac:dyDescent="0.25">
      <c r="A487" s="159"/>
      <c r="B487" s="170"/>
      <c r="C487" s="172"/>
      <c r="D487" s="23" t="s">
        <v>99</v>
      </c>
      <c r="E487" s="184"/>
      <c r="F487" s="227"/>
      <c r="G487" s="16">
        <f t="shared" si="52"/>
        <v>367</v>
      </c>
      <c r="H487" s="14">
        <v>367</v>
      </c>
      <c r="I487" s="14"/>
      <c r="J487" s="14"/>
      <c r="K487" s="14"/>
    </row>
    <row r="488" spans="1:11" ht="15" customHeight="1" x14ac:dyDescent="0.25">
      <c r="A488" s="159"/>
      <c r="B488" s="180"/>
      <c r="C488" s="181"/>
      <c r="D488" s="173" t="s">
        <v>35</v>
      </c>
      <c r="E488" s="174"/>
      <c r="F488" s="175"/>
      <c r="G488" s="124">
        <f>SUM(H488:K488)</f>
        <v>77246</v>
      </c>
      <c r="H488" s="124">
        <f>SUM(H485:H487)</f>
        <v>24157</v>
      </c>
      <c r="I488" s="124">
        <f>SUM(I485:I487)</f>
        <v>22190</v>
      </c>
      <c r="J488" s="124">
        <f>SUM(J485:J487)</f>
        <v>22605</v>
      </c>
      <c r="K488" s="124">
        <f>SUM(K485:K487)</f>
        <v>8294</v>
      </c>
    </row>
    <row r="489" spans="1:11" ht="25.5" customHeight="1" x14ac:dyDescent="0.25">
      <c r="A489" s="159"/>
      <c r="B489" s="169" t="s">
        <v>85</v>
      </c>
      <c r="C489" s="171" t="s">
        <v>86</v>
      </c>
      <c r="D489" s="29">
        <v>151</v>
      </c>
      <c r="E489" s="23" t="s">
        <v>42</v>
      </c>
      <c r="F489" s="6" t="s">
        <v>53</v>
      </c>
      <c r="G489" s="16">
        <f t="shared" si="52"/>
        <v>2500</v>
      </c>
      <c r="H489" s="14">
        <v>200</v>
      </c>
      <c r="I489" s="14">
        <v>1800</v>
      </c>
      <c r="J489" s="14">
        <v>500</v>
      </c>
      <c r="K489" s="14"/>
    </row>
    <row r="490" spans="1:11" ht="15" customHeight="1" x14ac:dyDescent="0.25">
      <c r="A490" s="159"/>
      <c r="B490" s="180"/>
      <c r="C490" s="181"/>
      <c r="D490" s="173" t="s">
        <v>89</v>
      </c>
      <c r="E490" s="174"/>
      <c r="F490" s="175"/>
      <c r="G490" s="124">
        <f>SUM(H490:K490)</f>
        <v>2500</v>
      </c>
      <c r="H490" s="124">
        <f>SUM(H489:H489)</f>
        <v>200</v>
      </c>
      <c r="I490" s="124">
        <f>SUM(I489:I489)</f>
        <v>1800</v>
      </c>
      <c r="J490" s="124">
        <f>SUM(J489:J489)</f>
        <v>500</v>
      </c>
      <c r="K490" s="124">
        <f>SUM(K489:K489)</f>
        <v>0</v>
      </c>
    </row>
    <row r="491" spans="1:11" ht="23.85" customHeight="1" x14ac:dyDescent="0.25">
      <c r="A491" s="159"/>
      <c r="B491" s="169" t="s">
        <v>100</v>
      </c>
      <c r="C491" s="171" t="s">
        <v>101</v>
      </c>
      <c r="D491" s="23">
        <v>151</v>
      </c>
      <c r="E491" s="23" t="s">
        <v>203</v>
      </c>
      <c r="F491" s="6" t="s">
        <v>53</v>
      </c>
      <c r="G491" s="25">
        <f>SUM(H491:K491)</f>
        <v>300</v>
      </c>
      <c r="H491" s="25"/>
      <c r="I491" s="24">
        <v>300</v>
      </c>
      <c r="J491" s="25"/>
      <c r="K491" s="25"/>
    </row>
    <row r="492" spans="1:11" ht="15" customHeight="1" x14ac:dyDescent="0.25">
      <c r="A492" s="159"/>
      <c r="B492" s="180"/>
      <c r="C492" s="181"/>
      <c r="D492" s="173" t="s">
        <v>102</v>
      </c>
      <c r="E492" s="174"/>
      <c r="F492" s="175"/>
      <c r="G492" s="124">
        <f>SUM(H492:K492)</f>
        <v>300</v>
      </c>
      <c r="H492" s="124">
        <f t="shared" ref="H492:K492" si="63">SUM(H491)</f>
        <v>0</v>
      </c>
      <c r="I492" s="124">
        <f t="shared" si="63"/>
        <v>300</v>
      </c>
      <c r="J492" s="124">
        <f t="shared" si="63"/>
        <v>0</v>
      </c>
      <c r="K492" s="124">
        <f t="shared" si="63"/>
        <v>0</v>
      </c>
    </row>
    <row r="493" spans="1:11" ht="25.5" customHeight="1" x14ac:dyDescent="0.25">
      <c r="A493" s="159"/>
      <c r="B493" s="169" t="s">
        <v>108</v>
      </c>
      <c r="C493" s="171" t="s">
        <v>121</v>
      </c>
      <c r="D493" s="161">
        <v>142</v>
      </c>
      <c r="E493" s="23" t="s">
        <v>182</v>
      </c>
      <c r="F493" s="6" t="s">
        <v>188</v>
      </c>
      <c r="G493" s="16">
        <f t="shared" si="52"/>
        <v>235</v>
      </c>
      <c r="H493" s="14">
        <v>59</v>
      </c>
      <c r="I493" s="14">
        <v>59</v>
      </c>
      <c r="J493" s="14">
        <v>59</v>
      </c>
      <c r="K493" s="14">
        <v>58</v>
      </c>
    </row>
    <row r="494" spans="1:11" ht="25.5" customHeight="1" x14ac:dyDescent="0.25">
      <c r="A494" s="159"/>
      <c r="B494" s="170"/>
      <c r="C494" s="172"/>
      <c r="D494" s="179"/>
      <c r="E494" s="23" t="s">
        <v>178</v>
      </c>
      <c r="F494" s="6" t="s">
        <v>179</v>
      </c>
      <c r="G494" s="16">
        <f t="shared" si="52"/>
        <v>1622</v>
      </c>
      <c r="H494" s="14"/>
      <c r="I494" s="14">
        <v>800</v>
      </c>
      <c r="J494" s="14">
        <v>822</v>
      </c>
      <c r="K494" s="14"/>
    </row>
    <row r="495" spans="1:11" ht="25.5" customHeight="1" x14ac:dyDescent="0.25">
      <c r="A495" s="159"/>
      <c r="B495" s="170"/>
      <c r="C495" s="172"/>
      <c r="D495" s="179"/>
      <c r="E495" s="23" t="s">
        <v>168</v>
      </c>
      <c r="F495" s="6" t="s">
        <v>173</v>
      </c>
      <c r="G495" s="16">
        <f t="shared" si="52"/>
        <v>3444</v>
      </c>
      <c r="H495" s="14">
        <v>1029</v>
      </c>
      <c r="I495" s="14">
        <v>805</v>
      </c>
      <c r="J495" s="14">
        <v>805</v>
      </c>
      <c r="K495" s="14">
        <v>805</v>
      </c>
    </row>
    <row r="496" spans="1:11" ht="15" customHeight="1" x14ac:dyDescent="0.25">
      <c r="A496" s="159"/>
      <c r="B496" s="170"/>
      <c r="C496" s="172"/>
      <c r="D496" s="162"/>
      <c r="E496" s="23" t="s">
        <v>169</v>
      </c>
      <c r="F496" s="6" t="s">
        <v>174</v>
      </c>
      <c r="G496" s="16">
        <f t="shared" si="52"/>
        <v>106</v>
      </c>
      <c r="H496" s="14">
        <v>27</v>
      </c>
      <c r="I496" s="14">
        <v>27</v>
      </c>
      <c r="J496" s="14">
        <v>26</v>
      </c>
      <c r="K496" s="14">
        <v>26</v>
      </c>
    </row>
    <row r="497" spans="1:14" ht="15" customHeight="1" x14ac:dyDescent="0.25">
      <c r="A497" s="159"/>
      <c r="B497" s="180"/>
      <c r="C497" s="181"/>
      <c r="D497" s="173" t="s">
        <v>120</v>
      </c>
      <c r="E497" s="174"/>
      <c r="F497" s="175"/>
      <c r="G497" s="124">
        <f>SUM(H497:K497)</f>
        <v>5407</v>
      </c>
      <c r="H497" s="124">
        <f>SUM(H493:H496)</f>
        <v>1115</v>
      </c>
      <c r="I497" s="124">
        <f>SUM(I493:I496)</f>
        <v>1691</v>
      </c>
      <c r="J497" s="124">
        <f>SUM(J493:J496)</f>
        <v>1712</v>
      </c>
      <c r="K497" s="124">
        <f>SUM(K493:K496)</f>
        <v>889</v>
      </c>
    </row>
    <row r="498" spans="1:14" ht="24.4" customHeight="1" x14ac:dyDescent="0.25">
      <c r="A498" s="159"/>
      <c r="B498" s="176" t="s">
        <v>127</v>
      </c>
      <c r="C498" s="214" t="s">
        <v>126</v>
      </c>
      <c r="D498" s="27">
        <v>151</v>
      </c>
      <c r="E498" s="23" t="s">
        <v>46</v>
      </c>
      <c r="F498" s="39" t="s">
        <v>57</v>
      </c>
      <c r="G498" s="25">
        <f>SUM(H498:K498)</f>
        <v>3000</v>
      </c>
      <c r="H498" s="24">
        <v>3000</v>
      </c>
      <c r="I498" s="24"/>
      <c r="J498" s="24"/>
      <c r="K498" s="24"/>
    </row>
    <row r="499" spans="1:14" ht="15" customHeight="1" x14ac:dyDescent="0.25">
      <c r="A499" s="159"/>
      <c r="B499" s="176"/>
      <c r="C499" s="214"/>
      <c r="D499" s="173" t="s">
        <v>124</v>
      </c>
      <c r="E499" s="174"/>
      <c r="F499" s="175"/>
      <c r="G499" s="124">
        <f>SUM(H499:K499)</f>
        <v>3000</v>
      </c>
      <c r="H499" s="124">
        <f t="shared" ref="H499:K499" si="64">SUM(H498)</f>
        <v>3000</v>
      </c>
      <c r="I499" s="124">
        <f t="shared" si="64"/>
        <v>0</v>
      </c>
      <c r="J499" s="124">
        <f t="shared" si="64"/>
        <v>0</v>
      </c>
      <c r="K499" s="124">
        <f t="shared" si="64"/>
        <v>0</v>
      </c>
    </row>
    <row r="500" spans="1:14" ht="15" customHeight="1" x14ac:dyDescent="0.25">
      <c r="A500" s="159"/>
      <c r="B500" s="170" t="s">
        <v>134</v>
      </c>
      <c r="C500" s="172" t="s">
        <v>135</v>
      </c>
      <c r="D500" s="161">
        <v>151</v>
      </c>
      <c r="E500" s="23" t="s">
        <v>39</v>
      </c>
      <c r="F500" s="6" t="s">
        <v>50</v>
      </c>
      <c r="G500" s="16">
        <f t="shared" si="52"/>
        <v>8155</v>
      </c>
      <c r="H500" s="14">
        <v>500</v>
      </c>
      <c r="I500" s="14">
        <v>6700</v>
      </c>
      <c r="J500" s="14">
        <v>855</v>
      </c>
      <c r="K500" s="14">
        <v>100</v>
      </c>
    </row>
    <row r="501" spans="1:14" ht="15" customHeight="1" x14ac:dyDescent="0.25">
      <c r="A501" s="159"/>
      <c r="B501" s="170"/>
      <c r="C501" s="172"/>
      <c r="D501" s="179"/>
      <c r="E501" s="23" t="s">
        <v>40</v>
      </c>
      <c r="F501" s="5" t="s">
        <v>51</v>
      </c>
      <c r="G501" s="16">
        <f t="shared" si="52"/>
        <v>1600</v>
      </c>
      <c r="H501" s="14">
        <v>700</v>
      </c>
      <c r="I501" s="14">
        <v>900</v>
      </c>
      <c r="J501" s="14"/>
      <c r="K501" s="14"/>
    </row>
    <row r="502" spans="1:14" ht="15" customHeight="1" x14ac:dyDescent="0.25">
      <c r="A502" s="159"/>
      <c r="B502" s="170"/>
      <c r="C502" s="172"/>
      <c r="D502" s="162"/>
      <c r="E502" s="23" t="s">
        <v>41</v>
      </c>
      <c r="F502" s="6" t="s">
        <v>52</v>
      </c>
      <c r="G502" s="16">
        <f t="shared" si="52"/>
        <v>1800</v>
      </c>
      <c r="H502" s="14">
        <v>900</v>
      </c>
      <c r="I502" s="14">
        <v>300</v>
      </c>
      <c r="J502" s="14">
        <v>300</v>
      </c>
      <c r="K502" s="14">
        <v>300</v>
      </c>
    </row>
    <row r="503" spans="1:14" ht="15" customHeight="1" x14ac:dyDescent="0.25">
      <c r="A503" s="159"/>
      <c r="B503" s="170"/>
      <c r="C503" s="172"/>
      <c r="D503" s="206" t="s">
        <v>132</v>
      </c>
      <c r="E503" s="207"/>
      <c r="F503" s="208"/>
      <c r="G503" s="128">
        <f>SUM(H503:K503)</f>
        <v>11555</v>
      </c>
      <c r="H503" s="128">
        <f>SUM(H500:H502)</f>
        <v>2100</v>
      </c>
      <c r="I503" s="128">
        <f>SUM(I500:I502)</f>
        <v>7900</v>
      </c>
      <c r="J503" s="128">
        <f>SUM(J500:J502)</f>
        <v>1155</v>
      </c>
      <c r="K503" s="128">
        <f>SUM(K500:K502)</f>
        <v>400</v>
      </c>
    </row>
    <row r="504" spans="1:14" ht="15" customHeight="1" x14ac:dyDescent="0.25">
      <c r="A504" s="143" t="s">
        <v>211</v>
      </c>
      <c r="B504" s="213" t="s">
        <v>214</v>
      </c>
      <c r="C504" s="213"/>
      <c r="D504" s="213"/>
      <c r="E504" s="213"/>
      <c r="F504" s="213"/>
      <c r="G504" s="144">
        <f>SUM(G510)</f>
        <v>972858</v>
      </c>
      <c r="H504" s="144">
        <f t="shared" ref="H504:K504" si="65">SUM(H510)</f>
        <v>268300</v>
      </c>
      <c r="I504" s="144">
        <f t="shared" si="65"/>
        <v>279880</v>
      </c>
      <c r="J504" s="144">
        <f t="shared" si="65"/>
        <v>332568</v>
      </c>
      <c r="K504" s="144">
        <f t="shared" si="65"/>
        <v>92110</v>
      </c>
    </row>
    <row r="505" spans="1:14" ht="15" customHeight="1" x14ac:dyDescent="0.25">
      <c r="A505" s="212"/>
      <c r="B505" s="170" t="s">
        <v>85</v>
      </c>
      <c r="C505" s="172" t="s">
        <v>86</v>
      </c>
      <c r="D505" s="27">
        <v>152</v>
      </c>
      <c r="E505" s="56" t="s">
        <v>43</v>
      </c>
      <c r="F505" s="57" t="s">
        <v>54</v>
      </c>
      <c r="G505" s="30">
        <f t="shared" si="52"/>
        <v>22789</v>
      </c>
      <c r="H505" s="31">
        <v>6100</v>
      </c>
      <c r="I505" s="31">
        <v>7120</v>
      </c>
      <c r="J505" s="31">
        <v>8120</v>
      </c>
      <c r="K505" s="31">
        <v>1449</v>
      </c>
      <c r="L505" s="42"/>
      <c r="M505" s="42"/>
      <c r="N505" s="42"/>
    </row>
    <row r="506" spans="1:14" ht="26.1" customHeight="1" x14ac:dyDescent="0.25">
      <c r="A506" s="164"/>
      <c r="B506" s="170"/>
      <c r="C506" s="172"/>
      <c r="D506" s="161">
        <v>151</v>
      </c>
      <c r="E506" s="4" t="s">
        <v>42</v>
      </c>
      <c r="F506" s="20" t="s">
        <v>53</v>
      </c>
      <c r="G506" s="16">
        <f t="shared" si="52"/>
        <v>82210</v>
      </c>
      <c r="H506" s="14">
        <v>15000</v>
      </c>
      <c r="I506" s="14">
        <v>37110</v>
      </c>
      <c r="J506" s="14">
        <v>25100</v>
      </c>
      <c r="K506" s="14">
        <v>5000</v>
      </c>
      <c r="L506" s="42"/>
      <c r="M506" s="42"/>
      <c r="N506" s="42"/>
    </row>
    <row r="507" spans="1:14" ht="15" customHeight="1" x14ac:dyDescent="0.25">
      <c r="A507" s="164"/>
      <c r="B507" s="170"/>
      <c r="C507" s="172"/>
      <c r="D507" s="162"/>
      <c r="E507" s="4" t="s">
        <v>43</v>
      </c>
      <c r="F507" s="38" t="s">
        <v>54</v>
      </c>
      <c r="G507" s="16">
        <f t="shared" si="52"/>
        <v>847859</v>
      </c>
      <c r="H507" s="14">
        <v>240200</v>
      </c>
      <c r="I507" s="14">
        <v>229650</v>
      </c>
      <c r="J507" s="14">
        <v>294348</v>
      </c>
      <c r="K507" s="14">
        <v>83661</v>
      </c>
      <c r="L507" s="42"/>
      <c r="M507" s="42"/>
      <c r="N507" s="42"/>
    </row>
    <row r="508" spans="1:14" ht="15" customHeight="1" x14ac:dyDescent="0.25">
      <c r="A508" s="164"/>
      <c r="B508" s="170"/>
      <c r="C508" s="172"/>
      <c r="D508" s="23" t="s">
        <v>98</v>
      </c>
      <c r="E508" s="4" t="s">
        <v>43</v>
      </c>
      <c r="F508" s="38" t="s">
        <v>54</v>
      </c>
      <c r="G508" s="16">
        <f t="shared" si="52"/>
        <v>10000</v>
      </c>
      <c r="H508" s="14">
        <v>3000</v>
      </c>
      <c r="I508" s="14">
        <v>3000</v>
      </c>
      <c r="J508" s="14">
        <v>3000</v>
      </c>
      <c r="K508" s="14">
        <v>1000</v>
      </c>
    </row>
    <row r="509" spans="1:14" ht="15" customHeight="1" x14ac:dyDescent="0.25">
      <c r="A509" s="164"/>
      <c r="B509" s="170"/>
      <c r="C509" s="172"/>
      <c r="D509" s="27" t="s">
        <v>187</v>
      </c>
      <c r="E509" s="4" t="s">
        <v>43</v>
      </c>
      <c r="F509" s="5" t="s">
        <v>54</v>
      </c>
      <c r="G509" s="16">
        <f t="shared" si="52"/>
        <v>10000</v>
      </c>
      <c r="H509" s="14">
        <v>4000</v>
      </c>
      <c r="I509" s="14">
        <v>3000</v>
      </c>
      <c r="J509" s="14">
        <v>2000</v>
      </c>
      <c r="K509" s="14">
        <v>1000</v>
      </c>
    </row>
    <row r="510" spans="1:14" ht="15" customHeight="1" thickBot="1" x14ac:dyDescent="0.3">
      <c r="A510" s="165"/>
      <c r="B510" s="200"/>
      <c r="C510" s="228"/>
      <c r="D510" s="206" t="s">
        <v>89</v>
      </c>
      <c r="E510" s="207"/>
      <c r="F510" s="208"/>
      <c r="G510" s="128">
        <f>SUM(H510:K510)</f>
        <v>972858</v>
      </c>
      <c r="H510" s="128">
        <f>SUM(H505:H509)</f>
        <v>268300</v>
      </c>
      <c r="I510" s="128">
        <f>SUM(I505:I509)</f>
        <v>279880</v>
      </c>
      <c r="J510" s="128">
        <f>SUM(J505:J509)</f>
        <v>332568</v>
      </c>
      <c r="K510" s="128">
        <f>SUM(K505:K509)</f>
        <v>92110</v>
      </c>
    </row>
    <row r="511" spans="1:14" ht="15" customHeight="1" thickBot="1" x14ac:dyDescent="0.3">
      <c r="A511" s="133" t="s">
        <v>213</v>
      </c>
      <c r="B511" s="221" t="s">
        <v>216</v>
      </c>
      <c r="C511" s="222"/>
      <c r="D511" s="222"/>
      <c r="E511" s="222"/>
      <c r="F511" s="223"/>
      <c r="G511" s="134">
        <f>SUM(H511:K511)</f>
        <v>723787</v>
      </c>
      <c r="H511" s="134">
        <f t="shared" ref="H511:K511" si="66">SUM(H517)</f>
        <v>206282</v>
      </c>
      <c r="I511" s="134">
        <f t="shared" si="66"/>
        <v>237332</v>
      </c>
      <c r="J511" s="134">
        <f t="shared" si="66"/>
        <v>221818</v>
      </c>
      <c r="K511" s="135">
        <f t="shared" si="66"/>
        <v>58355</v>
      </c>
    </row>
    <row r="512" spans="1:14" ht="15" customHeight="1" x14ac:dyDescent="0.25">
      <c r="A512" s="159"/>
      <c r="B512" s="170" t="s">
        <v>85</v>
      </c>
      <c r="C512" s="172" t="s">
        <v>86</v>
      </c>
      <c r="D512" s="27">
        <v>1427</v>
      </c>
      <c r="E512" s="182" t="s">
        <v>87</v>
      </c>
      <c r="F512" s="226" t="s">
        <v>93</v>
      </c>
      <c r="G512" s="30">
        <f t="shared" si="52"/>
        <v>26568</v>
      </c>
      <c r="H512" s="31">
        <v>6642</v>
      </c>
      <c r="I512" s="31">
        <v>6642</v>
      </c>
      <c r="J512" s="31">
        <v>6642</v>
      </c>
      <c r="K512" s="31">
        <v>6642</v>
      </c>
    </row>
    <row r="513" spans="1:11" ht="15" customHeight="1" x14ac:dyDescent="0.25">
      <c r="A513" s="159"/>
      <c r="B513" s="170"/>
      <c r="C513" s="172"/>
      <c r="D513" s="23">
        <v>152</v>
      </c>
      <c r="E513" s="183"/>
      <c r="F513" s="226"/>
      <c r="G513" s="16">
        <f t="shared" si="52"/>
        <v>20671</v>
      </c>
      <c r="H513" s="14">
        <v>5200</v>
      </c>
      <c r="I513" s="14">
        <v>5200</v>
      </c>
      <c r="J513" s="14">
        <v>5200</v>
      </c>
      <c r="K513" s="14">
        <v>5071</v>
      </c>
    </row>
    <row r="514" spans="1:11" ht="15" customHeight="1" x14ac:dyDescent="0.25">
      <c r="A514" s="159"/>
      <c r="B514" s="170"/>
      <c r="C514" s="172"/>
      <c r="D514" s="23">
        <v>151</v>
      </c>
      <c r="E514" s="183"/>
      <c r="F514" s="226"/>
      <c r="G514" s="16">
        <f t="shared" si="52"/>
        <v>673548</v>
      </c>
      <c r="H514" s="14">
        <v>193690</v>
      </c>
      <c r="I514" s="14">
        <v>224740</v>
      </c>
      <c r="J514" s="14">
        <v>209226</v>
      </c>
      <c r="K514" s="14">
        <v>45892</v>
      </c>
    </row>
    <row r="515" spans="1:11" ht="15" customHeight="1" x14ac:dyDescent="0.25">
      <c r="A515" s="159"/>
      <c r="B515" s="170"/>
      <c r="C515" s="172"/>
      <c r="D515" s="23" t="s">
        <v>98</v>
      </c>
      <c r="E515" s="183"/>
      <c r="F515" s="226"/>
      <c r="G515" s="16">
        <f t="shared" si="52"/>
        <v>1000</v>
      </c>
      <c r="H515" s="14">
        <v>250</v>
      </c>
      <c r="I515" s="14">
        <v>250</v>
      </c>
      <c r="J515" s="14">
        <v>250</v>
      </c>
      <c r="K515" s="14">
        <v>250</v>
      </c>
    </row>
    <row r="516" spans="1:11" ht="15" customHeight="1" x14ac:dyDescent="0.25">
      <c r="A516" s="159"/>
      <c r="B516" s="170"/>
      <c r="C516" s="172"/>
      <c r="D516" s="23" t="s">
        <v>187</v>
      </c>
      <c r="E516" s="184"/>
      <c r="F516" s="227"/>
      <c r="G516" s="16">
        <f t="shared" si="52"/>
        <v>2000</v>
      </c>
      <c r="H516" s="14">
        <v>500</v>
      </c>
      <c r="I516" s="14">
        <v>500</v>
      </c>
      <c r="J516" s="14">
        <v>500</v>
      </c>
      <c r="K516" s="14">
        <v>500</v>
      </c>
    </row>
    <row r="517" spans="1:11" ht="15" customHeight="1" thickBot="1" x14ac:dyDescent="0.3">
      <c r="A517" s="159"/>
      <c r="B517" s="170"/>
      <c r="C517" s="172"/>
      <c r="D517" s="206" t="s">
        <v>89</v>
      </c>
      <c r="E517" s="207"/>
      <c r="F517" s="208"/>
      <c r="G517" s="128">
        <f>SUM(H517:K517)</f>
        <v>723787</v>
      </c>
      <c r="H517" s="128">
        <f>SUM(H512:H516)</f>
        <v>206282</v>
      </c>
      <c r="I517" s="128">
        <f>SUM(I512:I516)</f>
        <v>237332</v>
      </c>
      <c r="J517" s="128">
        <f>SUM(J512:J516)</f>
        <v>221818</v>
      </c>
      <c r="K517" s="128">
        <f>SUM(K512:K516)</f>
        <v>58355</v>
      </c>
    </row>
    <row r="518" spans="1:11" ht="15" customHeight="1" thickBot="1" x14ac:dyDescent="0.3">
      <c r="A518" s="133" t="s">
        <v>215</v>
      </c>
      <c r="B518" s="230" t="s">
        <v>218</v>
      </c>
      <c r="C518" s="230"/>
      <c r="D518" s="230"/>
      <c r="E518" s="230"/>
      <c r="F518" s="230"/>
      <c r="G518" s="134">
        <f>SUM(H518:K518)</f>
        <v>675400</v>
      </c>
      <c r="H518" s="134">
        <f t="shared" ref="H518:K518" si="67">SUM(H521)</f>
        <v>167050</v>
      </c>
      <c r="I518" s="134">
        <f t="shared" si="67"/>
        <v>175090</v>
      </c>
      <c r="J518" s="134">
        <f t="shared" si="67"/>
        <v>170260</v>
      </c>
      <c r="K518" s="135">
        <f t="shared" si="67"/>
        <v>163000</v>
      </c>
    </row>
    <row r="519" spans="1:11" ht="15" customHeight="1" x14ac:dyDescent="0.25">
      <c r="A519" s="211"/>
      <c r="B519" s="170" t="s">
        <v>108</v>
      </c>
      <c r="C519" s="172" t="s">
        <v>121</v>
      </c>
      <c r="D519" s="27">
        <v>142</v>
      </c>
      <c r="E519" s="182" t="s">
        <v>66</v>
      </c>
      <c r="F519" s="229" t="s">
        <v>79</v>
      </c>
      <c r="G519" s="30">
        <f t="shared" si="52"/>
        <v>672400</v>
      </c>
      <c r="H519" s="31">
        <v>167050</v>
      </c>
      <c r="I519" s="31">
        <v>174090</v>
      </c>
      <c r="J519" s="31">
        <v>169260</v>
      </c>
      <c r="K519" s="31">
        <v>162000</v>
      </c>
    </row>
    <row r="520" spans="1:11" ht="15" customHeight="1" x14ac:dyDescent="0.25">
      <c r="A520" s="211"/>
      <c r="B520" s="170"/>
      <c r="C520" s="172"/>
      <c r="D520" s="23">
        <v>151</v>
      </c>
      <c r="E520" s="183"/>
      <c r="F520" s="226"/>
      <c r="G520" s="16">
        <f t="shared" si="52"/>
        <v>3000</v>
      </c>
      <c r="H520" s="14"/>
      <c r="I520" s="14">
        <v>1000</v>
      </c>
      <c r="J520" s="14">
        <v>1000</v>
      </c>
      <c r="K520" s="14">
        <v>1000</v>
      </c>
    </row>
    <row r="521" spans="1:11" ht="15" customHeight="1" thickBot="1" x14ac:dyDescent="0.3">
      <c r="A521" s="211"/>
      <c r="B521" s="170"/>
      <c r="C521" s="172"/>
      <c r="D521" s="206" t="s">
        <v>120</v>
      </c>
      <c r="E521" s="207"/>
      <c r="F521" s="208"/>
      <c r="G521" s="128">
        <f>SUM(H521:K521)</f>
        <v>675400</v>
      </c>
      <c r="H521" s="128">
        <f>SUM(H519:H520)</f>
        <v>167050</v>
      </c>
      <c r="I521" s="128">
        <f>SUM(I519:I520)</f>
        <v>175090</v>
      </c>
      <c r="J521" s="128">
        <f>SUM(J519:J520)</f>
        <v>170260</v>
      </c>
      <c r="K521" s="128">
        <f>SUM(K519:K520)</f>
        <v>163000</v>
      </c>
    </row>
    <row r="522" spans="1:11" ht="15" customHeight="1" thickBot="1" x14ac:dyDescent="0.3">
      <c r="A522" s="133" t="s">
        <v>217</v>
      </c>
      <c r="B522" s="221" t="s">
        <v>220</v>
      </c>
      <c r="C522" s="222"/>
      <c r="D522" s="222"/>
      <c r="E522" s="222"/>
      <c r="F522" s="223"/>
      <c r="G522" s="135">
        <f>SUM(H522:K522)</f>
        <v>1546435.6</v>
      </c>
      <c r="H522" s="135">
        <f>SUM(H530,H532)</f>
        <v>479272.6</v>
      </c>
      <c r="I522" s="135">
        <f>SUM(I530,I532)</f>
        <v>561337</v>
      </c>
      <c r="J522" s="135">
        <f>SUM(J530,J532)</f>
        <v>185829</v>
      </c>
      <c r="K522" s="135">
        <f>SUM(K530,K532)</f>
        <v>319997</v>
      </c>
    </row>
    <row r="523" spans="1:11" ht="27.75" customHeight="1" x14ac:dyDescent="0.25">
      <c r="A523" s="159"/>
      <c r="B523" s="170" t="s">
        <v>107</v>
      </c>
      <c r="C523" s="172" t="s">
        <v>104</v>
      </c>
      <c r="D523" s="61" t="s">
        <v>294</v>
      </c>
      <c r="E523" s="56" t="s">
        <v>176</v>
      </c>
      <c r="F523" s="45" t="s">
        <v>177</v>
      </c>
      <c r="G523" s="30">
        <f t="shared" si="52"/>
        <v>764293</v>
      </c>
      <c r="H523" s="31">
        <v>191073</v>
      </c>
      <c r="I523" s="31">
        <v>318481</v>
      </c>
      <c r="J523" s="31">
        <v>63666</v>
      </c>
      <c r="K523" s="31">
        <v>191073</v>
      </c>
    </row>
    <row r="524" spans="1:11" ht="26.1" customHeight="1" x14ac:dyDescent="0.25">
      <c r="A524" s="159"/>
      <c r="B524" s="170"/>
      <c r="C524" s="172"/>
      <c r="D524" s="61" t="s">
        <v>276</v>
      </c>
      <c r="E524" s="4" t="s">
        <v>176</v>
      </c>
      <c r="F524" s="6" t="s">
        <v>177</v>
      </c>
      <c r="G524" s="16">
        <f t="shared" si="52"/>
        <v>190220</v>
      </c>
      <c r="H524" s="14">
        <v>47168</v>
      </c>
      <c r="I524" s="14">
        <v>78619</v>
      </c>
      <c r="J524" s="14">
        <v>17265</v>
      </c>
      <c r="K524" s="14">
        <v>47168</v>
      </c>
    </row>
    <row r="525" spans="1:11" ht="26.1" customHeight="1" x14ac:dyDescent="0.25">
      <c r="A525" s="159"/>
      <c r="B525" s="170"/>
      <c r="C525" s="172"/>
      <c r="D525" s="115">
        <v>144</v>
      </c>
      <c r="E525" s="4" t="s">
        <v>176</v>
      </c>
      <c r="F525" s="6" t="s">
        <v>177</v>
      </c>
      <c r="G525" s="16">
        <f t="shared" si="52"/>
        <v>1440</v>
      </c>
      <c r="H525" s="14"/>
      <c r="I525" s="14">
        <v>1440</v>
      </c>
      <c r="J525" s="14"/>
      <c r="K525" s="14"/>
    </row>
    <row r="526" spans="1:11" ht="24.4" customHeight="1" x14ac:dyDescent="0.25">
      <c r="A526" s="159"/>
      <c r="B526" s="170"/>
      <c r="C526" s="172"/>
      <c r="D526" s="73">
        <v>132</v>
      </c>
      <c r="E526" s="4" t="s">
        <v>176</v>
      </c>
      <c r="F526" s="6" t="s">
        <v>177</v>
      </c>
      <c r="G526" s="16">
        <f t="shared" si="52"/>
        <v>85064.6</v>
      </c>
      <c r="H526" s="14">
        <v>85064.6</v>
      </c>
      <c r="I526" s="14"/>
      <c r="J526" s="14"/>
      <c r="K526" s="14"/>
    </row>
    <row r="527" spans="1:11" ht="22.7" customHeight="1" x14ac:dyDescent="0.25">
      <c r="A527" s="159"/>
      <c r="B527" s="170"/>
      <c r="C527" s="172"/>
      <c r="D527" s="61">
        <v>151</v>
      </c>
      <c r="E527" s="4" t="s">
        <v>176</v>
      </c>
      <c r="F527" s="6" t="s">
        <v>177</v>
      </c>
      <c r="G527" s="25">
        <f t="shared" si="52"/>
        <v>419678</v>
      </c>
      <c r="H527" s="14">
        <v>134183</v>
      </c>
      <c r="I527" s="14">
        <v>134135</v>
      </c>
      <c r="J527" s="14">
        <v>85138</v>
      </c>
      <c r="K527" s="14">
        <v>66222</v>
      </c>
    </row>
    <row r="528" spans="1:11" ht="22.7" customHeight="1" x14ac:dyDescent="0.25">
      <c r="A528" s="159"/>
      <c r="B528" s="170"/>
      <c r="C528" s="172"/>
      <c r="D528" s="23" t="s">
        <v>98</v>
      </c>
      <c r="E528" s="4" t="s">
        <v>176</v>
      </c>
      <c r="F528" s="6" t="s">
        <v>177</v>
      </c>
      <c r="G528" s="25">
        <f t="shared" si="52"/>
        <v>3500</v>
      </c>
      <c r="H528" s="14">
        <v>384</v>
      </c>
      <c r="I528" s="14">
        <v>2582</v>
      </c>
      <c r="J528" s="14"/>
      <c r="K528" s="14">
        <v>534</v>
      </c>
    </row>
    <row r="529" spans="1:11" ht="23.85" customHeight="1" x14ac:dyDescent="0.25">
      <c r="A529" s="159"/>
      <c r="B529" s="170"/>
      <c r="C529" s="172"/>
      <c r="D529" s="23" t="s">
        <v>187</v>
      </c>
      <c r="E529" s="4" t="s">
        <v>176</v>
      </c>
      <c r="F529" s="6" t="s">
        <v>177</v>
      </c>
      <c r="G529" s="25">
        <f t="shared" si="52"/>
        <v>40000</v>
      </c>
      <c r="H529" s="14">
        <v>11000</v>
      </c>
      <c r="I529" s="14">
        <v>18800</v>
      </c>
      <c r="J529" s="14">
        <v>5600</v>
      </c>
      <c r="K529" s="14">
        <v>4600</v>
      </c>
    </row>
    <row r="530" spans="1:11" ht="15" customHeight="1" x14ac:dyDescent="0.25">
      <c r="A530" s="159"/>
      <c r="B530" s="180"/>
      <c r="C530" s="181"/>
      <c r="D530" s="173" t="s">
        <v>105</v>
      </c>
      <c r="E530" s="174"/>
      <c r="F530" s="175"/>
      <c r="G530" s="124">
        <f>SUM(H530:K530)</f>
        <v>1504195.6</v>
      </c>
      <c r="H530" s="124">
        <f>SUM(H523:H529)</f>
        <v>468872.6</v>
      </c>
      <c r="I530" s="124">
        <f>SUM(I523:I529)</f>
        <v>554057</v>
      </c>
      <c r="J530" s="124">
        <f>SUM(J523:J529)</f>
        <v>171669</v>
      </c>
      <c r="K530" s="124">
        <f>SUM(K523:K529)</f>
        <v>309597</v>
      </c>
    </row>
    <row r="531" spans="1:11" ht="18" customHeight="1" x14ac:dyDescent="0.25">
      <c r="A531" s="159"/>
      <c r="B531" s="169" t="s">
        <v>108</v>
      </c>
      <c r="C531" s="171" t="s">
        <v>121</v>
      </c>
      <c r="D531" s="23">
        <v>142</v>
      </c>
      <c r="E531" s="4" t="s">
        <v>169</v>
      </c>
      <c r="F531" s="6" t="s">
        <v>174</v>
      </c>
      <c r="G531" s="16">
        <f t="shared" si="52"/>
        <v>42240</v>
      </c>
      <c r="H531" s="14">
        <v>10400</v>
      </c>
      <c r="I531" s="14">
        <v>7280</v>
      </c>
      <c r="J531" s="14">
        <v>14160</v>
      </c>
      <c r="K531" s="14">
        <v>10400</v>
      </c>
    </row>
    <row r="532" spans="1:11" ht="21.75" customHeight="1" thickBot="1" x14ac:dyDescent="0.3">
      <c r="A532" s="159"/>
      <c r="B532" s="170"/>
      <c r="C532" s="172"/>
      <c r="D532" s="206" t="s">
        <v>120</v>
      </c>
      <c r="E532" s="207"/>
      <c r="F532" s="208"/>
      <c r="G532" s="128">
        <f>SUM(H532:K532)</f>
        <v>42240</v>
      </c>
      <c r="H532" s="128">
        <f t="shared" ref="H532:K532" si="68">SUM(H531)</f>
        <v>10400</v>
      </c>
      <c r="I532" s="128">
        <f t="shared" si="68"/>
        <v>7280</v>
      </c>
      <c r="J532" s="128">
        <f t="shared" si="68"/>
        <v>14160</v>
      </c>
      <c r="K532" s="128">
        <f t="shared" si="68"/>
        <v>10400</v>
      </c>
    </row>
    <row r="533" spans="1:11" ht="20.45" customHeight="1" thickBot="1" x14ac:dyDescent="0.3">
      <c r="A533" s="154" t="s">
        <v>280</v>
      </c>
      <c r="B533" s="237" t="s">
        <v>222</v>
      </c>
      <c r="C533" s="222"/>
      <c r="D533" s="222"/>
      <c r="E533" s="222"/>
      <c r="F533" s="223"/>
      <c r="G533" s="155">
        <f>SUM(H533:K533)</f>
        <v>1352191</v>
      </c>
      <c r="H533" s="155">
        <f>SUM(H534,H545,H547)</f>
        <v>369147</v>
      </c>
      <c r="I533" s="155">
        <f>SUM(I534,I545,I547)</f>
        <v>551407</v>
      </c>
      <c r="J533" s="155">
        <f t="shared" ref="J533:K533" si="69">SUM(J534,J545,J547)</f>
        <v>132261</v>
      </c>
      <c r="K533" s="155">
        <f t="shared" si="69"/>
        <v>299376</v>
      </c>
    </row>
    <row r="534" spans="1:11" ht="48.95" customHeight="1" x14ac:dyDescent="0.25">
      <c r="A534" s="219"/>
      <c r="B534" s="98" t="s">
        <v>85</v>
      </c>
      <c r="C534" s="109" t="s">
        <v>86</v>
      </c>
      <c r="D534" s="98" t="s">
        <v>257</v>
      </c>
      <c r="E534" s="27" t="s">
        <v>176</v>
      </c>
      <c r="F534" s="45" t="s">
        <v>177</v>
      </c>
      <c r="G534" s="111">
        <f t="shared" si="52"/>
        <v>148</v>
      </c>
      <c r="H534" s="110"/>
      <c r="I534" s="110">
        <v>148</v>
      </c>
      <c r="J534" s="110"/>
      <c r="K534" s="110"/>
    </row>
    <row r="535" spans="1:11" ht="37.5" customHeight="1" x14ac:dyDescent="0.25">
      <c r="A535" s="219"/>
      <c r="B535" s="170" t="s">
        <v>107</v>
      </c>
      <c r="C535" s="172" t="s">
        <v>104</v>
      </c>
      <c r="D535" s="234" t="s">
        <v>261</v>
      </c>
      <c r="E535" s="27" t="s">
        <v>140</v>
      </c>
      <c r="F535" s="45" t="s">
        <v>163</v>
      </c>
      <c r="G535" s="30">
        <f t="shared" si="52"/>
        <v>50539</v>
      </c>
      <c r="H535" s="31">
        <v>13207</v>
      </c>
      <c r="I535" s="31">
        <v>20945</v>
      </c>
      <c r="J535" s="31">
        <v>4100</v>
      </c>
      <c r="K535" s="31">
        <v>12287</v>
      </c>
    </row>
    <row r="536" spans="1:11" ht="27" customHeight="1" x14ac:dyDescent="0.25">
      <c r="A536" s="219"/>
      <c r="B536" s="170"/>
      <c r="C536" s="172"/>
      <c r="D536" s="218"/>
      <c r="E536" s="23" t="s">
        <v>176</v>
      </c>
      <c r="F536" s="6" t="s">
        <v>177</v>
      </c>
      <c r="G536" s="16">
        <f t="shared" si="52"/>
        <v>606275</v>
      </c>
      <c r="H536" s="14">
        <v>152819</v>
      </c>
      <c r="I536" s="14">
        <v>253410</v>
      </c>
      <c r="J536" s="14">
        <v>50720</v>
      </c>
      <c r="K536" s="14">
        <v>149326</v>
      </c>
    </row>
    <row r="537" spans="1:11" ht="27" customHeight="1" x14ac:dyDescent="0.25">
      <c r="A537" s="219"/>
      <c r="B537" s="170"/>
      <c r="C537" s="172"/>
      <c r="D537" s="178" t="s">
        <v>262</v>
      </c>
      <c r="E537" s="4" t="s">
        <v>140</v>
      </c>
      <c r="F537" s="6" t="s">
        <v>163</v>
      </c>
      <c r="G537" s="16">
        <f t="shared" si="52"/>
        <v>10923</v>
      </c>
      <c r="H537" s="14">
        <v>2731</v>
      </c>
      <c r="I537" s="14">
        <v>4588</v>
      </c>
      <c r="J537" s="14">
        <v>873</v>
      </c>
      <c r="K537" s="14">
        <v>2731</v>
      </c>
    </row>
    <row r="538" spans="1:11" ht="27" customHeight="1" x14ac:dyDescent="0.25">
      <c r="A538" s="219"/>
      <c r="B538" s="170"/>
      <c r="C538" s="172"/>
      <c r="D538" s="218"/>
      <c r="E538" s="23" t="s">
        <v>176</v>
      </c>
      <c r="F538" s="6" t="s">
        <v>177</v>
      </c>
      <c r="G538" s="16">
        <f t="shared" si="52"/>
        <v>163027</v>
      </c>
      <c r="H538" s="14">
        <v>42551</v>
      </c>
      <c r="I538" s="14">
        <v>66750</v>
      </c>
      <c r="J538" s="14">
        <v>15438</v>
      </c>
      <c r="K538" s="14">
        <v>38288</v>
      </c>
    </row>
    <row r="539" spans="1:11" ht="37.35" customHeight="1" x14ac:dyDescent="0.25">
      <c r="A539" s="219"/>
      <c r="B539" s="170"/>
      <c r="C539" s="172"/>
      <c r="D539" s="161">
        <v>151</v>
      </c>
      <c r="E539" s="4" t="s">
        <v>140</v>
      </c>
      <c r="F539" s="45" t="s">
        <v>163</v>
      </c>
      <c r="G539" s="16">
        <f t="shared" si="52"/>
        <v>69834</v>
      </c>
      <c r="H539" s="14">
        <v>17654</v>
      </c>
      <c r="I539" s="14">
        <v>29370</v>
      </c>
      <c r="J539" s="14">
        <v>5580</v>
      </c>
      <c r="K539" s="14">
        <v>17230</v>
      </c>
    </row>
    <row r="540" spans="1:11" ht="26.1" customHeight="1" x14ac:dyDescent="0.25">
      <c r="A540" s="219"/>
      <c r="B540" s="170"/>
      <c r="C540" s="172"/>
      <c r="D540" s="162"/>
      <c r="E540" s="23" t="s">
        <v>176</v>
      </c>
      <c r="F540" s="6" t="s">
        <v>177</v>
      </c>
      <c r="G540" s="16">
        <f t="shared" si="52"/>
        <v>373231</v>
      </c>
      <c r="H540" s="14">
        <v>115771</v>
      </c>
      <c r="I540" s="14">
        <v>156086</v>
      </c>
      <c r="J540" s="14">
        <v>39010</v>
      </c>
      <c r="K540" s="14">
        <v>62364</v>
      </c>
    </row>
    <row r="541" spans="1:11" ht="22.7" customHeight="1" x14ac:dyDescent="0.25">
      <c r="A541" s="219"/>
      <c r="B541" s="170"/>
      <c r="C541" s="172"/>
      <c r="D541" s="23" t="s">
        <v>98</v>
      </c>
      <c r="E541" s="23" t="s">
        <v>176</v>
      </c>
      <c r="F541" s="6" t="s">
        <v>177</v>
      </c>
      <c r="G541" s="16">
        <f t="shared" si="52"/>
        <v>300</v>
      </c>
      <c r="H541" s="14">
        <v>100</v>
      </c>
      <c r="I541" s="14">
        <v>100</v>
      </c>
      <c r="J541" s="14">
        <v>40</v>
      </c>
      <c r="K541" s="14">
        <v>60</v>
      </c>
    </row>
    <row r="542" spans="1:11" ht="21.75" customHeight="1" x14ac:dyDescent="0.25">
      <c r="A542" s="219"/>
      <c r="B542" s="170"/>
      <c r="C542" s="172"/>
      <c r="D542" s="23" t="s">
        <v>187</v>
      </c>
      <c r="E542" s="23" t="s">
        <v>176</v>
      </c>
      <c r="F542" s="6" t="s">
        <v>177</v>
      </c>
      <c r="G542" s="16">
        <f t="shared" si="52"/>
        <v>12000</v>
      </c>
      <c r="H542" s="14">
        <v>3900</v>
      </c>
      <c r="I542" s="14">
        <v>3510</v>
      </c>
      <c r="J542" s="14">
        <v>2600</v>
      </c>
      <c r="K542" s="14">
        <v>1990</v>
      </c>
    </row>
    <row r="543" spans="1:11" ht="29.85" customHeight="1" x14ac:dyDescent="0.25">
      <c r="A543" s="219"/>
      <c r="B543" s="170"/>
      <c r="C543" s="172"/>
      <c r="D543" s="23" t="s">
        <v>223</v>
      </c>
      <c r="E543" s="4" t="s">
        <v>140</v>
      </c>
      <c r="F543" s="6" t="s">
        <v>163</v>
      </c>
      <c r="G543" s="16">
        <f t="shared" si="52"/>
        <v>13000</v>
      </c>
      <c r="H543" s="14">
        <v>3700</v>
      </c>
      <c r="I543" s="14">
        <v>3500</v>
      </c>
      <c r="J543" s="14">
        <v>3700</v>
      </c>
      <c r="K543" s="14">
        <v>2100</v>
      </c>
    </row>
    <row r="544" spans="1:11" ht="26.45" customHeight="1" x14ac:dyDescent="0.25">
      <c r="A544" s="219"/>
      <c r="B544" s="170"/>
      <c r="C544" s="172"/>
      <c r="D544" s="96" t="s">
        <v>99</v>
      </c>
      <c r="E544" s="23" t="s">
        <v>176</v>
      </c>
      <c r="F544" s="6" t="s">
        <v>177</v>
      </c>
      <c r="G544" s="16">
        <f t="shared" si="52"/>
        <v>1114</v>
      </c>
      <c r="H544" s="14">
        <v>1114</v>
      </c>
      <c r="I544" s="14"/>
      <c r="J544" s="14"/>
      <c r="K544" s="14"/>
    </row>
    <row r="545" spans="1:11" ht="15" customHeight="1" x14ac:dyDescent="0.25">
      <c r="A545" s="219"/>
      <c r="B545" s="180"/>
      <c r="C545" s="181"/>
      <c r="D545" s="173" t="s">
        <v>105</v>
      </c>
      <c r="E545" s="174"/>
      <c r="F545" s="175"/>
      <c r="G545" s="124">
        <f>SUM(H545:K545)</f>
        <v>1300243</v>
      </c>
      <c r="H545" s="124">
        <f>SUM(H535:H544)</f>
        <v>353547</v>
      </c>
      <c r="I545" s="124">
        <f>SUM(I535:I543)</f>
        <v>538259</v>
      </c>
      <c r="J545" s="124">
        <f>SUM(J535:J543)</f>
        <v>122061</v>
      </c>
      <c r="K545" s="124">
        <f>SUM(K535:K543)</f>
        <v>286376</v>
      </c>
    </row>
    <row r="546" spans="1:11" ht="15" customHeight="1" x14ac:dyDescent="0.25">
      <c r="A546" s="219"/>
      <c r="B546" s="169" t="s">
        <v>108</v>
      </c>
      <c r="C546" s="171" t="s">
        <v>121</v>
      </c>
      <c r="D546" s="23">
        <v>142</v>
      </c>
      <c r="E546" s="4" t="s">
        <v>169</v>
      </c>
      <c r="F546" s="6" t="s">
        <v>174</v>
      </c>
      <c r="G546" s="16">
        <f t="shared" si="52"/>
        <v>51800</v>
      </c>
      <c r="H546" s="14">
        <v>15600</v>
      </c>
      <c r="I546" s="14">
        <v>13000</v>
      </c>
      <c r="J546" s="14">
        <v>10200</v>
      </c>
      <c r="K546" s="14">
        <v>13000</v>
      </c>
    </row>
    <row r="547" spans="1:11" ht="23.25" customHeight="1" thickBot="1" x14ac:dyDescent="0.3">
      <c r="A547" s="220"/>
      <c r="B547" s="170"/>
      <c r="C547" s="172"/>
      <c r="D547" s="206" t="s">
        <v>120</v>
      </c>
      <c r="E547" s="207"/>
      <c r="F547" s="208"/>
      <c r="G547" s="128">
        <f>SUM(H547:K547)</f>
        <v>51800</v>
      </c>
      <c r="H547" s="128">
        <f t="shared" ref="H547:K547" si="70">SUM(H546)</f>
        <v>15600</v>
      </c>
      <c r="I547" s="128">
        <f t="shared" si="70"/>
        <v>13000</v>
      </c>
      <c r="J547" s="128">
        <f t="shared" si="70"/>
        <v>10200</v>
      </c>
      <c r="K547" s="128">
        <f t="shared" si="70"/>
        <v>13000</v>
      </c>
    </row>
    <row r="548" spans="1:11" ht="15" customHeight="1" thickBot="1" x14ac:dyDescent="0.3">
      <c r="A548" s="133" t="s">
        <v>219</v>
      </c>
      <c r="B548" s="221" t="s">
        <v>225</v>
      </c>
      <c r="C548" s="222"/>
      <c r="D548" s="222"/>
      <c r="E548" s="222"/>
      <c r="F548" s="223"/>
      <c r="G548" s="134">
        <f>SUM(G559,G560,G562)</f>
        <v>3014984</v>
      </c>
      <c r="H548" s="134">
        <f t="shared" ref="H548:K548" si="71">SUM(H559,H560,H562)</f>
        <v>851681</v>
      </c>
      <c r="I548" s="134">
        <f t="shared" si="71"/>
        <v>1202503</v>
      </c>
      <c r="J548" s="134">
        <f t="shared" si="71"/>
        <v>254607</v>
      </c>
      <c r="K548" s="134">
        <f t="shared" si="71"/>
        <v>706193</v>
      </c>
    </row>
    <row r="549" spans="1:11" ht="23.1" customHeight="1" x14ac:dyDescent="0.25">
      <c r="A549" s="215"/>
      <c r="B549" s="170" t="s">
        <v>107</v>
      </c>
      <c r="C549" s="172" t="s">
        <v>104</v>
      </c>
      <c r="D549" s="98" t="s">
        <v>278</v>
      </c>
      <c r="E549" s="56" t="s">
        <v>176</v>
      </c>
      <c r="F549" s="45" t="s">
        <v>177</v>
      </c>
      <c r="G549" s="30">
        <f t="shared" si="24"/>
        <v>100982</v>
      </c>
      <c r="H549" s="31">
        <v>100982</v>
      </c>
      <c r="I549" s="31"/>
      <c r="J549" s="31"/>
      <c r="K549" s="31"/>
    </row>
    <row r="550" spans="1:11" ht="31.7" customHeight="1" x14ac:dyDescent="0.25">
      <c r="A550" s="216"/>
      <c r="B550" s="170"/>
      <c r="C550" s="172"/>
      <c r="D550" s="97" t="s">
        <v>261</v>
      </c>
      <c r="E550" s="56" t="s">
        <v>176</v>
      </c>
      <c r="F550" s="45" t="s">
        <v>177</v>
      </c>
      <c r="G550" s="30">
        <f t="shared" si="24"/>
        <v>1527782</v>
      </c>
      <c r="H550" s="31">
        <v>381946</v>
      </c>
      <c r="I550" s="31">
        <v>641667</v>
      </c>
      <c r="J550" s="31">
        <v>122223</v>
      </c>
      <c r="K550" s="31">
        <v>381946</v>
      </c>
    </row>
    <row r="551" spans="1:11" ht="31.7" customHeight="1" x14ac:dyDescent="0.25">
      <c r="A551" s="216"/>
      <c r="B551" s="170"/>
      <c r="C551" s="172"/>
      <c r="D551" s="94" t="s">
        <v>262</v>
      </c>
      <c r="E551" s="4" t="s">
        <v>176</v>
      </c>
      <c r="F551" s="6" t="s">
        <v>177</v>
      </c>
      <c r="G551" s="16">
        <f t="shared" si="24"/>
        <v>480059</v>
      </c>
      <c r="H551" s="14">
        <v>120015</v>
      </c>
      <c r="I551" s="14">
        <v>201625</v>
      </c>
      <c r="J551" s="14">
        <v>38404</v>
      </c>
      <c r="K551" s="14">
        <v>120015</v>
      </c>
    </row>
    <row r="552" spans="1:11" ht="31.7" customHeight="1" x14ac:dyDescent="0.25">
      <c r="A552" s="216"/>
      <c r="B552" s="170"/>
      <c r="C552" s="172"/>
      <c r="D552" s="94">
        <v>144</v>
      </c>
      <c r="E552" s="4" t="s">
        <v>176</v>
      </c>
      <c r="F552" s="6" t="s">
        <v>177</v>
      </c>
      <c r="G552" s="16">
        <f t="shared" si="24"/>
        <v>9560</v>
      </c>
      <c r="H552" s="14"/>
      <c r="I552" s="14">
        <v>5680</v>
      </c>
      <c r="J552" s="14">
        <v>3880</v>
      </c>
      <c r="K552" s="14"/>
    </row>
    <row r="553" spans="1:11" ht="21.2" customHeight="1" x14ac:dyDescent="0.25">
      <c r="A553" s="216"/>
      <c r="B553" s="170"/>
      <c r="C553" s="172"/>
      <c r="D553" s="161">
        <v>151</v>
      </c>
      <c r="E553" s="23" t="s">
        <v>176</v>
      </c>
      <c r="F553" s="6" t="s">
        <v>177</v>
      </c>
      <c r="G553" s="16">
        <f t="shared" si="24"/>
        <v>708085</v>
      </c>
      <c r="H553" s="14">
        <v>208350</v>
      </c>
      <c r="I553" s="14">
        <v>271100</v>
      </c>
      <c r="J553" s="14">
        <v>86550</v>
      </c>
      <c r="K553" s="14">
        <v>142085</v>
      </c>
    </row>
    <row r="554" spans="1:11" ht="15.75" customHeight="1" x14ac:dyDescent="0.25">
      <c r="A554" s="216"/>
      <c r="B554" s="170"/>
      <c r="C554" s="172"/>
      <c r="D554" s="162"/>
      <c r="E554" s="23" t="s">
        <v>145</v>
      </c>
      <c r="F554" s="5" t="s">
        <v>165</v>
      </c>
      <c r="G554" s="16">
        <f t="shared" si="24"/>
        <v>500</v>
      </c>
      <c r="H554" s="14">
        <v>100</v>
      </c>
      <c r="I554" s="14">
        <v>300</v>
      </c>
      <c r="J554" s="14"/>
      <c r="K554" s="14">
        <v>100</v>
      </c>
    </row>
    <row r="555" spans="1:11" ht="19.5" customHeight="1" x14ac:dyDescent="0.25">
      <c r="A555" s="216"/>
      <c r="B555" s="170"/>
      <c r="C555" s="172"/>
      <c r="D555" s="23" t="s">
        <v>98</v>
      </c>
      <c r="E555" s="224" t="s">
        <v>176</v>
      </c>
      <c r="F555" s="225" t="s">
        <v>177</v>
      </c>
      <c r="G555" s="16">
        <f t="shared" si="24"/>
        <v>1000</v>
      </c>
      <c r="H555" s="14">
        <v>250</v>
      </c>
      <c r="I555" s="14">
        <v>250</v>
      </c>
      <c r="J555" s="14">
        <v>250</v>
      </c>
      <c r="K555" s="14">
        <v>250</v>
      </c>
    </row>
    <row r="556" spans="1:11" ht="17.45" customHeight="1" x14ac:dyDescent="0.25">
      <c r="A556" s="216"/>
      <c r="B556" s="170"/>
      <c r="C556" s="172"/>
      <c r="D556" s="23" t="s">
        <v>187</v>
      </c>
      <c r="E556" s="183"/>
      <c r="F556" s="225"/>
      <c r="G556" s="16">
        <f t="shared" si="24"/>
        <v>30000</v>
      </c>
      <c r="H556" s="14">
        <v>9000</v>
      </c>
      <c r="I556" s="14">
        <v>15000</v>
      </c>
      <c r="J556" s="14"/>
      <c r="K556" s="14">
        <v>6000</v>
      </c>
    </row>
    <row r="557" spans="1:11" ht="19.5" customHeight="1" x14ac:dyDescent="0.25">
      <c r="A557" s="216"/>
      <c r="B557" s="170"/>
      <c r="C557" s="172"/>
      <c r="D557" s="23" t="s">
        <v>223</v>
      </c>
      <c r="E557" s="183"/>
      <c r="F557" s="225"/>
      <c r="G557" s="16">
        <f t="shared" si="24"/>
        <v>15000</v>
      </c>
      <c r="H557" s="14">
        <v>4800</v>
      </c>
      <c r="I557" s="14">
        <v>4300</v>
      </c>
      <c r="J557" s="14">
        <v>1700</v>
      </c>
      <c r="K557" s="14">
        <v>4200</v>
      </c>
    </row>
    <row r="558" spans="1:11" ht="17.45" customHeight="1" x14ac:dyDescent="0.25">
      <c r="A558" s="216"/>
      <c r="B558" s="170"/>
      <c r="C558" s="172"/>
      <c r="D558" s="23" t="s">
        <v>99</v>
      </c>
      <c r="E558" s="184"/>
      <c r="F558" s="202"/>
      <c r="G558" s="16">
        <f t="shared" si="24"/>
        <v>38</v>
      </c>
      <c r="H558" s="14">
        <v>38</v>
      </c>
      <c r="I558" s="14"/>
      <c r="J558" s="14"/>
      <c r="K558" s="14"/>
    </row>
    <row r="559" spans="1:11" ht="15.75" customHeight="1" x14ac:dyDescent="0.25">
      <c r="A559" s="216"/>
      <c r="B559" s="180"/>
      <c r="C559" s="181"/>
      <c r="D559" s="173" t="s">
        <v>105</v>
      </c>
      <c r="E559" s="174"/>
      <c r="F559" s="175"/>
      <c r="G559" s="124">
        <f>SUM(H559:K559)</f>
        <v>2873006</v>
      </c>
      <c r="H559" s="124">
        <f>SUM(H549:H558)</f>
        <v>825481</v>
      </c>
      <c r="I559" s="124">
        <f>SUM(I549:I558)</f>
        <v>1139922</v>
      </c>
      <c r="J559" s="124">
        <f>SUM(J549:J558)</f>
        <v>253007</v>
      </c>
      <c r="K559" s="124">
        <f>SUM(K549:K558)</f>
        <v>654596</v>
      </c>
    </row>
    <row r="560" spans="1:11" ht="41.45" customHeight="1" x14ac:dyDescent="0.25">
      <c r="A560" s="216"/>
      <c r="B560" s="105" t="s">
        <v>85</v>
      </c>
      <c r="C560" s="101" t="s">
        <v>86</v>
      </c>
      <c r="D560" s="23">
        <v>151</v>
      </c>
      <c r="E560" s="23" t="s">
        <v>176</v>
      </c>
      <c r="F560" s="6" t="s">
        <v>177</v>
      </c>
      <c r="G560" s="16">
        <f t="shared" si="24"/>
        <v>88</v>
      </c>
      <c r="H560" s="24"/>
      <c r="I560" s="24">
        <v>88</v>
      </c>
      <c r="J560" s="24"/>
      <c r="K560" s="24"/>
    </row>
    <row r="561" spans="1:11" ht="18.75" customHeight="1" x14ac:dyDescent="0.25">
      <c r="A561" s="216"/>
      <c r="B561" s="169" t="s">
        <v>108</v>
      </c>
      <c r="C561" s="171" t="s">
        <v>121</v>
      </c>
      <c r="D561" s="23">
        <v>142</v>
      </c>
      <c r="E561" s="4" t="s">
        <v>169</v>
      </c>
      <c r="F561" s="6" t="s">
        <v>174</v>
      </c>
      <c r="G561" s="16">
        <f t="shared" si="24"/>
        <v>141890</v>
      </c>
      <c r="H561" s="14">
        <v>26200</v>
      </c>
      <c r="I561" s="14">
        <v>62493</v>
      </c>
      <c r="J561" s="14">
        <v>1600</v>
      </c>
      <c r="K561" s="14">
        <v>51597</v>
      </c>
    </row>
    <row r="562" spans="1:11" ht="21.2" customHeight="1" thickBot="1" x14ac:dyDescent="0.3">
      <c r="A562" s="217"/>
      <c r="B562" s="170"/>
      <c r="C562" s="172"/>
      <c r="D562" s="206" t="s">
        <v>120</v>
      </c>
      <c r="E562" s="207"/>
      <c r="F562" s="208"/>
      <c r="G562" s="128">
        <f>SUM(H562:K562)</f>
        <v>141890</v>
      </c>
      <c r="H562" s="128">
        <f t="shared" ref="H562:K562" si="72">SUM(H561)</f>
        <v>26200</v>
      </c>
      <c r="I562" s="128">
        <f t="shared" si="72"/>
        <v>62493</v>
      </c>
      <c r="J562" s="128">
        <f t="shared" si="72"/>
        <v>1600</v>
      </c>
      <c r="K562" s="128">
        <f t="shared" si="72"/>
        <v>51597</v>
      </c>
    </row>
    <row r="563" spans="1:11" ht="15.75" customHeight="1" thickBot="1" x14ac:dyDescent="0.3">
      <c r="A563" s="138" t="s">
        <v>221</v>
      </c>
      <c r="B563" s="237" t="s">
        <v>227</v>
      </c>
      <c r="C563" s="222"/>
      <c r="D563" s="222"/>
      <c r="E563" s="222"/>
      <c r="F563" s="223"/>
      <c r="G563" s="134">
        <f>SUM(G574,G575,G577)</f>
        <v>1133801</v>
      </c>
      <c r="H563" s="134">
        <f t="shared" ref="H563:K563" si="73">SUM(H574,H575,H577)</f>
        <v>323457</v>
      </c>
      <c r="I563" s="134">
        <f t="shared" si="73"/>
        <v>472673</v>
      </c>
      <c r="J563" s="134">
        <f t="shared" si="73"/>
        <v>135441</v>
      </c>
      <c r="K563" s="134">
        <f t="shared" si="73"/>
        <v>202230</v>
      </c>
    </row>
    <row r="564" spans="1:11" ht="25.15" customHeight="1" x14ac:dyDescent="0.25">
      <c r="A564" s="164"/>
      <c r="B564" s="170" t="s">
        <v>107</v>
      </c>
      <c r="C564" s="172" t="s">
        <v>104</v>
      </c>
      <c r="D564" s="98" t="s">
        <v>278</v>
      </c>
      <c r="E564" s="27" t="s">
        <v>176</v>
      </c>
      <c r="F564" s="45" t="s">
        <v>177</v>
      </c>
      <c r="G564" s="30">
        <f t="shared" si="24"/>
        <v>14824</v>
      </c>
      <c r="H564" s="31">
        <v>6680</v>
      </c>
      <c r="I564" s="31">
        <v>8144</v>
      </c>
      <c r="J564" s="31"/>
      <c r="K564" s="31"/>
    </row>
    <row r="565" spans="1:11" ht="31.5" customHeight="1" x14ac:dyDescent="0.25">
      <c r="A565" s="164"/>
      <c r="B565" s="170"/>
      <c r="C565" s="172"/>
      <c r="D565" s="234" t="s">
        <v>261</v>
      </c>
      <c r="E565" s="27" t="s">
        <v>140</v>
      </c>
      <c r="F565" s="45" t="s">
        <v>163</v>
      </c>
      <c r="G565" s="30">
        <f t="shared" si="24"/>
        <v>31281</v>
      </c>
      <c r="H565" s="31">
        <v>7710</v>
      </c>
      <c r="I565" s="31">
        <v>12780</v>
      </c>
      <c r="J565" s="31">
        <v>2720</v>
      </c>
      <c r="K565" s="31">
        <v>8071</v>
      </c>
    </row>
    <row r="566" spans="1:11" ht="27" customHeight="1" x14ac:dyDescent="0.25">
      <c r="A566" s="164"/>
      <c r="B566" s="170"/>
      <c r="C566" s="172"/>
      <c r="D566" s="218"/>
      <c r="E566" s="23" t="s">
        <v>176</v>
      </c>
      <c r="F566" s="6" t="s">
        <v>177</v>
      </c>
      <c r="G566" s="16">
        <f t="shared" si="24"/>
        <v>472140</v>
      </c>
      <c r="H566" s="14">
        <v>118260</v>
      </c>
      <c r="I566" s="14">
        <v>195360</v>
      </c>
      <c r="J566" s="14">
        <v>40860</v>
      </c>
      <c r="K566" s="14">
        <v>117660</v>
      </c>
    </row>
    <row r="567" spans="1:11" ht="33" customHeight="1" x14ac:dyDescent="0.25">
      <c r="A567" s="164"/>
      <c r="B567" s="170"/>
      <c r="C567" s="172"/>
      <c r="D567" s="61" t="s">
        <v>262</v>
      </c>
      <c r="E567" s="23" t="s">
        <v>176</v>
      </c>
      <c r="F567" s="6" t="s">
        <v>177</v>
      </c>
      <c r="G567" s="16">
        <f t="shared" si="24"/>
        <v>131451</v>
      </c>
      <c r="H567" s="14">
        <v>43530</v>
      </c>
      <c r="I567" s="14">
        <v>73625</v>
      </c>
      <c r="J567" s="14">
        <v>12061</v>
      </c>
      <c r="K567" s="14">
        <v>2235</v>
      </c>
    </row>
    <row r="568" spans="1:11" ht="33" customHeight="1" x14ac:dyDescent="0.25">
      <c r="A568" s="164"/>
      <c r="B568" s="170"/>
      <c r="C568" s="172"/>
      <c r="D568" s="116">
        <v>144</v>
      </c>
      <c r="E568" s="23" t="s">
        <v>176</v>
      </c>
      <c r="F568" s="6" t="s">
        <v>177</v>
      </c>
      <c r="G568" s="16">
        <f t="shared" si="24"/>
        <v>4256</v>
      </c>
      <c r="H568" s="14"/>
      <c r="I568" s="14">
        <v>3066</v>
      </c>
      <c r="J568" s="14">
        <v>1190</v>
      </c>
      <c r="K568" s="14"/>
    </row>
    <row r="569" spans="1:11" ht="36" customHeight="1" x14ac:dyDescent="0.25">
      <c r="A569" s="164"/>
      <c r="B569" s="170"/>
      <c r="C569" s="172"/>
      <c r="D569" s="161">
        <v>151</v>
      </c>
      <c r="E569" s="23" t="s">
        <v>140</v>
      </c>
      <c r="F569" s="6" t="s">
        <v>163</v>
      </c>
      <c r="G569" s="16">
        <f t="shared" si="24"/>
        <v>22257</v>
      </c>
      <c r="H569" s="14">
        <v>6290</v>
      </c>
      <c r="I569" s="14">
        <v>7820</v>
      </c>
      <c r="J569" s="14">
        <v>3910</v>
      </c>
      <c r="K569" s="14">
        <v>4237</v>
      </c>
    </row>
    <row r="570" spans="1:11" ht="26.45" customHeight="1" x14ac:dyDescent="0.25">
      <c r="A570" s="164"/>
      <c r="B570" s="170"/>
      <c r="C570" s="172"/>
      <c r="D570" s="162"/>
      <c r="E570" s="23" t="s">
        <v>176</v>
      </c>
      <c r="F570" s="6" t="s">
        <v>177</v>
      </c>
      <c r="G570" s="16">
        <f t="shared" si="24"/>
        <v>377910</v>
      </c>
      <c r="H570" s="14">
        <v>120237</v>
      </c>
      <c r="I570" s="14">
        <v>151896</v>
      </c>
      <c r="J570" s="14">
        <v>53050</v>
      </c>
      <c r="K570" s="14">
        <v>52727</v>
      </c>
    </row>
    <row r="571" spans="1:11" ht="14.25" customHeight="1" x14ac:dyDescent="0.25">
      <c r="A571" s="164"/>
      <c r="B571" s="170"/>
      <c r="C571" s="172"/>
      <c r="D571" s="23" t="s">
        <v>98</v>
      </c>
      <c r="E571" s="161" t="s">
        <v>176</v>
      </c>
      <c r="F571" s="201" t="s">
        <v>177</v>
      </c>
      <c r="G571" s="16">
        <f t="shared" si="24"/>
        <v>100</v>
      </c>
      <c r="H571" s="14">
        <v>50</v>
      </c>
      <c r="I571" s="14"/>
      <c r="J571" s="14">
        <v>50</v>
      </c>
      <c r="K571" s="14"/>
    </row>
    <row r="572" spans="1:11" ht="15.75" customHeight="1" x14ac:dyDescent="0.25">
      <c r="A572" s="164"/>
      <c r="B572" s="170"/>
      <c r="C572" s="172"/>
      <c r="D572" s="23" t="s">
        <v>187</v>
      </c>
      <c r="E572" s="162"/>
      <c r="F572" s="202"/>
      <c r="G572" s="16">
        <f t="shared" si="24"/>
        <v>17500</v>
      </c>
      <c r="H572" s="14">
        <v>4300</v>
      </c>
      <c r="I572" s="14">
        <v>3300</v>
      </c>
      <c r="J572" s="14">
        <v>6600</v>
      </c>
      <c r="K572" s="14">
        <v>3300</v>
      </c>
    </row>
    <row r="573" spans="1:11" ht="36.75" customHeight="1" x14ac:dyDescent="0.25">
      <c r="A573" s="164"/>
      <c r="B573" s="170"/>
      <c r="C573" s="172"/>
      <c r="D573" s="23" t="s">
        <v>223</v>
      </c>
      <c r="E573" s="23" t="s">
        <v>140</v>
      </c>
      <c r="F573" s="6" t="s">
        <v>163</v>
      </c>
      <c r="G573" s="16">
        <f t="shared" si="24"/>
        <v>10000</v>
      </c>
      <c r="H573" s="14">
        <v>1900</v>
      </c>
      <c r="I573" s="14">
        <v>1900</v>
      </c>
      <c r="J573" s="14">
        <v>4500</v>
      </c>
      <c r="K573" s="14">
        <v>1700</v>
      </c>
    </row>
    <row r="574" spans="1:11" ht="15.75" customHeight="1" x14ac:dyDescent="0.25">
      <c r="A574" s="164"/>
      <c r="B574" s="180"/>
      <c r="C574" s="181"/>
      <c r="D574" s="173" t="s">
        <v>105</v>
      </c>
      <c r="E574" s="174"/>
      <c r="F574" s="175"/>
      <c r="G574" s="124">
        <f>SUM(H574:K574)</f>
        <v>1081719</v>
      </c>
      <c r="H574" s="124">
        <f>SUM(H564:H573)</f>
        <v>308957</v>
      </c>
      <c r="I574" s="124">
        <f>SUM(I564:I573)</f>
        <v>457891</v>
      </c>
      <c r="J574" s="124">
        <f>SUM(J564:J573)</f>
        <v>124941</v>
      </c>
      <c r="K574" s="124">
        <f>SUM(K564:K573)</f>
        <v>189930</v>
      </c>
    </row>
    <row r="575" spans="1:11" ht="33.950000000000003" customHeight="1" x14ac:dyDescent="0.25">
      <c r="A575" s="164"/>
      <c r="B575" s="105" t="s">
        <v>85</v>
      </c>
      <c r="C575" s="101" t="s">
        <v>86</v>
      </c>
      <c r="D575" s="23">
        <v>151</v>
      </c>
      <c r="E575" s="23" t="s">
        <v>176</v>
      </c>
      <c r="F575" s="73" t="s">
        <v>177</v>
      </c>
      <c r="G575" s="25">
        <f>SUM(H575:K575)</f>
        <v>282</v>
      </c>
      <c r="H575" s="24"/>
      <c r="I575" s="24">
        <v>282</v>
      </c>
      <c r="J575" s="24"/>
      <c r="K575" s="24"/>
    </row>
    <row r="576" spans="1:11" ht="15.75" customHeight="1" x14ac:dyDescent="0.25">
      <c r="A576" s="164"/>
      <c r="B576" s="169" t="s">
        <v>108</v>
      </c>
      <c r="C576" s="171" t="s">
        <v>121</v>
      </c>
      <c r="D576" s="23">
        <v>142</v>
      </c>
      <c r="E576" s="23" t="s">
        <v>169</v>
      </c>
      <c r="F576" s="6" t="s">
        <v>174</v>
      </c>
      <c r="G576" s="16">
        <f t="shared" si="24"/>
        <v>51800</v>
      </c>
      <c r="H576" s="14">
        <v>14500</v>
      </c>
      <c r="I576" s="14">
        <v>14500</v>
      </c>
      <c r="J576" s="14">
        <v>10500</v>
      </c>
      <c r="K576" s="14">
        <v>12300</v>
      </c>
    </row>
    <row r="577" spans="1:11" ht="26.45" customHeight="1" thickBot="1" x14ac:dyDescent="0.3">
      <c r="A577" s="165"/>
      <c r="B577" s="170"/>
      <c r="C577" s="172"/>
      <c r="D577" s="206" t="s">
        <v>120</v>
      </c>
      <c r="E577" s="207"/>
      <c r="F577" s="208"/>
      <c r="G577" s="128">
        <f>SUM(H577:K577)</f>
        <v>51800</v>
      </c>
      <c r="H577" s="128">
        <f t="shared" ref="H577:K577" si="74">SUM(H576)</f>
        <v>14500</v>
      </c>
      <c r="I577" s="128">
        <f t="shared" si="74"/>
        <v>14500</v>
      </c>
      <c r="J577" s="128">
        <f t="shared" si="74"/>
        <v>10500</v>
      </c>
      <c r="K577" s="128">
        <f t="shared" si="74"/>
        <v>12300</v>
      </c>
    </row>
    <row r="578" spans="1:11" ht="15.75" customHeight="1" thickBot="1" x14ac:dyDescent="0.3">
      <c r="A578" s="133" t="s">
        <v>224</v>
      </c>
      <c r="B578" s="221" t="s">
        <v>229</v>
      </c>
      <c r="C578" s="222"/>
      <c r="D578" s="222"/>
      <c r="E578" s="222"/>
      <c r="F578" s="223"/>
      <c r="G578" s="134">
        <f>SUM(H578:K578)</f>
        <v>1586090</v>
      </c>
      <c r="H578" s="134">
        <f t="shared" ref="H578:K578" si="75">SUM(H587,H589)</f>
        <v>400346</v>
      </c>
      <c r="I578" s="134">
        <f t="shared" si="75"/>
        <v>446289</v>
      </c>
      <c r="J578" s="134">
        <f t="shared" si="75"/>
        <v>368020</v>
      </c>
      <c r="K578" s="135">
        <f t="shared" si="75"/>
        <v>371435</v>
      </c>
    </row>
    <row r="579" spans="1:11" ht="25.15" customHeight="1" x14ac:dyDescent="0.25">
      <c r="A579" s="216"/>
      <c r="B579" s="170" t="s">
        <v>107</v>
      </c>
      <c r="C579" s="172" t="s">
        <v>104</v>
      </c>
      <c r="D579" s="27">
        <v>144</v>
      </c>
      <c r="E579" s="56" t="s">
        <v>176</v>
      </c>
      <c r="F579" s="45" t="s">
        <v>177</v>
      </c>
      <c r="G579" s="66">
        <f t="shared" si="24"/>
        <v>6733</v>
      </c>
      <c r="H579" s="47">
        <v>805</v>
      </c>
      <c r="I579" s="47">
        <v>806</v>
      </c>
      <c r="J579" s="47">
        <v>4317</v>
      </c>
      <c r="K579" s="47">
        <v>805</v>
      </c>
    </row>
    <row r="580" spans="1:11" ht="30.6" customHeight="1" x14ac:dyDescent="0.25">
      <c r="A580" s="216"/>
      <c r="B580" s="170"/>
      <c r="C580" s="172"/>
      <c r="D580" s="178" t="s">
        <v>261</v>
      </c>
      <c r="E580" s="23" t="s">
        <v>140</v>
      </c>
      <c r="F580" s="39" t="s">
        <v>163</v>
      </c>
      <c r="G580" s="66">
        <f t="shared" si="24"/>
        <v>85757</v>
      </c>
      <c r="H580" s="47">
        <v>21441</v>
      </c>
      <c r="I580" s="47">
        <v>21440</v>
      </c>
      <c r="J580" s="47">
        <v>21439</v>
      </c>
      <c r="K580" s="47">
        <v>21437</v>
      </c>
    </row>
    <row r="581" spans="1:11" ht="28.9" customHeight="1" x14ac:dyDescent="0.25">
      <c r="A581" s="216"/>
      <c r="B581" s="170"/>
      <c r="C581" s="172"/>
      <c r="D581" s="218"/>
      <c r="E581" s="23" t="s">
        <v>176</v>
      </c>
      <c r="F581" s="83" t="s">
        <v>177</v>
      </c>
      <c r="G581" s="66">
        <f t="shared" si="24"/>
        <v>758165</v>
      </c>
      <c r="H581" s="47">
        <v>189564</v>
      </c>
      <c r="I581" s="47">
        <v>209824</v>
      </c>
      <c r="J581" s="47">
        <v>169243</v>
      </c>
      <c r="K581" s="47">
        <v>189534</v>
      </c>
    </row>
    <row r="582" spans="1:11" ht="28.9" customHeight="1" x14ac:dyDescent="0.25">
      <c r="A582" s="216"/>
      <c r="B582" s="170"/>
      <c r="C582" s="172"/>
      <c r="D582" s="178" t="s">
        <v>262</v>
      </c>
      <c r="E582" s="23" t="s">
        <v>140</v>
      </c>
      <c r="F582" s="39" t="s">
        <v>163</v>
      </c>
      <c r="G582" s="25">
        <f t="shared" si="24"/>
        <v>15362</v>
      </c>
      <c r="H582" s="24">
        <v>3841</v>
      </c>
      <c r="I582" s="24">
        <v>4855</v>
      </c>
      <c r="J582" s="24">
        <v>2827</v>
      </c>
      <c r="K582" s="24">
        <v>3839</v>
      </c>
    </row>
    <row r="583" spans="1:11" ht="28.9" customHeight="1" x14ac:dyDescent="0.25">
      <c r="A583" s="216"/>
      <c r="B583" s="170"/>
      <c r="C583" s="172"/>
      <c r="D583" s="218"/>
      <c r="E583" s="23" t="s">
        <v>176</v>
      </c>
      <c r="F583" s="83" t="s">
        <v>177</v>
      </c>
      <c r="G583" s="25">
        <f t="shared" si="24"/>
        <v>206719</v>
      </c>
      <c r="H583" s="24">
        <v>51424</v>
      </c>
      <c r="I583" s="24">
        <v>58527</v>
      </c>
      <c r="J583" s="24">
        <v>45345</v>
      </c>
      <c r="K583" s="24">
        <v>51423</v>
      </c>
    </row>
    <row r="584" spans="1:11" ht="37.35" customHeight="1" x14ac:dyDescent="0.25">
      <c r="A584" s="216"/>
      <c r="B584" s="170"/>
      <c r="C584" s="172"/>
      <c r="D584" s="161">
        <v>151</v>
      </c>
      <c r="E584" s="23" t="s">
        <v>140</v>
      </c>
      <c r="F584" s="39" t="s">
        <v>163</v>
      </c>
      <c r="G584" s="25">
        <f t="shared" si="24"/>
        <v>74678</v>
      </c>
      <c r="H584" s="24">
        <v>19670</v>
      </c>
      <c r="I584" s="24">
        <v>18669</v>
      </c>
      <c r="J584" s="24">
        <v>17669</v>
      </c>
      <c r="K584" s="24">
        <v>18670</v>
      </c>
    </row>
    <row r="585" spans="1:11" ht="27.2" customHeight="1" x14ac:dyDescent="0.25">
      <c r="A585" s="216"/>
      <c r="B585" s="170"/>
      <c r="C585" s="172"/>
      <c r="D585" s="162"/>
      <c r="E585" s="23" t="s">
        <v>176</v>
      </c>
      <c r="F585" s="83" t="s">
        <v>177</v>
      </c>
      <c r="G585" s="25">
        <f t="shared" si="24"/>
        <v>360576</v>
      </c>
      <c r="H585" s="24">
        <v>96351</v>
      </c>
      <c r="I585" s="24">
        <v>115418</v>
      </c>
      <c r="J585" s="24">
        <v>85330</v>
      </c>
      <c r="K585" s="24">
        <v>63477</v>
      </c>
    </row>
    <row r="586" spans="1:11" ht="23.1" customHeight="1" x14ac:dyDescent="0.25">
      <c r="A586" s="216"/>
      <c r="B586" s="170"/>
      <c r="C586" s="172"/>
      <c r="D586" s="23" t="s">
        <v>187</v>
      </c>
      <c r="E586" s="23" t="s">
        <v>176</v>
      </c>
      <c r="F586" s="83" t="s">
        <v>177</v>
      </c>
      <c r="G586" s="25">
        <f t="shared" si="24"/>
        <v>16100</v>
      </c>
      <c r="H586" s="24">
        <v>3250</v>
      </c>
      <c r="I586" s="24">
        <v>3250</v>
      </c>
      <c r="J586" s="24">
        <v>6350</v>
      </c>
      <c r="K586" s="24">
        <v>3250</v>
      </c>
    </row>
    <row r="587" spans="1:11" ht="18.399999999999999" customHeight="1" x14ac:dyDescent="0.25">
      <c r="A587" s="216"/>
      <c r="B587" s="180"/>
      <c r="C587" s="181"/>
      <c r="D587" s="173" t="s">
        <v>105</v>
      </c>
      <c r="E587" s="174"/>
      <c r="F587" s="175"/>
      <c r="G587" s="124">
        <f>SUM(H587:K587)</f>
        <v>1524090</v>
      </c>
      <c r="H587" s="124">
        <f>SUM(H579:H586)</f>
        <v>386346</v>
      </c>
      <c r="I587" s="124">
        <f>SUM(I579:I586)</f>
        <v>432789</v>
      </c>
      <c r="J587" s="124">
        <f>SUM(J579:J586)</f>
        <v>352520</v>
      </c>
      <c r="K587" s="124">
        <f>SUM(K579:K586)</f>
        <v>352435</v>
      </c>
    </row>
    <row r="588" spans="1:11" ht="15.75" customHeight="1" x14ac:dyDescent="0.25">
      <c r="A588" s="216"/>
      <c r="B588" s="169" t="s">
        <v>108</v>
      </c>
      <c r="C588" s="171" t="s">
        <v>121</v>
      </c>
      <c r="D588" s="23">
        <v>142</v>
      </c>
      <c r="E588" s="4" t="s">
        <v>169</v>
      </c>
      <c r="F588" s="6" t="s">
        <v>174</v>
      </c>
      <c r="G588" s="16">
        <f t="shared" si="24"/>
        <v>62000</v>
      </c>
      <c r="H588" s="14">
        <v>14000</v>
      </c>
      <c r="I588" s="14">
        <v>13500</v>
      </c>
      <c r="J588" s="14">
        <v>15500</v>
      </c>
      <c r="K588" s="14">
        <v>19000</v>
      </c>
    </row>
    <row r="589" spans="1:11" ht="24" customHeight="1" thickBot="1" x14ac:dyDescent="0.3">
      <c r="A589" s="217"/>
      <c r="B589" s="170"/>
      <c r="C589" s="172"/>
      <c r="D589" s="206" t="s">
        <v>120</v>
      </c>
      <c r="E589" s="207"/>
      <c r="F589" s="208"/>
      <c r="G589" s="128">
        <f>SUM(H589:K589)</f>
        <v>62000</v>
      </c>
      <c r="H589" s="128">
        <f t="shared" ref="H589:K589" si="76">SUM(H588)</f>
        <v>14000</v>
      </c>
      <c r="I589" s="128">
        <f t="shared" si="76"/>
        <v>13500</v>
      </c>
      <c r="J589" s="128">
        <f t="shared" si="76"/>
        <v>15500</v>
      </c>
      <c r="K589" s="128">
        <f t="shared" si="76"/>
        <v>19000</v>
      </c>
    </row>
    <row r="590" spans="1:11" ht="15.75" customHeight="1" thickBot="1" x14ac:dyDescent="0.3">
      <c r="A590" s="133" t="s">
        <v>226</v>
      </c>
      <c r="B590" s="221" t="s">
        <v>230</v>
      </c>
      <c r="C590" s="222"/>
      <c r="D590" s="222"/>
      <c r="E590" s="222"/>
      <c r="F590" s="223"/>
      <c r="G590" s="134">
        <f>SUM(H590:K590)</f>
        <v>1288643</v>
      </c>
      <c r="H590" s="134">
        <f t="shared" ref="H590:K590" si="77">SUM(H599,H601)</f>
        <v>361337</v>
      </c>
      <c r="I590" s="134">
        <f t="shared" si="77"/>
        <v>451068</v>
      </c>
      <c r="J590" s="134">
        <f t="shared" si="77"/>
        <v>311561</v>
      </c>
      <c r="K590" s="135">
        <f t="shared" si="77"/>
        <v>164677</v>
      </c>
    </row>
    <row r="591" spans="1:11" ht="23.85" customHeight="1" x14ac:dyDescent="0.25">
      <c r="A591" s="215"/>
      <c r="B591" s="235" t="s">
        <v>107</v>
      </c>
      <c r="C591" s="236" t="s">
        <v>104</v>
      </c>
      <c r="D591" s="27" t="s">
        <v>278</v>
      </c>
      <c r="E591" s="4" t="s">
        <v>176</v>
      </c>
      <c r="F591" s="6" t="s">
        <v>177</v>
      </c>
      <c r="G591" s="30">
        <f t="shared" si="24"/>
        <v>17586</v>
      </c>
      <c r="H591" s="31">
        <v>17586</v>
      </c>
      <c r="I591" s="31"/>
      <c r="J591" s="31"/>
      <c r="K591" s="31"/>
    </row>
    <row r="592" spans="1:11" ht="31.9" customHeight="1" x14ac:dyDescent="0.25">
      <c r="A592" s="216"/>
      <c r="B592" s="170"/>
      <c r="C592" s="172"/>
      <c r="D592" s="234" t="s">
        <v>261</v>
      </c>
      <c r="E592" s="57" t="s">
        <v>140</v>
      </c>
      <c r="F592" s="44" t="s">
        <v>163</v>
      </c>
      <c r="G592" s="30">
        <f t="shared" si="24"/>
        <v>77600</v>
      </c>
      <c r="H592" s="31">
        <v>17971</v>
      </c>
      <c r="I592" s="31">
        <v>31138</v>
      </c>
      <c r="J592" s="31">
        <v>15341</v>
      </c>
      <c r="K592" s="31">
        <v>13150</v>
      </c>
    </row>
    <row r="593" spans="1:11" ht="24.6" customHeight="1" x14ac:dyDescent="0.25">
      <c r="A593" s="216"/>
      <c r="B593" s="170"/>
      <c r="C593" s="172"/>
      <c r="D593" s="218"/>
      <c r="E593" s="4" t="s">
        <v>176</v>
      </c>
      <c r="F593" s="6" t="s">
        <v>177</v>
      </c>
      <c r="G593" s="16">
        <f t="shared" si="24"/>
        <v>518234</v>
      </c>
      <c r="H593" s="14">
        <v>136825</v>
      </c>
      <c r="I593" s="14">
        <v>187854</v>
      </c>
      <c r="J593" s="14">
        <v>132300</v>
      </c>
      <c r="K593" s="14">
        <v>61255</v>
      </c>
    </row>
    <row r="594" spans="1:11" ht="24.6" customHeight="1" x14ac:dyDescent="0.25">
      <c r="A594" s="216"/>
      <c r="B594" s="170"/>
      <c r="C594" s="172"/>
      <c r="D594" s="61" t="s">
        <v>264</v>
      </c>
      <c r="E594" s="4" t="s">
        <v>176</v>
      </c>
      <c r="F594" s="6" t="s">
        <v>177</v>
      </c>
      <c r="G594" s="16">
        <f t="shared" si="24"/>
        <v>161376</v>
      </c>
      <c r="H594" s="14">
        <v>42700</v>
      </c>
      <c r="I594" s="14">
        <v>60900</v>
      </c>
      <c r="J594" s="14">
        <v>43160</v>
      </c>
      <c r="K594" s="14">
        <v>14616</v>
      </c>
    </row>
    <row r="595" spans="1:11" ht="24.6" customHeight="1" x14ac:dyDescent="0.25">
      <c r="A595" s="216"/>
      <c r="B595" s="170"/>
      <c r="C595" s="172"/>
      <c r="D595" s="61">
        <v>144</v>
      </c>
      <c r="E595" s="41" t="s">
        <v>176</v>
      </c>
      <c r="F595" s="20" t="s">
        <v>177</v>
      </c>
      <c r="G595" s="16">
        <f t="shared" si="24"/>
        <v>6916</v>
      </c>
      <c r="H595" s="14"/>
      <c r="I595" s="14">
        <v>6420</v>
      </c>
      <c r="J595" s="14">
        <v>496</v>
      </c>
      <c r="K595" s="14"/>
    </row>
    <row r="596" spans="1:11" ht="18.75" customHeight="1" x14ac:dyDescent="0.25">
      <c r="A596" s="216"/>
      <c r="B596" s="170"/>
      <c r="C596" s="172"/>
      <c r="D596" s="27">
        <v>151</v>
      </c>
      <c r="E596" s="224" t="s">
        <v>176</v>
      </c>
      <c r="F596" s="201" t="s">
        <v>177</v>
      </c>
      <c r="G596" s="16">
        <f t="shared" si="24"/>
        <v>429931</v>
      </c>
      <c r="H596" s="14">
        <v>121605</v>
      </c>
      <c r="I596" s="14">
        <v>135206</v>
      </c>
      <c r="J596" s="14">
        <v>107614</v>
      </c>
      <c r="K596" s="14">
        <v>65506</v>
      </c>
    </row>
    <row r="597" spans="1:11" ht="15.75" customHeight="1" x14ac:dyDescent="0.25">
      <c r="A597" s="216"/>
      <c r="B597" s="170"/>
      <c r="C597" s="172"/>
      <c r="D597" s="23" t="s">
        <v>187</v>
      </c>
      <c r="E597" s="184"/>
      <c r="F597" s="202"/>
      <c r="G597" s="16">
        <f t="shared" si="24"/>
        <v>13700</v>
      </c>
      <c r="H597" s="14">
        <v>3650</v>
      </c>
      <c r="I597" s="14">
        <v>4650</v>
      </c>
      <c r="J597" s="14">
        <v>4050</v>
      </c>
      <c r="K597" s="14">
        <v>1350</v>
      </c>
    </row>
    <row r="598" spans="1:11" ht="33.950000000000003" customHeight="1" x14ac:dyDescent="0.25">
      <c r="A598" s="216"/>
      <c r="B598" s="170"/>
      <c r="C598" s="172"/>
      <c r="D598" s="23" t="s">
        <v>223</v>
      </c>
      <c r="E598" s="4" t="s">
        <v>140</v>
      </c>
      <c r="F598" s="6" t="s">
        <v>163</v>
      </c>
      <c r="G598" s="16">
        <f t="shared" si="24"/>
        <v>11500</v>
      </c>
      <c r="H598" s="14">
        <v>5500</v>
      </c>
      <c r="I598" s="14">
        <v>3400</v>
      </c>
      <c r="J598" s="14">
        <v>2100</v>
      </c>
      <c r="K598" s="14">
        <v>500</v>
      </c>
    </row>
    <row r="599" spans="1:11" ht="15.75" customHeight="1" x14ac:dyDescent="0.25">
      <c r="A599" s="216"/>
      <c r="B599" s="180"/>
      <c r="C599" s="181"/>
      <c r="D599" s="173" t="s">
        <v>105</v>
      </c>
      <c r="E599" s="174"/>
      <c r="F599" s="175"/>
      <c r="G599" s="124">
        <f>SUM(H599:K599)</f>
        <v>1236843</v>
      </c>
      <c r="H599" s="124">
        <f>SUM(H591:H598)</f>
        <v>345837</v>
      </c>
      <c r="I599" s="124">
        <f>SUM(I591:I598)</f>
        <v>429568</v>
      </c>
      <c r="J599" s="124">
        <f>SUM(J591:J598)</f>
        <v>305061</v>
      </c>
      <c r="K599" s="124">
        <f>SUM(K591:K598)</f>
        <v>156377</v>
      </c>
    </row>
    <row r="600" spans="1:11" ht="15.75" customHeight="1" x14ac:dyDescent="0.25">
      <c r="A600" s="216"/>
      <c r="B600" s="169" t="s">
        <v>108</v>
      </c>
      <c r="C600" s="171" t="s">
        <v>121</v>
      </c>
      <c r="D600" s="23">
        <v>142</v>
      </c>
      <c r="E600" s="4" t="s">
        <v>169</v>
      </c>
      <c r="F600" s="6" t="s">
        <v>174</v>
      </c>
      <c r="G600" s="16">
        <f t="shared" si="24"/>
        <v>51800</v>
      </c>
      <c r="H600" s="14">
        <v>15500</v>
      </c>
      <c r="I600" s="14">
        <v>21500</v>
      </c>
      <c r="J600" s="14">
        <v>6500</v>
      </c>
      <c r="K600" s="14">
        <v>8300</v>
      </c>
    </row>
    <row r="601" spans="1:11" ht="23.45" customHeight="1" thickBot="1" x14ac:dyDescent="0.3">
      <c r="A601" s="233"/>
      <c r="B601" s="180"/>
      <c r="C601" s="181"/>
      <c r="D601" s="173" t="s">
        <v>120</v>
      </c>
      <c r="E601" s="174"/>
      <c r="F601" s="175"/>
      <c r="G601" s="124">
        <f>SUM(H601:K601)</f>
        <v>51800</v>
      </c>
      <c r="H601" s="124">
        <f t="shared" ref="H601:K601" si="78">SUM(H600)</f>
        <v>15500</v>
      </c>
      <c r="I601" s="124">
        <f t="shared" si="78"/>
        <v>21500</v>
      </c>
      <c r="J601" s="124">
        <f t="shared" si="78"/>
        <v>6500</v>
      </c>
      <c r="K601" s="124">
        <f t="shared" si="78"/>
        <v>8300</v>
      </c>
    </row>
    <row r="602" spans="1:11" ht="15.75" customHeight="1" thickBot="1" x14ac:dyDescent="0.3">
      <c r="A602" s="133" t="s">
        <v>228</v>
      </c>
      <c r="B602" s="221" t="s">
        <v>232</v>
      </c>
      <c r="C602" s="222"/>
      <c r="D602" s="222"/>
      <c r="E602" s="222"/>
      <c r="F602" s="223"/>
      <c r="G602" s="134">
        <f>SUM(H602:K602)</f>
        <v>615630</v>
      </c>
      <c r="H602" s="134">
        <f t="shared" ref="H602:K602" si="79">SUM(H609,H611)</f>
        <v>126377</v>
      </c>
      <c r="I602" s="134">
        <f t="shared" si="79"/>
        <v>254254</v>
      </c>
      <c r="J602" s="134">
        <f t="shared" si="79"/>
        <v>94733</v>
      </c>
      <c r="K602" s="135">
        <f t="shared" si="79"/>
        <v>140266</v>
      </c>
    </row>
    <row r="603" spans="1:11" ht="28.15" customHeight="1" x14ac:dyDescent="0.25">
      <c r="A603" s="159"/>
      <c r="B603" s="170" t="s">
        <v>107</v>
      </c>
      <c r="C603" s="172" t="s">
        <v>104</v>
      </c>
      <c r="D603" s="97" t="s">
        <v>261</v>
      </c>
      <c r="E603" s="56" t="s">
        <v>176</v>
      </c>
      <c r="F603" s="45" t="s">
        <v>177</v>
      </c>
      <c r="G603" s="30">
        <f t="shared" si="24"/>
        <v>356981</v>
      </c>
      <c r="H603" s="31">
        <v>63236</v>
      </c>
      <c r="I603" s="31">
        <v>156500</v>
      </c>
      <c r="J603" s="31">
        <v>41682</v>
      </c>
      <c r="K603" s="31">
        <v>95563</v>
      </c>
    </row>
    <row r="604" spans="1:11" ht="24.75" customHeight="1" x14ac:dyDescent="0.25">
      <c r="A604" s="159"/>
      <c r="B604" s="170"/>
      <c r="C604" s="172"/>
      <c r="D604" s="94" t="s">
        <v>262</v>
      </c>
      <c r="E604" s="4" t="s">
        <v>176</v>
      </c>
      <c r="F604" s="6" t="s">
        <v>177</v>
      </c>
      <c r="G604" s="16">
        <f t="shared" si="24"/>
        <v>122601</v>
      </c>
      <c r="H604" s="14">
        <v>31260</v>
      </c>
      <c r="I604" s="14">
        <v>63710</v>
      </c>
      <c r="J604" s="14">
        <v>16201</v>
      </c>
      <c r="K604" s="14">
        <v>11430</v>
      </c>
    </row>
    <row r="605" spans="1:11" ht="24.75" customHeight="1" x14ac:dyDescent="0.25">
      <c r="A605" s="159"/>
      <c r="B605" s="170"/>
      <c r="C605" s="172"/>
      <c r="D605" s="94" t="s">
        <v>187</v>
      </c>
      <c r="E605" s="4" t="s">
        <v>176</v>
      </c>
      <c r="F605" s="6" t="s">
        <v>177</v>
      </c>
      <c r="G605" s="16">
        <f t="shared" si="24"/>
        <v>800</v>
      </c>
      <c r="H605" s="14"/>
      <c r="I605" s="14">
        <v>400</v>
      </c>
      <c r="J605" s="14">
        <v>100</v>
      </c>
      <c r="K605" s="14">
        <v>300</v>
      </c>
    </row>
    <row r="606" spans="1:11" ht="24.75" customHeight="1" x14ac:dyDescent="0.25">
      <c r="A606" s="159"/>
      <c r="B606" s="170"/>
      <c r="C606" s="172"/>
      <c r="D606" s="94">
        <v>144</v>
      </c>
      <c r="E606" s="4" t="s">
        <v>176</v>
      </c>
      <c r="F606" s="6" t="s">
        <v>177</v>
      </c>
      <c r="G606" s="16">
        <f t="shared" si="24"/>
        <v>2062</v>
      </c>
      <c r="H606" s="14"/>
      <c r="I606" s="14"/>
      <c r="J606" s="14">
        <v>2062</v>
      </c>
      <c r="K606" s="14"/>
    </row>
    <row r="607" spans="1:11" ht="15.75" customHeight="1" x14ac:dyDescent="0.25">
      <c r="A607" s="159"/>
      <c r="B607" s="170"/>
      <c r="C607" s="172"/>
      <c r="D607" s="23">
        <v>149</v>
      </c>
      <c r="E607" s="4" t="s">
        <v>44</v>
      </c>
      <c r="F607" s="6" t="s">
        <v>55</v>
      </c>
      <c r="G607" s="16">
        <f t="shared" si="24"/>
        <v>35600</v>
      </c>
      <c r="H607" s="14">
        <v>9822</v>
      </c>
      <c r="I607" s="14">
        <v>11545</v>
      </c>
      <c r="J607" s="14">
        <v>3799</v>
      </c>
      <c r="K607" s="14">
        <v>10434</v>
      </c>
    </row>
    <row r="608" spans="1:11" ht="23.1" customHeight="1" x14ac:dyDescent="0.25">
      <c r="A608" s="159"/>
      <c r="B608" s="170"/>
      <c r="C608" s="172"/>
      <c r="D608" s="23">
        <v>151</v>
      </c>
      <c r="E608" s="41" t="s">
        <v>176</v>
      </c>
      <c r="F608" s="20" t="s">
        <v>177</v>
      </c>
      <c r="G608" s="16">
        <f t="shared" si="24"/>
        <v>88446</v>
      </c>
      <c r="H608" s="14">
        <v>20399</v>
      </c>
      <c r="I608" s="14">
        <v>20299</v>
      </c>
      <c r="J608" s="14">
        <v>27289</v>
      </c>
      <c r="K608" s="14">
        <v>20459</v>
      </c>
    </row>
    <row r="609" spans="1:11" ht="15.75" customHeight="1" x14ac:dyDescent="0.25">
      <c r="A609" s="159"/>
      <c r="B609" s="180"/>
      <c r="C609" s="181"/>
      <c r="D609" s="173" t="s">
        <v>105</v>
      </c>
      <c r="E609" s="174"/>
      <c r="F609" s="175"/>
      <c r="G609" s="124">
        <f>SUM(H609:K609)</f>
        <v>606490</v>
      </c>
      <c r="H609" s="124">
        <f>SUM(H603:H608)</f>
        <v>124717</v>
      </c>
      <c r="I609" s="124">
        <f>SUM(I603:I608)</f>
        <v>252454</v>
      </c>
      <c r="J609" s="124">
        <f>SUM(J603:J608)</f>
        <v>91133</v>
      </c>
      <c r="K609" s="124">
        <f>SUM(K603:K608)</f>
        <v>138186</v>
      </c>
    </row>
    <row r="610" spans="1:11" ht="15.75" customHeight="1" x14ac:dyDescent="0.25">
      <c r="A610" s="159"/>
      <c r="B610" s="169" t="s">
        <v>108</v>
      </c>
      <c r="C610" s="171" t="s">
        <v>121</v>
      </c>
      <c r="D610" s="23">
        <v>142</v>
      </c>
      <c r="E610" s="4" t="s">
        <v>169</v>
      </c>
      <c r="F610" s="6" t="s">
        <v>174</v>
      </c>
      <c r="G610" s="16">
        <f t="shared" si="24"/>
        <v>9140</v>
      </c>
      <c r="H610" s="14">
        <v>1660</v>
      </c>
      <c r="I610" s="14">
        <v>1800</v>
      </c>
      <c r="J610" s="14">
        <v>3600</v>
      </c>
      <c r="K610" s="14">
        <v>2080</v>
      </c>
    </row>
    <row r="611" spans="1:11" ht="22.7" customHeight="1" thickBot="1" x14ac:dyDescent="0.3">
      <c r="A611" s="159"/>
      <c r="B611" s="170"/>
      <c r="C611" s="172"/>
      <c r="D611" s="206" t="s">
        <v>120</v>
      </c>
      <c r="E611" s="207"/>
      <c r="F611" s="208"/>
      <c r="G611" s="128">
        <f>SUM(H611:K611)</f>
        <v>9140</v>
      </c>
      <c r="H611" s="128">
        <f t="shared" ref="H611:K611" si="80">SUM(H610)</f>
        <v>1660</v>
      </c>
      <c r="I611" s="128">
        <f t="shared" si="80"/>
        <v>1800</v>
      </c>
      <c r="J611" s="128">
        <f t="shared" si="80"/>
        <v>3600</v>
      </c>
      <c r="K611" s="128">
        <f t="shared" si="80"/>
        <v>2080</v>
      </c>
    </row>
    <row r="612" spans="1:11" ht="15.75" customHeight="1" thickBot="1" x14ac:dyDescent="0.3">
      <c r="A612" s="145" t="s">
        <v>295</v>
      </c>
      <c r="B612" s="221" t="s">
        <v>268</v>
      </c>
      <c r="C612" s="222"/>
      <c r="D612" s="222"/>
      <c r="E612" s="222"/>
      <c r="F612" s="223"/>
      <c r="G612" s="134">
        <f>SUM(H612:K612)</f>
        <v>608936</v>
      </c>
      <c r="H612" s="134">
        <f t="shared" ref="H612:K612" si="81">SUM(H619,H621)</f>
        <v>180274</v>
      </c>
      <c r="I612" s="134">
        <f t="shared" si="81"/>
        <v>266389</v>
      </c>
      <c r="J612" s="134">
        <f t="shared" si="81"/>
        <v>91260</v>
      </c>
      <c r="K612" s="135">
        <f t="shared" si="81"/>
        <v>71013</v>
      </c>
    </row>
    <row r="613" spans="1:11" ht="26.1" customHeight="1" x14ac:dyDescent="0.25">
      <c r="A613" s="252"/>
      <c r="B613" s="170" t="s">
        <v>107</v>
      </c>
      <c r="C613" s="172" t="s">
        <v>104</v>
      </c>
      <c r="D613" s="97" t="s">
        <v>261</v>
      </c>
      <c r="E613" s="182" t="s">
        <v>140</v>
      </c>
      <c r="F613" s="236" t="s">
        <v>163</v>
      </c>
      <c r="G613" s="30">
        <f t="shared" si="24"/>
        <v>214962</v>
      </c>
      <c r="H613" s="31">
        <v>58655</v>
      </c>
      <c r="I613" s="31">
        <v>92292</v>
      </c>
      <c r="J613" s="31">
        <v>16317</v>
      </c>
      <c r="K613" s="31">
        <v>47698</v>
      </c>
    </row>
    <row r="614" spans="1:11" ht="25.5" customHeight="1" x14ac:dyDescent="0.25">
      <c r="A614" s="252"/>
      <c r="B614" s="170"/>
      <c r="C614" s="172"/>
      <c r="D614" s="94" t="s">
        <v>262</v>
      </c>
      <c r="E614" s="183"/>
      <c r="F614" s="172"/>
      <c r="G614" s="16">
        <f t="shared" si="24"/>
        <v>39542</v>
      </c>
      <c r="H614" s="14">
        <v>18469</v>
      </c>
      <c r="I614" s="14">
        <v>20856</v>
      </c>
      <c r="J614" s="14">
        <v>217</v>
      </c>
      <c r="K614" s="14"/>
    </row>
    <row r="615" spans="1:11" ht="25.5" customHeight="1" x14ac:dyDescent="0.25">
      <c r="A615" s="252"/>
      <c r="B615" s="170"/>
      <c r="C615" s="172"/>
      <c r="D615" s="94">
        <v>144</v>
      </c>
      <c r="E615" s="183"/>
      <c r="F615" s="172"/>
      <c r="G615" s="16">
        <f t="shared" si="24"/>
        <v>13741</v>
      </c>
      <c r="H615" s="14"/>
      <c r="I615" s="14">
        <v>1752</v>
      </c>
      <c r="J615" s="14">
        <v>11989</v>
      </c>
      <c r="K615" s="14"/>
    </row>
    <row r="616" spans="1:11" ht="12.95" customHeight="1" x14ac:dyDescent="0.25">
      <c r="A616" s="252"/>
      <c r="B616" s="170"/>
      <c r="C616" s="172"/>
      <c r="D616" s="29">
        <v>151</v>
      </c>
      <c r="E616" s="183"/>
      <c r="F616" s="172"/>
      <c r="G616" s="16">
        <f t="shared" si="24"/>
        <v>301961</v>
      </c>
      <c r="H616" s="14">
        <v>89150</v>
      </c>
      <c r="I616" s="14">
        <v>133659</v>
      </c>
      <c r="J616" s="14">
        <v>57537</v>
      </c>
      <c r="K616" s="14">
        <v>21615</v>
      </c>
    </row>
    <row r="617" spans="1:11" ht="18.399999999999999" customHeight="1" x14ac:dyDescent="0.25">
      <c r="A617" s="252"/>
      <c r="B617" s="170"/>
      <c r="C617" s="172"/>
      <c r="D617" s="29" t="s">
        <v>223</v>
      </c>
      <c r="E617" s="183"/>
      <c r="F617" s="172"/>
      <c r="G617" s="16">
        <f t="shared" si="24"/>
        <v>25000</v>
      </c>
      <c r="H617" s="14">
        <v>10000</v>
      </c>
      <c r="I617" s="14">
        <v>10500</v>
      </c>
      <c r="J617" s="14">
        <v>3000</v>
      </c>
      <c r="K617" s="14">
        <v>1500</v>
      </c>
    </row>
    <row r="618" spans="1:11" ht="18.399999999999999" customHeight="1" x14ac:dyDescent="0.25">
      <c r="A618" s="252"/>
      <c r="B618" s="170"/>
      <c r="C618" s="172"/>
      <c r="D618" s="29" t="s">
        <v>99</v>
      </c>
      <c r="E618" s="184"/>
      <c r="F618" s="181"/>
      <c r="G618" s="16">
        <f t="shared" si="24"/>
        <v>3330</v>
      </c>
      <c r="H618" s="14"/>
      <c r="I618" s="14">
        <v>3330</v>
      </c>
      <c r="J618" s="14"/>
      <c r="K618" s="14"/>
    </row>
    <row r="619" spans="1:11" ht="15" customHeight="1" x14ac:dyDescent="0.25">
      <c r="A619" s="252"/>
      <c r="B619" s="180"/>
      <c r="C619" s="181"/>
      <c r="D619" s="173" t="s">
        <v>105</v>
      </c>
      <c r="E619" s="174"/>
      <c r="F619" s="175"/>
      <c r="G619" s="124">
        <f t="shared" ref="G619:G625" si="82">SUM(H619:K619)</f>
        <v>598536</v>
      </c>
      <c r="H619" s="124">
        <f>SUM(H613:H617)</f>
        <v>176274</v>
      </c>
      <c r="I619" s="124">
        <f>SUM(I613:I618)</f>
        <v>262389</v>
      </c>
      <c r="J619" s="124">
        <f>SUM(J613:J617)</f>
        <v>89060</v>
      </c>
      <c r="K619" s="124">
        <f>SUM(K613:K617)</f>
        <v>70813</v>
      </c>
    </row>
    <row r="620" spans="1:11" ht="17.45" customHeight="1" x14ac:dyDescent="0.25">
      <c r="A620" s="252"/>
      <c r="B620" s="169" t="s">
        <v>108</v>
      </c>
      <c r="C620" s="171" t="s">
        <v>121</v>
      </c>
      <c r="D620" s="23">
        <v>142</v>
      </c>
      <c r="E620" s="4" t="s">
        <v>169</v>
      </c>
      <c r="F620" s="6" t="s">
        <v>174</v>
      </c>
      <c r="G620" s="16">
        <f t="shared" si="82"/>
        <v>10400</v>
      </c>
      <c r="H620" s="14">
        <v>4000</v>
      </c>
      <c r="I620" s="14">
        <v>4000</v>
      </c>
      <c r="J620" s="14">
        <v>2200</v>
      </c>
      <c r="K620" s="14">
        <v>200</v>
      </c>
    </row>
    <row r="621" spans="1:11" ht="22.7" customHeight="1" thickBot="1" x14ac:dyDescent="0.3">
      <c r="A621" s="252"/>
      <c r="B621" s="170"/>
      <c r="C621" s="172"/>
      <c r="D621" s="206" t="s">
        <v>120</v>
      </c>
      <c r="E621" s="207"/>
      <c r="F621" s="208"/>
      <c r="G621" s="128">
        <f t="shared" si="82"/>
        <v>10400</v>
      </c>
      <c r="H621" s="128">
        <f t="shared" ref="H621:K621" si="83">SUM(H620)</f>
        <v>4000</v>
      </c>
      <c r="I621" s="128">
        <f t="shared" si="83"/>
        <v>4000</v>
      </c>
      <c r="J621" s="128">
        <f t="shared" si="83"/>
        <v>2200</v>
      </c>
      <c r="K621" s="128">
        <f t="shared" si="83"/>
        <v>200</v>
      </c>
    </row>
    <row r="622" spans="1:11" ht="15" customHeight="1" thickBot="1" x14ac:dyDescent="0.3">
      <c r="A622" s="133" t="s">
        <v>281</v>
      </c>
      <c r="B622" s="221" t="s">
        <v>252</v>
      </c>
      <c r="C622" s="222"/>
      <c r="D622" s="222"/>
      <c r="E622" s="222"/>
      <c r="F622" s="223"/>
      <c r="G622" s="134">
        <f t="shared" si="82"/>
        <v>1443558</v>
      </c>
      <c r="H622" s="134">
        <f t="shared" ref="H622:K622" si="84">SUM(H629)</f>
        <v>407250</v>
      </c>
      <c r="I622" s="134">
        <f t="shared" si="84"/>
        <v>581777</v>
      </c>
      <c r="J622" s="134">
        <f t="shared" si="84"/>
        <v>215730</v>
      </c>
      <c r="K622" s="135">
        <f t="shared" si="84"/>
        <v>238801</v>
      </c>
    </row>
    <row r="623" spans="1:11" ht="24.6" customHeight="1" x14ac:dyDescent="0.25">
      <c r="A623" s="159"/>
      <c r="B623" s="170" t="s">
        <v>107</v>
      </c>
      <c r="C623" s="172" t="s">
        <v>104</v>
      </c>
      <c r="D623" s="61" t="s">
        <v>261</v>
      </c>
      <c r="E623" s="182" t="s">
        <v>140</v>
      </c>
      <c r="F623" s="225" t="s">
        <v>163</v>
      </c>
      <c r="G623" s="30">
        <f t="shared" si="82"/>
        <v>424988</v>
      </c>
      <c r="H623" s="31">
        <v>106000</v>
      </c>
      <c r="I623" s="31">
        <v>170000</v>
      </c>
      <c r="J623" s="31">
        <v>42988</v>
      </c>
      <c r="K623" s="31">
        <v>106000</v>
      </c>
    </row>
    <row r="624" spans="1:11" ht="24.6" customHeight="1" x14ac:dyDescent="0.25">
      <c r="A624" s="159"/>
      <c r="B624" s="170"/>
      <c r="C624" s="172"/>
      <c r="D624" s="61" t="s">
        <v>262</v>
      </c>
      <c r="E624" s="183"/>
      <c r="F624" s="225"/>
      <c r="G624" s="16">
        <f t="shared" si="82"/>
        <v>83925</v>
      </c>
      <c r="H624" s="14">
        <v>21300</v>
      </c>
      <c r="I624" s="14">
        <v>35500</v>
      </c>
      <c r="J624" s="14">
        <v>7100</v>
      </c>
      <c r="K624" s="14">
        <v>20025</v>
      </c>
    </row>
    <row r="625" spans="1:11" ht="24.6" customHeight="1" x14ac:dyDescent="0.25">
      <c r="A625" s="159"/>
      <c r="B625" s="170"/>
      <c r="C625" s="172"/>
      <c r="D625" s="61">
        <v>144</v>
      </c>
      <c r="E625" s="183"/>
      <c r="F625" s="225"/>
      <c r="G625" s="16">
        <f t="shared" si="82"/>
        <v>27747</v>
      </c>
      <c r="H625" s="14"/>
      <c r="I625" s="14"/>
      <c r="J625" s="14">
        <v>27747</v>
      </c>
      <c r="K625" s="14"/>
    </row>
    <row r="626" spans="1:11" ht="16.5" customHeight="1" x14ac:dyDescent="0.25">
      <c r="A626" s="159"/>
      <c r="B626" s="170"/>
      <c r="C626" s="172"/>
      <c r="D626" s="27">
        <v>151</v>
      </c>
      <c r="E626" s="183"/>
      <c r="F626" s="225"/>
      <c r="G626" s="16">
        <f t="shared" ref="G626:G628" si="85">SUM(H626:K626)</f>
        <v>805898</v>
      </c>
      <c r="H626" s="14">
        <v>253300</v>
      </c>
      <c r="I626" s="14">
        <v>349627</v>
      </c>
      <c r="J626" s="14">
        <v>112145</v>
      </c>
      <c r="K626" s="14">
        <v>90826</v>
      </c>
    </row>
    <row r="627" spans="1:11" ht="15" customHeight="1" x14ac:dyDescent="0.25">
      <c r="A627" s="159"/>
      <c r="B627" s="170"/>
      <c r="C627" s="172"/>
      <c r="D627" s="27" t="s">
        <v>98</v>
      </c>
      <c r="E627" s="183"/>
      <c r="F627" s="225"/>
      <c r="G627" s="16">
        <f t="shared" si="85"/>
        <v>1000</v>
      </c>
      <c r="H627" s="14">
        <v>500</v>
      </c>
      <c r="I627" s="14">
        <v>500</v>
      </c>
      <c r="J627" s="14"/>
      <c r="K627" s="14"/>
    </row>
    <row r="628" spans="1:11" ht="13.7" customHeight="1" x14ac:dyDescent="0.25">
      <c r="A628" s="159"/>
      <c r="B628" s="170"/>
      <c r="C628" s="172"/>
      <c r="D628" s="27" t="s">
        <v>223</v>
      </c>
      <c r="E628" s="184"/>
      <c r="F628" s="225"/>
      <c r="G628" s="16">
        <f t="shared" si="85"/>
        <v>100000</v>
      </c>
      <c r="H628" s="14">
        <v>26150</v>
      </c>
      <c r="I628" s="14">
        <v>26150</v>
      </c>
      <c r="J628" s="14">
        <v>25750</v>
      </c>
      <c r="K628" s="14">
        <v>21950</v>
      </c>
    </row>
    <row r="629" spans="1:11" ht="17.45" customHeight="1" thickBot="1" x14ac:dyDescent="0.3">
      <c r="A629" s="159"/>
      <c r="B629" s="170"/>
      <c r="C629" s="172"/>
      <c r="D629" s="206" t="s">
        <v>105</v>
      </c>
      <c r="E629" s="207"/>
      <c r="F629" s="208"/>
      <c r="G629" s="128">
        <f>SUM(H629:K629)</f>
        <v>1443558</v>
      </c>
      <c r="H629" s="128">
        <f>SUM(H623:H628)</f>
        <v>407250</v>
      </c>
      <c r="I629" s="128">
        <f>SUM(I623:I628)</f>
        <v>581777</v>
      </c>
      <c r="J629" s="128">
        <f>SUM(J623:J628)</f>
        <v>215730</v>
      </c>
      <c r="K629" s="128">
        <f>SUM(K623:K628)</f>
        <v>238801</v>
      </c>
    </row>
    <row r="630" spans="1:11" ht="14.25" customHeight="1" thickBot="1" x14ac:dyDescent="0.3">
      <c r="A630" s="152" t="s">
        <v>231</v>
      </c>
      <c r="B630" s="266" t="s">
        <v>237</v>
      </c>
      <c r="C630" s="266"/>
      <c r="D630" s="230"/>
      <c r="E630" s="230"/>
      <c r="F630" s="230"/>
      <c r="G630" s="134">
        <f>SUM(G631,G640)</f>
        <v>798715</v>
      </c>
      <c r="H630" s="134">
        <f t="shared" ref="H630:K630" si="86">SUM(H631,H640)</f>
        <v>206492</v>
      </c>
      <c r="I630" s="134">
        <f t="shared" si="86"/>
        <v>329919</v>
      </c>
      <c r="J630" s="134">
        <f t="shared" si="86"/>
        <v>132479</v>
      </c>
      <c r="K630" s="134">
        <f t="shared" si="86"/>
        <v>129825</v>
      </c>
    </row>
    <row r="631" spans="1:11" ht="39.4" customHeight="1" x14ac:dyDescent="0.25">
      <c r="A631" s="106"/>
      <c r="B631" s="108" t="s">
        <v>85</v>
      </c>
      <c r="C631" s="3" t="s">
        <v>86</v>
      </c>
      <c r="D631" s="61">
        <v>151</v>
      </c>
      <c r="E631" s="56" t="s">
        <v>103</v>
      </c>
      <c r="F631" s="45" t="s">
        <v>106</v>
      </c>
      <c r="G631" s="153">
        <f>SUM(H631:K631)</f>
        <v>3640</v>
      </c>
      <c r="H631" s="88"/>
      <c r="I631" s="88">
        <v>3640</v>
      </c>
      <c r="J631" s="88"/>
      <c r="K631" s="88"/>
    </row>
    <row r="632" spans="1:11" ht="21.75" customHeight="1" x14ac:dyDescent="0.25">
      <c r="A632" s="102"/>
      <c r="B632" s="104"/>
      <c r="C632" s="171" t="s">
        <v>104</v>
      </c>
      <c r="D632" s="61" t="s">
        <v>262</v>
      </c>
      <c r="E632" s="56" t="s">
        <v>103</v>
      </c>
      <c r="F632" s="45" t="s">
        <v>106</v>
      </c>
      <c r="G632" s="153">
        <f>SUM(H632:K632)</f>
        <v>29102</v>
      </c>
      <c r="H632" s="88">
        <v>8000</v>
      </c>
      <c r="I632" s="88">
        <v>10000</v>
      </c>
      <c r="J632" s="88">
        <v>5179</v>
      </c>
      <c r="K632" s="88">
        <v>5923</v>
      </c>
    </row>
    <row r="633" spans="1:11" ht="19.149999999999999" customHeight="1" x14ac:dyDescent="0.25">
      <c r="A633" s="102"/>
      <c r="B633" s="104"/>
      <c r="C633" s="172"/>
      <c r="D633" s="97">
        <v>144</v>
      </c>
      <c r="E633" s="56" t="s">
        <v>103</v>
      </c>
      <c r="F633" s="45" t="s">
        <v>106</v>
      </c>
      <c r="G633" s="153">
        <f>SUM(H633:K633)</f>
        <v>46808</v>
      </c>
      <c r="H633" s="88"/>
      <c r="I633" s="88"/>
      <c r="J633" s="88">
        <v>46808</v>
      </c>
      <c r="K633" s="88"/>
    </row>
    <row r="634" spans="1:11" ht="17.45" customHeight="1" x14ac:dyDescent="0.25">
      <c r="A634" s="102"/>
      <c r="B634" s="104"/>
      <c r="C634" s="172"/>
      <c r="D634" s="161">
        <v>151</v>
      </c>
      <c r="E634" s="4" t="s">
        <v>103</v>
      </c>
      <c r="F634" s="6" t="s">
        <v>106</v>
      </c>
      <c r="G634" s="16">
        <f t="shared" ref="G634:G685" si="87">SUM(H634:K634)</f>
        <v>658902</v>
      </c>
      <c r="H634" s="14">
        <v>180800</v>
      </c>
      <c r="I634" s="14">
        <v>285350</v>
      </c>
      <c r="J634" s="14">
        <v>74950</v>
      </c>
      <c r="K634" s="14">
        <v>117802</v>
      </c>
    </row>
    <row r="635" spans="1:11" ht="17.45" customHeight="1" x14ac:dyDescent="0.25">
      <c r="A635" s="102"/>
      <c r="B635" s="104"/>
      <c r="C635" s="172"/>
      <c r="D635" s="162"/>
      <c r="E635" s="41" t="s">
        <v>145</v>
      </c>
      <c r="F635" s="6" t="s">
        <v>165</v>
      </c>
      <c r="G635" s="16">
        <f t="shared" si="87"/>
        <v>200</v>
      </c>
      <c r="H635" s="14">
        <v>200</v>
      </c>
      <c r="I635" s="14"/>
      <c r="J635" s="14"/>
      <c r="K635" s="14"/>
    </row>
    <row r="636" spans="1:11" ht="17.45" customHeight="1" x14ac:dyDescent="0.25">
      <c r="A636" s="102"/>
      <c r="B636" s="104" t="s">
        <v>107</v>
      </c>
      <c r="C636" s="172"/>
      <c r="D636" s="23" t="s">
        <v>98</v>
      </c>
      <c r="E636" s="41" t="s">
        <v>103</v>
      </c>
      <c r="F636" s="6" t="s">
        <v>106</v>
      </c>
      <c r="G636" s="16">
        <f t="shared" si="87"/>
        <v>1000</v>
      </c>
      <c r="H636" s="14">
        <v>500</v>
      </c>
      <c r="I636" s="14">
        <v>500</v>
      </c>
      <c r="J636" s="14"/>
      <c r="K636" s="14"/>
    </row>
    <row r="637" spans="1:11" ht="17.45" customHeight="1" x14ac:dyDescent="0.25">
      <c r="A637" s="102"/>
      <c r="B637" s="104"/>
      <c r="C637" s="172"/>
      <c r="D637" s="161" t="s">
        <v>223</v>
      </c>
      <c r="E637" s="4" t="s">
        <v>103</v>
      </c>
      <c r="F637" s="6" t="s">
        <v>106</v>
      </c>
      <c r="G637" s="16">
        <f t="shared" si="87"/>
        <v>53000</v>
      </c>
      <c r="H637" s="14">
        <v>14400</v>
      </c>
      <c r="I637" s="14">
        <v>27900</v>
      </c>
      <c r="J637" s="14">
        <v>4600</v>
      </c>
      <c r="K637" s="14">
        <v>6100</v>
      </c>
    </row>
    <row r="638" spans="1:11" ht="17.45" customHeight="1" x14ac:dyDescent="0.25">
      <c r="A638" s="102"/>
      <c r="B638" s="104"/>
      <c r="C638" s="172"/>
      <c r="D638" s="162"/>
      <c r="E638" s="4" t="s">
        <v>240</v>
      </c>
      <c r="F638" s="6" t="s">
        <v>241</v>
      </c>
      <c r="G638" s="16">
        <f t="shared" si="87"/>
        <v>6000</v>
      </c>
      <c r="H638" s="14">
        <v>2529</v>
      </c>
      <c r="I638" s="14">
        <v>2529</v>
      </c>
      <c r="J638" s="14">
        <v>942</v>
      </c>
      <c r="K638" s="14"/>
    </row>
    <row r="639" spans="1:11" ht="17.45" customHeight="1" x14ac:dyDescent="0.25">
      <c r="A639" s="102"/>
      <c r="B639" s="104"/>
      <c r="C639" s="172"/>
      <c r="D639" s="23" t="s">
        <v>99</v>
      </c>
      <c r="E639" s="4" t="s">
        <v>103</v>
      </c>
      <c r="F639" s="6" t="s">
        <v>106</v>
      </c>
      <c r="G639" s="16">
        <f t="shared" si="87"/>
        <v>63</v>
      </c>
      <c r="H639" s="14">
        <v>63</v>
      </c>
      <c r="I639" s="14"/>
      <c r="J639" s="14"/>
      <c r="K639" s="14"/>
    </row>
    <row r="640" spans="1:11" ht="17.45" customHeight="1" thickBot="1" x14ac:dyDescent="0.3">
      <c r="A640" s="103"/>
      <c r="B640" s="104"/>
      <c r="C640" s="228"/>
      <c r="D640" s="206" t="s">
        <v>105</v>
      </c>
      <c r="E640" s="207"/>
      <c r="F640" s="208"/>
      <c r="G640" s="128">
        <f>SUM(G632:G639)</f>
        <v>795075</v>
      </c>
      <c r="H640" s="128">
        <f t="shared" ref="H640:K640" si="88">SUM(H632:H639)</f>
        <v>206492</v>
      </c>
      <c r="I640" s="128">
        <f t="shared" si="88"/>
        <v>326279</v>
      </c>
      <c r="J640" s="128">
        <f t="shared" si="88"/>
        <v>132479</v>
      </c>
      <c r="K640" s="128">
        <f t="shared" si="88"/>
        <v>129825</v>
      </c>
    </row>
    <row r="641" spans="1:11" ht="17.45" customHeight="1" thickBot="1" x14ac:dyDescent="0.3">
      <c r="A641" s="145" t="s">
        <v>282</v>
      </c>
      <c r="B641" s="221" t="s">
        <v>238</v>
      </c>
      <c r="C641" s="222"/>
      <c r="D641" s="222"/>
      <c r="E641" s="222"/>
      <c r="F641" s="223"/>
      <c r="G641" s="134">
        <f>SUM(H641:K641)</f>
        <v>644773</v>
      </c>
      <c r="H641" s="134">
        <f>SUM(H643,H650)</f>
        <v>191267</v>
      </c>
      <c r="I641" s="134">
        <f>SUM(I643,I650)</f>
        <v>226066</v>
      </c>
      <c r="J641" s="134">
        <f>SUM(J643,J650)</f>
        <v>127344</v>
      </c>
      <c r="K641" s="135">
        <f>SUM(K643,K650)</f>
        <v>100096</v>
      </c>
    </row>
    <row r="642" spans="1:11" ht="17.45" customHeight="1" x14ac:dyDescent="0.25">
      <c r="A642" s="159"/>
      <c r="B642" s="170" t="s">
        <v>100</v>
      </c>
      <c r="C642" s="172" t="s">
        <v>101</v>
      </c>
      <c r="D642" s="95" t="s">
        <v>257</v>
      </c>
      <c r="E642" s="89" t="s">
        <v>103</v>
      </c>
      <c r="F642" s="89" t="s">
        <v>106</v>
      </c>
      <c r="G642" s="58">
        <f>SUM(H642:K642)</f>
        <v>4000</v>
      </c>
      <c r="H642" s="59">
        <v>1500</v>
      </c>
      <c r="I642" s="59">
        <v>1000</v>
      </c>
      <c r="J642" s="59">
        <v>1000</v>
      </c>
      <c r="K642" s="59">
        <v>500</v>
      </c>
    </row>
    <row r="643" spans="1:11" ht="17.45" customHeight="1" x14ac:dyDescent="0.25">
      <c r="A643" s="159"/>
      <c r="B643" s="180"/>
      <c r="C643" s="181"/>
      <c r="D643" s="173" t="s">
        <v>102</v>
      </c>
      <c r="E643" s="174"/>
      <c r="F643" s="175"/>
      <c r="G643" s="151">
        <f>SUM(H643:K643)</f>
        <v>4000</v>
      </c>
      <c r="H643" s="151">
        <f t="shared" ref="H643:K643" si="89">SUM(H642)</f>
        <v>1500</v>
      </c>
      <c r="I643" s="151">
        <f t="shared" si="89"/>
        <v>1000</v>
      </c>
      <c r="J643" s="151">
        <f t="shared" si="89"/>
        <v>1000</v>
      </c>
      <c r="K643" s="151">
        <f t="shared" si="89"/>
        <v>500</v>
      </c>
    </row>
    <row r="644" spans="1:11" ht="25.15" customHeight="1" x14ac:dyDescent="0.25">
      <c r="A644" s="159"/>
      <c r="B644" s="169" t="s">
        <v>107</v>
      </c>
      <c r="C644" s="171" t="s">
        <v>104</v>
      </c>
      <c r="D644" s="61" t="s">
        <v>262</v>
      </c>
      <c r="E644" s="224" t="s">
        <v>103</v>
      </c>
      <c r="F644" s="201" t="s">
        <v>106</v>
      </c>
      <c r="G644" s="16">
        <f t="shared" si="87"/>
        <v>28924</v>
      </c>
      <c r="H644" s="14">
        <v>7300</v>
      </c>
      <c r="I644" s="14">
        <v>8000</v>
      </c>
      <c r="J644" s="14">
        <v>7624</v>
      </c>
      <c r="K644" s="14">
        <v>6000</v>
      </c>
    </row>
    <row r="645" spans="1:11" ht="19.149999999999999" customHeight="1" x14ac:dyDescent="0.25">
      <c r="A645" s="159"/>
      <c r="B645" s="170"/>
      <c r="C645" s="172"/>
      <c r="D645" s="61">
        <v>144</v>
      </c>
      <c r="E645" s="183"/>
      <c r="F645" s="225"/>
      <c r="G645" s="16">
        <f t="shared" si="87"/>
        <v>23308</v>
      </c>
      <c r="H645" s="14"/>
      <c r="I645" s="14"/>
      <c r="J645" s="14"/>
      <c r="K645" s="14">
        <v>23308</v>
      </c>
    </row>
    <row r="646" spans="1:11" ht="17.45" customHeight="1" x14ac:dyDescent="0.25">
      <c r="A646" s="159"/>
      <c r="B646" s="170"/>
      <c r="C646" s="172"/>
      <c r="D646" s="27">
        <v>151</v>
      </c>
      <c r="E646" s="183"/>
      <c r="F646" s="225"/>
      <c r="G646" s="16">
        <f t="shared" si="87"/>
        <v>397607</v>
      </c>
      <c r="H646" s="14">
        <v>128146</v>
      </c>
      <c r="I646" s="14">
        <v>161403</v>
      </c>
      <c r="J646" s="14">
        <v>69600</v>
      </c>
      <c r="K646" s="14">
        <v>38458</v>
      </c>
    </row>
    <row r="647" spans="1:11" ht="17.45" customHeight="1" x14ac:dyDescent="0.25">
      <c r="A647" s="159"/>
      <c r="B647" s="170"/>
      <c r="C647" s="172"/>
      <c r="D647" s="27" t="s">
        <v>187</v>
      </c>
      <c r="E647" s="183"/>
      <c r="F647" s="225"/>
      <c r="G647" s="16">
        <f t="shared" si="87"/>
        <v>149500</v>
      </c>
      <c r="H647" s="14">
        <v>37270</v>
      </c>
      <c r="I647" s="14">
        <v>43180</v>
      </c>
      <c r="J647" s="14">
        <v>42120</v>
      </c>
      <c r="K647" s="14">
        <v>26930</v>
      </c>
    </row>
    <row r="648" spans="1:11" ht="17.45" customHeight="1" x14ac:dyDescent="0.25">
      <c r="A648" s="159"/>
      <c r="B648" s="170"/>
      <c r="C648" s="172"/>
      <c r="D648" s="27" t="s">
        <v>223</v>
      </c>
      <c r="E648" s="183"/>
      <c r="F648" s="225"/>
      <c r="G648" s="16">
        <f t="shared" si="87"/>
        <v>10000</v>
      </c>
      <c r="H648" s="14">
        <v>1051</v>
      </c>
      <c r="I648" s="14">
        <v>2049</v>
      </c>
      <c r="J648" s="14">
        <v>2000</v>
      </c>
      <c r="K648" s="14">
        <v>4900</v>
      </c>
    </row>
    <row r="649" spans="1:11" ht="17.45" customHeight="1" x14ac:dyDescent="0.25">
      <c r="A649" s="159"/>
      <c r="B649" s="170"/>
      <c r="C649" s="172"/>
      <c r="D649" s="27" t="s">
        <v>99</v>
      </c>
      <c r="E649" s="184"/>
      <c r="F649" s="202"/>
      <c r="G649" s="16">
        <f t="shared" si="87"/>
        <v>31434</v>
      </c>
      <c r="H649" s="14">
        <v>16000</v>
      </c>
      <c r="I649" s="14">
        <v>10434</v>
      </c>
      <c r="J649" s="14">
        <v>5000</v>
      </c>
      <c r="K649" s="14"/>
    </row>
    <row r="650" spans="1:11" ht="17.45" customHeight="1" thickBot="1" x14ac:dyDescent="0.3">
      <c r="A650" s="159"/>
      <c r="B650" s="170"/>
      <c r="C650" s="172"/>
      <c r="D650" s="206" t="s">
        <v>105</v>
      </c>
      <c r="E650" s="207"/>
      <c r="F650" s="208"/>
      <c r="G650" s="128">
        <f>SUM(H650:K650)</f>
        <v>640773</v>
      </c>
      <c r="H650" s="128">
        <f>SUM(H644:H649)</f>
        <v>189767</v>
      </c>
      <c r="I650" s="128">
        <f>SUM(I644:I649)</f>
        <v>225066</v>
      </c>
      <c r="J650" s="128">
        <f>SUM(J644:J649)</f>
        <v>126344</v>
      </c>
      <c r="K650" s="128">
        <f>SUM(K644:K649)</f>
        <v>99596</v>
      </c>
    </row>
    <row r="651" spans="1:11" ht="17.45" customHeight="1" thickBot="1" x14ac:dyDescent="0.3">
      <c r="A651" s="145" t="s">
        <v>233</v>
      </c>
      <c r="B651" s="221" t="s">
        <v>239</v>
      </c>
      <c r="C651" s="222"/>
      <c r="D651" s="222"/>
      <c r="E651" s="222"/>
      <c r="F651" s="223"/>
      <c r="G651" s="135">
        <f>SUM(H651:K651)</f>
        <v>252338</v>
      </c>
      <c r="H651" s="135">
        <f t="shared" ref="H651:J651" si="90">SUM(H658)</f>
        <v>82915</v>
      </c>
      <c r="I651" s="135">
        <f t="shared" si="90"/>
        <v>77300</v>
      </c>
      <c r="J651" s="135">
        <f t="shared" si="90"/>
        <v>66450</v>
      </c>
      <c r="K651" s="135">
        <f>SUM(K658)</f>
        <v>25673</v>
      </c>
    </row>
    <row r="652" spans="1:11" ht="24.6" customHeight="1" x14ac:dyDescent="0.25">
      <c r="A652" s="159"/>
      <c r="B652" s="169" t="s">
        <v>107</v>
      </c>
      <c r="C652" s="171" t="s">
        <v>104</v>
      </c>
      <c r="D652" s="61" t="s">
        <v>262</v>
      </c>
      <c r="E652" s="4" t="s">
        <v>92</v>
      </c>
      <c r="F652" s="6" t="s">
        <v>97</v>
      </c>
      <c r="G652" s="16">
        <f t="shared" si="87"/>
        <v>99372</v>
      </c>
      <c r="H652" s="14">
        <v>32600</v>
      </c>
      <c r="I652" s="14">
        <v>32700</v>
      </c>
      <c r="J652" s="14">
        <v>30500</v>
      </c>
      <c r="K652" s="14">
        <v>3572</v>
      </c>
    </row>
    <row r="653" spans="1:11" ht="15.6" customHeight="1" x14ac:dyDescent="0.25">
      <c r="A653" s="159"/>
      <c r="B653" s="170"/>
      <c r="C653" s="172"/>
      <c r="D653" s="161">
        <v>151</v>
      </c>
      <c r="E653" s="4" t="s">
        <v>240</v>
      </c>
      <c r="F653" s="6" t="s">
        <v>241</v>
      </c>
      <c r="G653" s="16">
        <f t="shared" si="87"/>
        <v>9500</v>
      </c>
      <c r="H653" s="14">
        <v>4000</v>
      </c>
      <c r="I653" s="14">
        <v>4000</v>
      </c>
      <c r="J653" s="14"/>
      <c r="K653" s="14">
        <v>1500</v>
      </c>
    </row>
    <row r="654" spans="1:11" ht="17.45" customHeight="1" x14ac:dyDescent="0.25">
      <c r="A654" s="159"/>
      <c r="B654" s="170"/>
      <c r="C654" s="172"/>
      <c r="D654" s="162"/>
      <c r="E654" s="4" t="s">
        <v>92</v>
      </c>
      <c r="F654" s="6" t="s">
        <v>97</v>
      </c>
      <c r="G654" s="16">
        <f t="shared" si="87"/>
        <v>130101</v>
      </c>
      <c r="H654" s="14">
        <v>39400</v>
      </c>
      <c r="I654" s="14">
        <v>37150</v>
      </c>
      <c r="J654" s="14">
        <v>35450</v>
      </c>
      <c r="K654" s="14">
        <v>18101</v>
      </c>
    </row>
    <row r="655" spans="1:11" ht="14.25" customHeight="1" x14ac:dyDescent="0.25">
      <c r="A655" s="159"/>
      <c r="B655" s="170"/>
      <c r="C655" s="172"/>
      <c r="D655" s="161" t="s">
        <v>187</v>
      </c>
      <c r="E655" s="4" t="s">
        <v>240</v>
      </c>
      <c r="F655" s="6" t="s">
        <v>241</v>
      </c>
      <c r="G655" s="16">
        <f t="shared" si="87"/>
        <v>2500</v>
      </c>
      <c r="H655" s="14">
        <v>2500</v>
      </c>
      <c r="I655" s="14"/>
      <c r="J655" s="14"/>
      <c r="K655" s="14"/>
    </row>
    <row r="656" spans="1:11" ht="17.45" customHeight="1" x14ac:dyDescent="0.25">
      <c r="A656" s="159"/>
      <c r="B656" s="170"/>
      <c r="C656" s="172"/>
      <c r="D656" s="162"/>
      <c r="E656" s="4" t="s">
        <v>92</v>
      </c>
      <c r="F656" s="6" t="s">
        <v>97</v>
      </c>
      <c r="G656" s="16">
        <f t="shared" si="87"/>
        <v>10500</v>
      </c>
      <c r="H656" s="14">
        <v>4050</v>
      </c>
      <c r="I656" s="14">
        <v>3450</v>
      </c>
      <c r="J656" s="14">
        <v>500</v>
      </c>
      <c r="K656" s="14">
        <v>2500</v>
      </c>
    </row>
    <row r="657" spans="1:11" ht="17.45" customHeight="1" x14ac:dyDescent="0.25">
      <c r="A657" s="159"/>
      <c r="B657" s="170"/>
      <c r="C657" s="172"/>
      <c r="D657" s="23" t="s">
        <v>99</v>
      </c>
      <c r="E657" s="4" t="s">
        <v>92</v>
      </c>
      <c r="F657" s="6" t="s">
        <v>97</v>
      </c>
      <c r="G657" s="16">
        <f t="shared" si="87"/>
        <v>365</v>
      </c>
      <c r="H657" s="46">
        <v>365</v>
      </c>
      <c r="I657" s="46"/>
      <c r="J657" s="46"/>
      <c r="K657" s="46"/>
    </row>
    <row r="658" spans="1:11" ht="17.45" customHeight="1" thickBot="1" x14ac:dyDescent="0.3">
      <c r="A658" s="159"/>
      <c r="B658" s="170"/>
      <c r="C658" s="172"/>
      <c r="D658" s="206" t="s">
        <v>105</v>
      </c>
      <c r="E658" s="207"/>
      <c r="F658" s="208"/>
      <c r="G658" s="128">
        <f>SUM(H658:K658)</f>
        <v>252338</v>
      </c>
      <c r="H658" s="128">
        <f>SUM(H652:H657)</f>
        <v>82915</v>
      </c>
      <c r="I658" s="128">
        <f>SUM(I652:I656)</f>
        <v>77300</v>
      </c>
      <c r="J658" s="128">
        <f>SUM(J652:J656)</f>
        <v>66450</v>
      </c>
      <c r="K658" s="128">
        <f>SUM(K652:K656)</f>
        <v>25673</v>
      </c>
    </row>
    <row r="659" spans="1:11" ht="17.45" customHeight="1" thickBot="1" x14ac:dyDescent="0.3">
      <c r="A659" s="145" t="s">
        <v>263</v>
      </c>
      <c r="B659" s="221" t="s">
        <v>242</v>
      </c>
      <c r="C659" s="222"/>
      <c r="D659" s="222"/>
      <c r="E659" s="222"/>
      <c r="F659" s="223"/>
      <c r="G659" s="134">
        <f>SUM(G666,G667)</f>
        <v>232014</v>
      </c>
      <c r="H659" s="134">
        <f t="shared" ref="H659:K659" si="91">SUM(H666,H667)</f>
        <v>63974</v>
      </c>
      <c r="I659" s="134">
        <f t="shared" si="91"/>
        <v>90904</v>
      </c>
      <c r="J659" s="134">
        <f t="shared" si="91"/>
        <v>59394</v>
      </c>
      <c r="K659" s="134">
        <f t="shared" si="91"/>
        <v>17742</v>
      </c>
    </row>
    <row r="660" spans="1:11" ht="23.1" customHeight="1" x14ac:dyDescent="0.25">
      <c r="A660" s="158"/>
      <c r="B660" s="170" t="s">
        <v>85</v>
      </c>
      <c r="C660" s="172" t="s">
        <v>86</v>
      </c>
      <c r="D660" s="179">
        <v>151</v>
      </c>
      <c r="E660" s="56" t="s">
        <v>139</v>
      </c>
      <c r="F660" s="45" t="s">
        <v>284</v>
      </c>
      <c r="G660" s="30">
        <f t="shared" si="87"/>
        <v>3300</v>
      </c>
      <c r="H660" s="31">
        <v>2000</v>
      </c>
      <c r="I660" s="31"/>
      <c r="J660" s="31">
        <v>1300</v>
      </c>
      <c r="K660" s="31"/>
    </row>
    <row r="661" spans="1:11" ht="17.45" customHeight="1" x14ac:dyDescent="0.25">
      <c r="A661" s="159"/>
      <c r="B661" s="170"/>
      <c r="C661" s="172"/>
      <c r="D661" s="162"/>
      <c r="E661" s="4" t="s">
        <v>88</v>
      </c>
      <c r="F661" s="6" t="s">
        <v>94</v>
      </c>
      <c r="G661" s="30">
        <f t="shared" si="87"/>
        <v>199928</v>
      </c>
      <c r="H661" s="31">
        <v>52140</v>
      </c>
      <c r="I661" s="31">
        <v>82504</v>
      </c>
      <c r="J661" s="31">
        <v>47770</v>
      </c>
      <c r="K661" s="31">
        <v>17514</v>
      </c>
    </row>
    <row r="662" spans="1:11" ht="17.45" customHeight="1" x14ac:dyDescent="0.25">
      <c r="A662" s="159"/>
      <c r="B662" s="170"/>
      <c r="C662" s="172"/>
      <c r="D662" s="27">
        <v>152</v>
      </c>
      <c r="E662" s="4" t="s">
        <v>88</v>
      </c>
      <c r="F662" s="6" t="s">
        <v>94</v>
      </c>
      <c r="G662" s="30">
        <f t="shared" si="87"/>
        <v>5078</v>
      </c>
      <c r="H662" s="31">
        <v>1500</v>
      </c>
      <c r="I662" s="31">
        <v>1800</v>
      </c>
      <c r="J662" s="31">
        <v>1600</v>
      </c>
      <c r="K662" s="31">
        <v>178</v>
      </c>
    </row>
    <row r="663" spans="1:11" ht="17.45" customHeight="1" x14ac:dyDescent="0.25">
      <c r="A663" s="159"/>
      <c r="B663" s="170"/>
      <c r="C663" s="172"/>
      <c r="D663" s="27" t="s">
        <v>98</v>
      </c>
      <c r="E663" s="4" t="s">
        <v>88</v>
      </c>
      <c r="F663" s="6" t="s">
        <v>94</v>
      </c>
      <c r="G663" s="16">
        <f t="shared" si="87"/>
        <v>300</v>
      </c>
      <c r="H663" s="14">
        <v>50</v>
      </c>
      <c r="I663" s="14">
        <v>100</v>
      </c>
      <c r="J663" s="14">
        <v>100</v>
      </c>
      <c r="K663" s="14">
        <v>50</v>
      </c>
    </row>
    <row r="664" spans="1:11" ht="17.45" customHeight="1" x14ac:dyDescent="0.25">
      <c r="A664" s="159"/>
      <c r="B664" s="170"/>
      <c r="C664" s="172"/>
      <c r="D664" s="27" t="s">
        <v>187</v>
      </c>
      <c r="E664" s="4" t="s">
        <v>88</v>
      </c>
      <c r="F664" s="6" t="s">
        <v>94</v>
      </c>
      <c r="G664" s="16">
        <f t="shared" si="87"/>
        <v>14000</v>
      </c>
      <c r="H664" s="14">
        <v>500</v>
      </c>
      <c r="I664" s="14">
        <v>6500</v>
      </c>
      <c r="J664" s="14">
        <v>7000</v>
      </c>
      <c r="K664" s="14"/>
    </row>
    <row r="665" spans="1:11" ht="17.45" customHeight="1" x14ac:dyDescent="0.25">
      <c r="A665" s="159"/>
      <c r="B665" s="170"/>
      <c r="C665" s="172"/>
      <c r="D665" s="27" t="s">
        <v>187</v>
      </c>
      <c r="E665" s="4" t="s">
        <v>88</v>
      </c>
      <c r="F665" s="6" t="s">
        <v>94</v>
      </c>
      <c r="G665" s="16">
        <f t="shared" si="87"/>
        <v>7784</v>
      </c>
      <c r="H665" s="14">
        <v>7784</v>
      </c>
      <c r="I665" s="14"/>
      <c r="J665" s="14"/>
      <c r="K665" s="14"/>
    </row>
    <row r="666" spans="1:11" ht="17.45" customHeight="1" x14ac:dyDescent="0.25">
      <c r="A666" s="159"/>
      <c r="B666" s="170"/>
      <c r="C666" s="172"/>
      <c r="D666" s="206" t="s">
        <v>89</v>
      </c>
      <c r="E666" s="207"/>
      <c r="F666" s="208"/>
      <c r="G666" s="128">
        <f>SUM(H666:K666)</f>
        <v>230390</v>
      </c>
      <c r="H666" s="128">
        <f>SUM(H660:H665)</f>
        <v>63974</v>
      </c>
      <c r="I666" s="128">
        <f>SUM(I660:I665)</f>
        <v>90904</v>
      </c>
      <c r="J666" s="128">
        <f>SUM(J660:J665)</f>
        <v>57770</v>
      </c>
      <c r="K666" s="128">
        <f>SUM(K660:K665)</f>
        <v>17742</v>
      </c>
    </row>
    <row r="667" spans="1:11" ht="40.700000000000003" customHeight="1" x14ac:dyDescent="0.25">
      <c r="A667" s="160"/>
      <c r="B667" s="108" t="s">
        <v>108</v>
      </c>
      <c r="C667" s="73" t="s">
        <v>121</v>
      </c>
      <c r="D667" s="23">
        <v>142</v>
      </c>
      <c r="E667" s="23" t="s">
        <v>178</v>
      </c>
      <c r="F667" s="73" t="s">
        <v>179</v>
      </c>
      <c r="G667" s="25">
        <f>SUM(H667:K667)</f>
        <v>1624</v>
      </c>
      <c r="H667" s="24"/>
      <c r="I667" s="24"/>
      <c r="J667" s="24">
        <v>1624</v>
      </c>
      <c r="K667" s="24"/>
    </row>
    <row r="668" spans="1:11" ht="17.45" customHeight="1" x14ac:dyDescent="0.25">
      <c r="A668" s="146" t="s">
        <v>234</v>
      </c>
      <c r="B668" s="213" t="s">
        <v>243</v>
      </c>
      <c r="C668" s="213"/>
      <c r="D668" s="213"/>
      <c r="E668" s="213"/>
      <c r="F668" s="213"/>
      <c r="G668" s="144">
        <f>SUM(H668:K668)</f>
        <v>325400</v>
      </c>
      <c r="H668" s="144">
        <f t="shared" ref="H668:K668" si="92">SUM(H672,H675)</f>
        <v>75750</v>
      </c>
      <c r="I668" s="144">
        <f t="shared" si="92"/>
        <v>90150</v>
      </c>
      <c r="J668" s="144">
        <f t="shared" si="92"/>
        <v>79750</v>
      </c>
      <c r="K668" s="144">
        <f t="shared" si="92"/>
        <v>79750</v>
      </c>
    </row>
    <row r="669" spans="1:11" ht="17.45" customHeight="1" x14ac:dyDescent="0.25">
      <c r="A669" s="252"/>
      <c r="B669" s="170" t="s">
        <v>71</v>
      </c>
      <c r="C669" s="172" t="s">
        <v>72</v>
      </c>
      <c r="D669" s="27">
        <v>151</v>
      </c>
      <c r="E669" s="4" t="s">
        <v>74</v>
      </c>
      <c r="F669" s="6" t="s">
        <v>82</v>
      </c>
      <c r="G669" s="30">
        <f t="shared" si="87"/>
        <v>33400</v>
      </c>
      <c r="H669" s="31">
        <v>4750</v>
      </c>
      <c r="I669" s="31">
        <v>19150</v>
      </c>
      <c r="J669" s="31">
        <v>4750</v>
      </c>
      <c r="K669" s="31">
        <v>4750</v>
      </c>
    </row>
    <row r="670" spans="1:11" ht="17.45" customHeight="1" x14ac:dyDescent="0.25">
      <c r="A670" s="252"/>
      <c r="B670" s="170"/>
      <c r="C670" s="172"/>
      <c r="D670" s="48">
        <v>144</v>
      </c>
      <c r="E670" s="4" t="s">
        <v>74</v>
      </c>
      <c r="F670" s="6" t="s">
        <v>82</v>
      </c>
      <c r="G670" s="30">
        <f t="shared" si="87"/>
        <v>8000</v>
      </c>
      <c r="H670" s="31"/>
      <c r="I670" s="31"/>
      <c r="J670" s="31">
        <v>4000</v>
      </c>
      <c r="K670" s="31">
        <v>4000</v>
      </c>
    </row>
    <row r="671" spans="1:11" ht="17.45" customHeight="1" x14ac:dyDescent="0.25">
      <c r="A671" s="252"/>
      <c r="B671" s="170"/>
      <c r="C671" s="172"/>
      <c r="D671" s="27" t="s">
        <v>187</v>
      </c>
      <c r="E671" s="4" t="s">
        <v>74</v>
      </c>
      <c r="F671" s="6" t="s">
        <v>82</v>
      </c>
      <c r="G671" s="16">
        <f t="shared" si="87"/>
        <v>6000</v>
      </c>
      <c r="H671" s="14">
        <v>1500</v>
      </c>
      <c r="I671" s="14">
        <v>1500</v>
      </c>
      <c r="J671" s="14">
        <v>1500</v>
      </c>
      <c r="K671" s="14">
        <v>1500</v>
      </c>
    </row>
    <row r="672" spans="1:11" ht="17.45" customHeight="1" x14ac:dyDescent="0.25">
      <c r="A672" s="252"/>
      <c r="B672" s="180"/>
      <c r="C672" s="181"/>
      <c r="D672" s="173" t="s">
        <v>84</v>
      </c>
      <c r="E672" s="174"/>
      <c r="F672" s="175"/>
      <c r="G672" s="124">
        <f>SUM(H672:K672)</f>
        <v>47400</v>
      </c>
      <c r="H672" s="124">
        <f>SUM(H669:H671)</f>
        <v>6250</v>
      </c>
      <c r="I672" s="124">
        <f>SUM(I669:I671)</f>
        <v>20650</v>
      </c>
      <c r="J672" s="124">
        <f>SUM(J669:J671)</f>
        <v>10250</v>
      </c>
      <c r="K672" s="124">
        <f>SUM(K669:K671)</f>
        <v>10250</v>
      </c>
    </row>
    <row r="673" spans="1:11" ht="17.45" customHeight="1" thickBot="1" x14ac:dyDescent="0.3">
      <c r="A673" s="252"/>
      <c r="B673" s="169" t="s">
        <v>108</v>
      </c>
      <c r="C673" s="171" t="s">
        <v>121</v>
      </c>
      <c r="D673" s="161">
        <v>142</v>
      </c>
      <c r="E673" s="4" t="s">
        <v>73</v>
      </c>
      <c r="F673" s="6" t="s">
        <v>81</v>
      </c>
      <c r="G673" s="16">
        <f t="shared" si="87"/>
        <v>190300</v>
      </c>
      <c r="H673" s="14">
        <v>47600</v>
      </c>
      <c r="I673" s="46">
        <v>47600</v>
      </c>
      <c r="J673" s="14">
        <v>47600</v>
      </c>
      <c r="K673" s="14">
        <v>47500</v>
      </c>
    </row>
    <row r="674" spans="1:11" ht="17.45" customHeight="1" thickBot="1" x14ac:dyDescent="0.3">
      <c r="A674" s="252"/>
      <c r="B674" s="170"/>
      <c r="C674" s="172"/>
      <c r="D674" s="162"/>
      <c r="E674" s="4" t="s">
        <v>74</v>
      </c>
      <c r="F674" s="6" t="s">
        <v>82</v>
      </c>
      <c r="G674" s="16">
        <f t="shared" si="87"/>
        <v>87700</v>
      </c>
      <c r="H674" s="62">
        <v>21900</v>
      </c>
      <c r="I674" s="64">
        <v>21900</v>
      </c>
      <c r="J674" s="63">
        <v>21900</v>
      </c>
      <c r="K674" s="14">
        <v>22000</v>
      </c>
    </row>
    <row r="675" spans="1:11" ht="17.45" customHeight="1" thickBot="1" x14ac:dyDescent="0.3">
      <c r="A675" s="252"/>
      <c r="B675" s="170"/>
      <c r="C675" s="172"/>
      <c r="D675" s="206" t="s">
        <v>120</v>
      </c>
      <c r="E675" s="207"/>
      <c r="F675" s="208"/>
      <c r="G675" s="128">
        <f>SUM(H675:K675)</f>
        <v>278000</v>
      </c>
      <c r="H675" s="128">
        <f t="shared" ref="H675:K675" si="93">SUM(H673:H674)</f>
        <v>69500</v>
      </c>
      <c r="I675" s="126">
        <f t="shared" si="93"/>
        <v>69500</v>
      </c>
      <c r="J675" s="128">
        <f t="shared" si="93"/>
        <v>69500</v>
      </c>
      <c r="K675" s="128">
        <f t="shared" si="93"/>
        <v>69500</v>
      </c>
    </row>
    <row r="676" spans="1:11" ht="17.45" customHeight="1" thickBot="1" x14ac:dyDescent="0.3">
      <c r="A676" s="145" t="s">
        <v>235</v>
      </c>
      <c r="B676" s="221" t="s">
        <v>244</v>
      </c>
      <c r="C676" s="222"/>
      <c r="D676" s="222"/>
      <c r="E676" s="222"/>
      <c r="F676" s="223"/>
      <c r="G676" s="136">
        <f>SUM(H676:K676)</f>
        <v>2665090</v>
      </c>
      <c r="H676" s="136">
        <f>SUM(H679,H686)</f>
        <v>744463</v>
      </c>
      <c r="I676" s="136">
        <f>SUM(I679,I686)</f>
        <v>976961</v>
      </c>
      <c r="J676" s="136">
        <f>SUM(J679,J686)</f>
        <v>657572</v>
      </c>
      <c r="K676" s="137">
        <f>SUM(K679,K686)</f>
        <v>286094</v>
      </c>
    </row>
    <row r="677" spans="1:11" ht="25.5" customHeight="1" x14ac:dyDescent="0.25">
      <c r="A677" s="253"/>
      <c r="B677" s="170" t="s">
        <v>108</v>
      </c>
      <c r="C677" s="172" t="s">
        <v>121</v>
      </c>
      <c r="D677" s="162">
        <v>142</v>
      </c>
      <c r="E677" s="65" t="s">
        <v>166</v>
      </c>
      <c r="F677" s="45" t="s">
        <v>167</v>
      </c>
      <c r="G677" s="30">
        <f t="shared" si="87"/>
        <v>218514</v>
      </c>
      <c r="H677" s="31">
        <v>60700</v>
      </c>
      <c r="I677" s="31">
        <v>69000</v>
      </c>
      <c r="J677" s="31">
        <v>15714</v>
      </c>
      <c r="K677" s="31">
        <v>73100</v>
      </c>
    </row>
    <row r="678" spans="1:11" ht="15" customHeight="1" x14ac:dyDescent="0.25">
      <c r="A678" s="253"/>
      <c r="B678" s="170"/>
      <c r="C678" s="172"/>
      <c r="D678" s="267"/>
      <c r="E678" s="4" t="s">
        <v>45</v>
      </c>
      <c r="F678" s="26" t="s">
        <v>56</v>
      </c>
      <c r="G678" s="16">
        <f t="shared" si="87"/>
        <v>362986</v>
      </c>
      <c r="H678" s="14">
        <v>109090</v>
      </c>
      <c r="I678" s="14">
        <v>118125</v>
      </c>
      <c r="J678" s="14">
        <v>112440</v>
      </c>
      <c r="K678" s="14">
        <v>23331</v>
      </c>
    </row>
    <row r="679" spans="1:11" ht="15" customHeight="1" x14ac:dyDescent="0.25">
      <c r="A679" s="253"/>
      <c r="B679" s="180"/>
      <c r="C679" s="181"/>
      <c r="D679" s="173" t="s">
        <v>120</v>
      </c>
      <c r="E679" s="174"/>
      <c r="F679" s="175"/>
      <c r="G679" s="124">
        <f>SUM(H679:K679)</f>
        <v>581500</v>
      </c>
      <c r="H679" s="124">
        <f>SUM(H677:H678)</f>
        <v>169790</v>
      </c>
      <c r="I679" s="124">
        <f>SUM(I677:I678)</f>
        <v>187125</v>
      </c>
      <c r="J679" s="124">
        <f>SUM(J677:J678)</f>
        <v>128154</v>
      </c>
      <c r="K679" s="124">
        <f>SUM(K677:K678)</f>
        <v>96431</v>
      </c>
    </row>
    <row r="680" spans="1:11" ht="28.5" customHeight="1" x14ac:dyDescent="0.25">
      <c r="A680" s="253"/>
      <c r="B680" s="170" t="s">
        <v>127</v>
      </c>
      <c r="C680" s="172" t="s">
        <v>126</v>
      </c>
      <c r="D680" s="27">
        <v>151</v>
      </c>
      <c r="E680" s="3" t="s">
        <v>34</v>
      </c>
      <c r="F680" s="6" t="s">
        <v>245</v>
      </c>
      <c r="G680" s="16">
        <f t="shared" si="87"/>
        <v>1793786</v>
      </c>
      <c r="H680" s="14">
        <v>499215</v>
      </c>
      <c r="I680" s="14">
        <v>728336</v>
      </c>
      <c r="J680" s="14">
        <v>485018</v>
      </c>
      <c r="K680" s="14">
        <v>81217</v>
      </c>
    </row>
    <row r="681" spans="1:11" ht="18" customHeight="1" x14ac:dyDescent="0.25">
      <c r="A681" s="253"/>
      <c r="B681" s="170"/>
      <c r="C681" s="172"/>
      <c r="D681" s="161">
        <v>144</v>
      </c>
      <c r="E681" s="3" t="s">
        <v>34</v>
      </c>
      <c r="F681" s="6"/>
      <c r="G681" s="16">
        <f t="shared" si="87"/>
        <v>69460</v>
      </c>
      <c r="H681" s="14"/>
      <c r="I681" s="14"/>
      <c r="J681" s="14"/>
      <c r="K681" s="14">
        <v>69460</v>
      </c>
    </row>
    <row r="682" spans="1:11" ht="18" customHeight="1" x14ac:dyDescent="0.25">
      <c r="A682" s="253"/>
      <c r="B682" s="170"/>
      <c r="C682" s="172"/>
      <c r="D682" s="162"/>
      <c r="E682" s="3" t="s">
        <v>47</v>
      </c>
      <c r="F682" s="6" t="s">
        <v>58</v>
      </c>
      <c r="G682" s="16">
        <f t="shared" si="87"/>
        <v>117986</v>
      </c>
      <c r="H682" s="14">
        <v>27000</v>
      </c>
      <c r="I682" s="14">
        <v>27000</v>
      </c>
      <c r="J682" s="14">
        <v>27000</v>
      </c>
      <c r="K682" s="14">
        <v>36986</v>
      </c>
    </row>
    <row r="683" spans="1:11" ht="26.45" customHeight="1" x14ac:dyDescent="0.25">
      <c r="A683" s="253"/>
      <c r="B683" s="170"/>
      <c r="C683" s="172"/>
      <c r="D683" s="23">
        <v>1425</v>
      </c>
      <c r="E683" s="171" t="s">
        <v>34</v>
      </c>
      <c r="F683" s="171" t="s">
        <v>245</v>
      </c>
      <c r="G683" s="16">
        <f t="shared" si="87"/>
        <v>31300</v>
      </c>
      <c r="H683" s="14">
        <v>10400</v>
      </c>
      <c r="I683" s="14">
        <v>10500</v>
      </c>
      <c r="J683" s="14">
        <v>10400</v>
      </c>
      <c r="K683" s="14"/>
    </row>
    <row r="684" spans="1:11" ht="15" customHeight="1" x14ac:dyDescent="0.25">
      <c r="A684" s="253"/>
      <c r="B684" s="170"/>
      <c r="C684" s="172"/>
      <c r="D684" s="27" t="s">
        <v>223</v>
      </c>
      <c r="E684" s="172"/>
      <c r="F684" s="172"/>
      <c r="G684" s="16">
        <f t="shared" si="87"/>
        <v>45000</v>
      </c>
      <c r="H684" s="14">
        <v>12000</v>
      </c>
      <c r="I684" s="14">
        <v>24000</v>
      </c>
      <c r="J684" s="14">
        <v>7000</v>
      </c>
      <c r="K684" s="14">
        <v>2000</v>
      </c>
    </row>
    <row r="685" spans="1:11" ht="14.25" customHeight="1" x14ac:dyDescent="0.25">
      <c r="A685" s="253"/>
      <c r="B685" s="170"/>
      <c r="C685" s="172"/>
      <c r="D685" s="27" t="s">
        <v>99</v>
      </c>
      <c r="E685" s="181"/>
      <c r="F685" s="181"/>
      <c r="G685" s="16">
        <f t="shared" si="87"/>
        <v>26058</v>
      </c>
      <c r="H685" s="14">
        <v>26058</v>
      </c>
      <c r="I685" s="14"/>
      <c r="J685" s="14"/>
      <c r="K685" s="14"/>
    </row>
    <row r="686" spans="1:11" ht="17.45" customHeight="1" thickBot="1" x14ac:dyDescent="0.3">
      <c r="A686" s="253"/>
      <c r="B686" s="170"/>
      <c r="C686" s="172"/>
      <c r="D686" s="206" t="s">
        <v>124</v>
      </c>
      <c r="E686" s="207"/>
      <c r="F686" s="208"/>
      <c r="G686" s="128">
        <f>SUM(H686:K686)</f>
        <v>2083590</v>
      </c>
      <c r="H686" s="128">
        <f>SUM(H680:H685)</f>
        <v>574673</v>
      </c>
      <c r="I686" s="128">
        <f>SUM(I680:I685)</f>
        <v>789836</v>
      </c>
      <c r="J686" s="128">
        <f>SUM(J680:J685)</f>
        <v>529418</v>
      </c>
      <c r="K686" s="128">
        <f>SUM(K680:K685)</f>
        <v>189663</v>
      </c>
    </row>
    <row r="687" spans="1:11" ht="17.45" customHeight="1" x14ac:dyDescent="0.25">
      <c r="A687" s="148" t="s">
        <v>236</v>
      </c>
      <c r="B687" s="272" t="s">
        <v>265</v>
      </c>
      <c r="C687" s="273"/>
      <c r="D687" s="273"/>
      <c r="E687" s="273"/>
      <c r="F687" s="274"/>
      <c r="G687" s="149">
        <f>SUM(H687:K687)</f>
        <v>60253</v>
      </c>
      <c r="H687" s="149">
        <f t="shared" ref="H687:K687" si="94">SUM(H689)</f>
        <v>17835</v>
      </c>
      <c r="I687" s="149">
        <f t="shared" si="94"/>
        <v>16817</v>
      </c>
      <c r="J687" s="149">
        <f t="shared" si="94"/>
        <v>16437</v>
      </c>
      <c r="K687" s="150">
        <f t="shared" si="94"/>
        <v>9164</v>
      </c>
    </row>
    <row r="688" spans="1:11" ht="26.1" customHeight="1" x14ac:dyDescent="0.25">
      <c r="A688" s="268"/>
      <c r="B688" s="185" t="s">
        <v>59</v>
      </c>
      <c r="C688" s="172" t="s">
        <v>15</v>
      </c>
      <c r="D688" s="27">
        <v>151</v>
      </c>
      <c r="E688" s="27" t="s">
        <v>266</v>
      </c>
      <c r="F688" s="74" t="s">
        <v>267</v>
      </c>
      <c r="G688" s="66">
        <f t="shared" ref="G688" si="95">SUM(H688:K688)</f>
        <v>60253</v>
      </c>
      <c r="H688" s="67">
        <v>17835</v>
      </c>
      <c r="I688" s="67">
        <v>16817</v>
      </c>
      <c r="J688" s="67">
        <v>16437</v>
      </c>
      <c r="K688" s="67">
        <v>9164</v>
      </c>
    </row>
    <row r="689" spans="1:15" ht="17.45" customHeight="1" thickBot="1" x14ac:dyDescent="0.3">
      <c r="A689" s="269"/>
      <c r="B689" s="270"/>
      <c r="C689" s="271"/>
      <c r="D689" s="265" t="s">
        <v>35</v>
      </c>
      <c r="E689" s="265"/>
      <c r="F689" s="265"/>
      <c r="G689" s="147">
        <f>SUM(G688:G688)</f>
        <v>60253</v>
      </c>
      <c r="H689" s="147">
        <f>SUM(H688:H688)</f>
        <v>17835</v>
      </c>
      <c r="I689" s="147">
        <f>SUM(I688:I688)</f>
        <v>16817</v>
      </c>
      <c r="J689" s="147">
        <f>SUM(J688:J688)</f>
        <v>16437</v>
      </c>
      <c r="K689" s="147">
        <f>SUM(K688:K688)</f>
        <v>9164</v>
      </c>
    </row>
    <row r="690" spans="1:15" ht="17.45" customHeight="1" thickTop="1" thickBot="1" x14ac:dyDescent="0.3">
      <c r="A690" s="254" t="s">
        <v>246</v>
      </c>
      <c r="B690" s="255"/>
      <c r="C690" s="255"/>
      <c r="D690" s="255"/>
      <c r="E690" s="255"/>
      <c r="F690" s="256"/>
      <c r="G690" s="156">
        <f>SUM(H690:K690)</f>
        <v>39017862.899999999</v>
      </c>
      <c r="H690" s="157">
        <f>SUM(H16,H176,H209,H232,H250+H270+H293+H316+H339+H362+H382+H405+H420+H442+H460+H484+H504+H511+H518+H522+H533+H548+H563+H578+H590+H602+H612+H622+H630+H641+H651+H659+H668+H676+H687)</f>
        <v>9787846.5999999996</v>
      </c>
      <c r="I690" s="157">
        <f>SUM(I16,I176,I209,I232,I250+I270+I293+I316+I339+I362+I382+I405+I420+I442+I460+I484+I504+I511+I518+I522+I533+I548+I563+I578+I590+I602+I612+I622+I630+I641+I651+I659+I668+I676+I687)</f>
        <v>13848160</v>
      </c>
      <c r="J690" s="157">
        <f>SUM(J16,J176,J209,J232,J250+J270+J293+J316+J339+J362+J382+J405+J420+J442+J460+J484+J504+J511+J518+J522+J533+J548+J563+J578+J590+J602+J612+J622+J630+J641+J651+J659+J668+J676+J687)</f>
        <v>9790822.25</v>
      </c>
      <c r="K690" s="157">
        <f>SUM(K16,K176,K209,K232,K250+K270+K293+K316+K339+K362+K382+K405+K420+K442+K460+K484+K504+K511+K518+K522+K533+K548+K563+K578+K590+K602+K612+K622+K630+K641+K651+K659+K668+K676+K687)</f>
        <v>5591034.0499999998</v>
      </c>
      <c r="M690" s="43"/>
      <c r="O690" s="43"/>
    </row>
    <row r="691" spans="1:15" ht="42.75" customHeight="1" thickTop="1" x14ac:dyDescent="0.25">
      <c r="A691" s="250" t="s">
        <v>247</v>
      </c>
      <c r="B691" s="12" t="s">
        <v>59</v>
      </c>
      <c r="C691" s="11" t="s">
        <v>15</v>
      </c>
      <c r="D691" s="13"/>
      <c r="E691" s="13"/>
      <c r="F691" s="17"/>
      <c r="G691" s="114">
        <f>SUM(G45,G182,G213,G234+G254+G274+G297+G320+G342+G366+G384+G407+G422+G445+G465+G488+G689)</f>
        <v>4319860</v>
      </c>
      <c r="H691" s="93">
        <f>SUM(H45,H182,H213,H234+H254+H274+H297+H320+H342+H366+H384+H407+H422+H445+H465+H488+H689)</f>
        <v>1327132</v>
      </c>
      <c r="I691" s="93">
        <f>SUM(I45,I182,I213,I234+I254+I274+I297+I320+I342+I366+I384+I407+I422+I445+I465+I488+I689)</f>
        <v>1460744</v>
      </c>
      <c r="J691" s="93">
        <f>SUM(J45,J182,J213,J234+J254+J274+J297+J320+J342+J366+J384+J407+J422+J445+J465+J488+J689)</f>
        <v>991841</v>
      </c>
      <c r="K691" s="93">
        <f>SUM(K45,K182,K213,K234+K254+K274+K297+K320+K342+K366+K384+K407+K422+K445+K465+K488+K689)</f>
        <v>540143</v>
      </c>
    </row>
    <row r="692" spans="1:15" ht="62.1" customHeight="1" x14ac:dyDescent="0.25">
      <c r="A692" s="250"/>
      <c r="B692" s="12" t="s">
        <v>60</v>
      </c>
      <c r="C692" s="11" t="s">
        <v>61</v>
      </c>
      <c r="D692" s="13"/>
      <c r="E692" s="2"/>
      <c r="F692" s="9"/>
      <c r="G692" s="8">
        <f t="shared" ref="G692" si="96">SUM(H692:K692)</f>
        <v>205631</v>
      </c>
      <c r="H692" s="10">
        <f>SUM(H50)</f>
        <v>22000</v>
      </c>
      <c r="I692" s="10">
        <f>SUM(I50)</f>
        <v>50330</v>
      </c>
      <c r="J692" s="10">
        <f>SUM(J50)</f>
        <v>110613</v>
      </c>
      <c r="K692" s="10">
        <f>SUM(K50)</f>
        <v>22688</v>
      </c>
    </row>
    <row r="693" spans="1:15" ht="50.25" customHeight="1" x14ac:dyDescent="0.25">
      <c r="A693" s="250"/>
      <c r="B693" s="12" t="s">
        <v>69</v>
      </c>
      <c r="C693" s="11" t="s">
        <v>70</v>
      </c>
      <c r="D693" s="13"/>
      <c r="E693" s="2"/>
      <c r="F693" s="9"/>
      <c r="G693" s="8">
        <f>SUM(H693:K693)</f>
        <v>13000</v>
      </c>
      <c r="H693" s="10">
        <f>SUM(H56,)</f>
        <v>1000</v>
      </c>
      <c r="I693" s="10">
        <f>SUM(I56,)</f>
        <v>5000</v>
      </c>
      <c r="J693" s="10">
        <f>SUM(J56,)</f>
        <v>7000</v>
      </c>
      <c r="K693" s="10">
        <f>SUM(K56,)</f>
        <v>0</v>
      </c>
    </row>
    <row r="694" spans="1:15" ht="27.75" customHeight="1" x14ac:dyDescent="0.25">
      <c r="A694" s="250"/>
      <c r="B694" s="12" t="s">
        <v>71</v>
      </c>
      <c r="C694" s="11" t="s">
        <v>72</v>
      </c>
      <c r="D694" s="13"/>
      <c r="E694" s="2"/>
      <c r="F694" s="9"/>
      <c r="G694" s="8">
        <f t="shared" ref="G694:G704" si="97">SUM(H694:K694)</f>
        <v>130133</v>
      </c>
      <c r="H694" s="10">
        <f>SUM(H59,H185,H672)</f>
        <v>8250</v>
      </c>
      <c r="I694" s="10">
        <f>SUM(I59,I185,I672)</f>
        <v>38308</v>
      </c>
      <c r="J694" s="10">
        <f>SUM(J59,J185,J672)</f>
        <v>71831</v>
      </c>
      <c r="K694" s="10">
        <f>SUM(K59,K185,K672)</f>
        <v>11744</v>
      </c>
    </row>
    <row r="695" spans="1:15" ht="39.200000000000003" customHeight="1" x14ac:dyDescent="0.25">
      <c r="A695" s="250"/>
      <c r="B695" s="12" t="s">
        <v>85</v>
      </c>
      <c r="C695" s="11" t="s">
        <v>86</v>
      </c>
      <c r="D695" s="13"/>
      <c r="E695" s="2"/>
      <c r="F695" s="9"/>
      <c r="G695" s="107">
        <f>SUM(G65,G188,G216,G236,G256,G277+G300+G323+G345+G368+G387+G409+G425+G447+G468+G490+G510+G517+G534+G560+G575+G631+G666)</f>
        <v>2306797</v>
      </c>
      <c r="H695" s="112">
        <f t="shared" ref="H695:K695" si="98">SUM(H65,H188,H216,H236,H256,H277+H300+H323+H345+H368+H387+H409+H425+H447+H468+H490+H510+H517+H560+H575+H631+H666)</f>
        <v>642669</v>
      </c>
      <c r="I695" s="113">
        <f>SUM(I65,I188,I216,I236,I256,I277+I300+I323+I345+I368+I387+I409+I425+I447+I468+I490+I510+I517+I534+I560+I575+I631+I666)</f>
        <v>709093</v>
      </c>
      <c r="J695" s="112">
        <f t="shared" si="98"/>
        <v>744428</v>
      </c>
      <c r="K695" s="112">
        <f t="shared" si="98"/>
        <v>210607</v>
      </c>
    </row>
    <row r="696" spans="1:15" ht="30.75" customHeight="1" x14ac:dyDescent="0.25">
      <c r="A696" s="250"/>
      <c r="B696" s="60" t="s">
        <v>100</v>
      </c>
      <c r="C696" s="61" t="s">
        <v>101</v>
      </c>
      <c r="D696" s="68"/>
      <c r="E696" s="69"/>
      <c r="F696" s="70"/>
      <c r="G696" s="71">
        <f t="shared" si="97"/>
        <v>92500</v>
      </c>
      <c r="H696" s="72">
        <f>SUM(H67,H218,H238,H258,H279+H302+H325+H347+H370+H389+H411+H427+H449+H470+H492+H643)</f>
        <v>3250</v>
      </c>
      <c r="I696" s="72">
        <f>SUM(I67,I218,I238,I258,I279+I302+I325+I347+I370+I389+I411+I427+I449+I470+I492+I643)</f>
        <v>42300</v>
      </c>
      <c r="J696" s="72">
        <f>SUM(J67,J218,J238,J258,J279+J302+J325+J347+J370+J389+J411+J427+J449+J470+J492+J643)</f>
        <v>46450</v>
      </c>
      <c r="K696" s="72">
        <f>SUM(K67,K218,K238,K258,K279+K302+K325+K347+K370+K389+K411+K427+K449+K470+K492+K643)</f>
        <v>500</v>
      </c>
      <c r="M696" s="35"/>
    </row>
    <row r="697" spans="1:15" ht="42" customHeight="1" x14ac:dyDescent="0.25">
      <c r="A697" s="250"/>
      <c r="B697" s="12" t="s">
        <v>107</v>
      </c>
      <c r="C697" s="11" t="s">
        <v>104</v>
      </c>
      <c r="D697" s="13"/>
      <c r="E697" s="2"/>
      <c r="F697" s="9"/>
      <c r="G697" s="107">
        <f t="shared" si="97"/>
        <v>14702811.6</v>
      </c>
      <c r="H697" s="10">
        <f>SUM(H73,H196,H530,H545,H559+H574+H587+H599+H609+H619+H629+H640+H650+H658)</f>
        <v>4092363.6</v>
      </c>
      <c r="I697" s="10">
        <f>SUM(I73,I196,I530,I545,I559+I574+I587+I599+I609+I619+I629+I640+I650+I658)</f>
        <v>5632189</v>
      </c>
      <c r="J697" s="10">
        <f>SUM(J73,J196,J530,J545,J559+J574+J587+J599+J609+J619+J629+J640+J650+J658)</f>
        <v>2238499</v>
      </c>
      <c r="K697" s="10">
        <f>SUM(K73,K196,K530,K545,K559+K574+K587+K599+K609+K619+K629+K640+K650+K658)</f>
        <v>2739760</v>
      </c>
    </row>
    <row r="698" spans="1:15" ht="39.200000000000003" customHeight="1" x14ac:dyDescent="0.25">
      <c r="A698" s="250"/>
      <c r="B698" s="60" t="s">
        <v>108</v>
      </c>
      <c r="C698" s="73" t="s">
        <v>121</v>
      </c>
      <c r="D698" s="68"/>
      <c r="E698" s="69"/>
      <c r="F698" s="70"/>
      <c r="G698" s="107">
        <f t="shared" si="97"/>
        <v>3323326</v>
      </c>
      <c r="H698" s="72">
        <f>SUM(H100,H198,H224,H243+H263+H285+H308+H331+H353+H375+H395+H415+H433+H454+H476+H497+H521+H532+H547+H562+H577+H589+H601+H611+H621+H667+H675+H679)</f>
        <v>842216</v>
      </c>
      <c r="I698" s="72">
        <f t="shared" ref="I698:K698" si="99">SUM(I100,I198,I224,I243+I263+I285+I308+I331+I353+I375+I395+I415+I433+I454+I476+I497+I521+I532+I547+I562+I577+I589+I601+I611+I621+I667+I675+I679)</f>
        <v>903126</v>
      </c>
      <c r="J698" s="72">
        <f t="shared" si="99"/>
        <v>826998</v>
      </c>
      <c r="K698" s="72">
        <f t="shared" si="99"/>
        <v>750986</v>
      </c>
    </row>
    <row r="699" spans="1:15" ht="40.700000000000003" customHeight="1" x14ac:dyDescent="0.25">
      <c r="A699" s="250"/>
      <c r="B699" s="12" t="s">
        <v>127</v>
      </c>
      <c r="C699" s="3" t="s">
        <v>126</v>
      </c>
      <c r="D699" s="13"/>
      <c r="E699" s="2"/>
      <c r="F699" s="9"/>
      <c r="G699" s="71">
        <f>SUM(H699:K699)</f>
        <v>5080165.3</v>
      </c>
      <c r="H699" s="72">
        <f>SUM(H122,H201,H227,H245,H265,H377,H456,H499,H288+H311+H334+H356+H398+H436+H479+H686)</f>
        <v>1257712</v>
      </c>
      <c r="I699" s="72">
        <f>SUM(I122,I201,I227,I245,I265,I377,I456,I499,I288+I311+I334+I356+I398+I436+I479+I686)</f>
        <v>1518057</v>
      </c>
      <c r="J699" s="72">
        <f>SUM(J122,J201,J227,J245,J265,J377,J456,J499,J288+J311+J334+J356+J398+J436+J479+J686)</f>
        <v>1166392.25</v>
      </c>
      <c r="K699" s="72">
        <f>SUM(K122,K201,K227,K245,K265,K377,K456,K499,K288+K311+K334+K356+K398+K436+K479+K686)</f>
        <v>1138004.05</v>
      </c>
    </row>
    <row r="700" spans="1:15" ht="33.75" customHeight="1" x14ac:dyDescent="0.25">
      <c r="A700" s="250"/>
      <c r="B700" s="12" t="s">
        <v>128</v>
      </c>
      <c r="C700" s="11" t="s">
        <v>129</v>
      </c>
      <c r="D700" s="13"/>
      <c r="E700" s="2"/>
      <c r="F700" s="9"/>
      <c r="G700" s="8">
        <f t="shared" si="97"/>
        <v>608422</v>
      </c>
      <c r="H700" s="10">
        <f>SUM(H128)</f>
        <v>6580</v>
      </c>
      <c r="I700" s="10">
        <f>SUM(I128)</f>
        <v>391030</v>
      </c>
      <c r="J700" s="10">
        <f>SUM(J128)</f>
        <v>200127</v>
      </c>
      <c r="K700" s="10">
        <f>SUM(K128)</f>
        <v>10685</v>
      </c>
    </row>
    <row r="701" spans="1:15" ht="30.75" customHeight="1" x14ac:dyDescent="0.25">
      <c r="A701" s="250"/>
      <c r="B701" s="12" t="s">
        <v>134</v>
      </c>
      <c r="C701" s="11" t="s">
        <v>135</v>
      </c>
      <c r="D701" s="13"/>
      <c r="E701" s="2"/>
      <c r="F701" s="9"/>
      <c r="G701" s="8">
        <f t="shared" si="97"/>
        <v>3106714</v>
      </c>
      <c r="H701" s="10">
        <f>SUM(H138,H203,H231,H249,H269+H292+H315+H338+H361+H381+H404+H419+H441+H459+H483+H503)</f>
        <v>629016</v>
      </c>
      <c r="I701" s="10">
        <f>SUM(I138,I203,I231,I249,I269+I292+I315+I338+I361+I381+I404+I419+I441+I459+I483+I503)</f>
        <v>1372665</v>
      </c>
      <c r="J701" s="10">
        <f>SUM(J138,J203,J231,J249,J269+J292+J315+J338+J361+J381+J404+J419+J441+J459+J483+J503)</f>
        <v>995073</v>
      </c>
      <c r="K701" s="10">
        <f>SUM(K138,K203,K231,K249,K269+K292+K315+K338+K361+K381+K404+K419+K441+K459+K483+K503)</f>
        <v>109960</v>
      </c>
    </row>
    <row r="702" spans="1:15" ht="36.75" customHeight="1" x14ac:dyDescent="0.25">
      <c r="A702" s="250"/>
      <c r="B702" s="12" t="s">
        <v>137</v>
      </c>
      <c r="C702" s="11" t="s">
        <v>297</v>
      </c>
      <c r="D702" s="13"/>
      <c r="E702" s="2"/>
      <c r="F702" s="9"/>
      <c r="G702" s="8">
        <f>SUM(G141,)</f>
        <v>2158016</v>
      </c>
      <c r="H702" s="10">
        <f>SUM(H141,)</f>
        <v>605141</v>
      </c>
      <c r="I702" s="10">
        <f>SUM(I141,)</f>
        <v>400000</v>
      </c>
      <c r="J702" s="10">
        <f>SUM(J141,)</f>
        <v>1152875</v>
      </c>
      <c r="K702" s="10">
        <f>SUM(K141,)</f>
        <v>0</v>
      </c>
    </row>
    <row r="703" spans="1:15" ht="48.75" customHeight="1" x14ac:dyDescent="0.25">
      <c r="A703" s="250"/>
      <c r="B703" s="12" t="s">
        <v>143</v>
      </c>
      <c r="C703" s="11" t="s">
        <v>144</v>
      </c>
      <c r="D703" s="13"/>
      <c r="E703" s="2"/>
      <c r="F703" s="9"/>
      <c r="G703" s="71">
        <f>SUM(H703:K703)</f>
        <v>2952487</v>
      </c>
      <c r="H703" s="72">
        <f>SUM(H172,H208,)</f>
        <v>349717</v>
      </c>
      <c r="I703" s="72">
        <f>SUM(I172,I208,)</f>
        <v>1320903</v>
      </c>
      <c r="J703" s="72">
        <f>SUM(J172,J208,)</f>
        <v>1226795</v>
      </c>
      <c r="K703" s="72">
        <f>SUM(K172,K208,)</f>
        <v>55072</v>
      </c>
    </row>
    <row r="704" spans="1:15" ht="32.25" customHeight="1" x14ac:dyDescent="0.25">
      <c r="A704" s="251"/>
      <c r="B704" s="34">
        <v>14</v>
      </c>
      <c r="C704" s="11" t="s">
        <v>147</v>
      </c>
      <c r="D704" s="1"/>
      <c r="E704" s="2"/>
      <c r="F704" s="9"/>
      <c r="G704" s="8">
        <f t="shared" si="97"/>
        <v>18000</v>
      </c>
      <c r="H704" s="10">
        <f>SUM(H175)</f>
        <v>800</v>
      </c>
      <c r="I704" s="10">
        <f>SUM(I175)</f>
        <v>4415</v>
      </c>
      <c r="J704" s="10">
        <f>SUM(J175)</f>
        <v>11900</v>
      </c>
      <c r="K704" s="10">
        <f>SUM(K175)</f>
        <v>885</v>
      </c>
    </row>
    <row r="706" spans="7:11" x14ac:dyDescent="0.25">
      <c r="G706" s="99"/>
      <c r="H706" s="99"/>
      <c r="I706" s="99"/>
      <c r="J706" s="99"/>
      <c r="K706" s="99"/>
    </row>
    <row r="707" spans="7:11" x14ac:dyDescent="0.25">
      <c r="G707" s="43"/>
      <c r="H707" s="43"/>
      <c r="I707" s="43"/>
      <c r="J707" s="43"/>
      <c r="K707" s="43"/>
    </row>
    <row r="708" spans="7:11" x14ac:dyDescent="0.25">
      <c r="G708" s="33"/>
      <c r="H708" s="33"/>
      <c r="I708" s="33"/>
      <c r="J708" s="33"/>
      <c r="K708" s="33"/>
    </row>
    <row r="716" spans="7:11" ht="37.5" customHeight="1" x14ac:dyDescent="0.25">
      <c r="G716" s="36"/>
      <c r="H716" s="37"/>
      <c r="I716" s="37"/>
      <c r="J716" s="37"/>
      <c r="K716" s="37"/>
    </row>
  </sheetData>
  <mergeCells count="607">
    <mergeCell ref="D148:D151"/>
    <mergeCell ref="H6:K6"/>
    <mergeCell ref="H7:K7"/>
    <mergeCell ref="H8:K8"/>
    <mergeCell ref="A210:A231"/>
    <mergeCell ref="B405:F405"/>
    <mergeCell ref="A251:A269"/>
    <mergeCell ref="A271:A292"/>
    <mergeCell ref="A317:A338"/>
    <mergeCell ref="C237:C238"/>
    <mergeCell ref="D378:D380"/>
    <mergeCell ref="B376:B377"/>
    <mergeCell ref="C376:C377"/>
    <mergeCell ref="B371:B375"/>
    <mergeCell ref="C383:C384"/>
    <mergeCell ref="B388:B389"/>
    <mergeCell ref="B367:B368"/>
    <mergeCell ref="B385:B387"/>
    <mergeCell ref="C286:C288"/>
    <mergeCell ref="C371:C375"/>
    <mergeCell ref="D312:D314"/>
    <mergeCell ref="D368:F368"/>
    <mergeCell ref="B293:F293"/>
    <mergeCell ref="B257:B258"/>
    <mergeCell ref="A623:A629"/>
    <mergeCell ref="B406:B407"/>
    <mergeCell ref="B421:B422"/>
    <mergeCell ref="C421:C422"/>
    <mergeCell ref="A421:A441"/>
    <mergeCell ref="B461:B465"/>
    <mergeCell ref="C461:C465"/>
    <mergeCell ref="C603:C609"/>
    <mergeCell ref="B603:B609"/>
    <mergeCell ref="B420:F420"/>
    <mergeCell ref="C410:C411"/>
    <mergeCell ref="D437:D439"/>
    <mergeCell ref="A406:A419"/>
    <mergeCell ref="C426:C427"/>
    <mergeCell ref="B412:B415"/>
    <mergeCell ref="A485:A503"/>
    <mergeCell ref="B437:B441"/>
    <mergeCell ref="D517:F517"/>
    <mergeCell ref="B485:B488"/>
    <mergeCell ref="E512:E516"/>
    <mergeCell ref="B493:B497"/>
    <mergeCell ref="D510:F510"/>
    <mergeCell ref="B457:B459"/>
    <mergeCell ref="B442:F442"/>
    <mergeCell ref="C259:C263"/>
    <mergeCell ref="B270:F270"/>
    <mergeCell ref="D246:D248"/>
    <mergeCell ref="C251:C254"/>
    <mergeCell ref="D249:F249"/>
    <mergeCell ref="C246:C249"/>
    <mergeCell ref="B266:B269"/>
    <mergeCell ref="D279:F279"/>
    <mergeCell ref="D280:D284"/>
    <mergeCell ref="D275:D276"/>
    <mergeCell ref="B278:B279"/>
    <mergeCell ref="B286:B288"/>
    <mergeCell ref="A461:A483"/>
    <mergeCell ref="A363:A381"/>
    <mergeCell ref="B363:B366"/>
    <mergeCell ref="C363:C366"/>
    <mergeCell ref="B303:B308"/>
    <mergeCell ref="D335:D337"/>
    <mergeCell ref="D331:F331"/>
    <mergeCell ref="B348:B353"/>
    <mergeCell ref="D370:F370"/>
    <mergeCell ref="D354:D355"/>
    <mergeCell ref="C367:C368"/>
    <mergeCell ref="D348:D352"/>
    <mergeCell ref="D361:F361"/>
    <mergeCell ref="A443:A459"/>
    <mergeCell ref="B455:B456"/>
    <mergeCell ref="C455:C456"/>
    <mergeCell ref="D457:D458"/>
    <mergeCell ref="D445:F445"/>
    <mergeCell ref="D381:F381"/>
    <mergeCell ref="D395:F395"/>
    <mergeCell ref="D292:F292"/>
    <mergeCell ref="D343:D344"/>
    <mergeCell ref="D345:F345"/>
    <mergeCell ref="A233:A249"/>
    <mergeCell ref="B233:B234"/>
    <mergeCell ref="C233:C234"/>
    <mergeCell ref="C255:C256"/>
    <mergeCell ref="C335:C338"/>
    <mergeCell ref="C399:C404"/>
    <mergeCell ref="A383:A404"/>
    <mergeCell ref="B369:B370"/>
    <mergeCell ref="B324:B325"/>
    <mergeCell ref="C309:C311"/>
    <mergeCell ref="B316:F316"/>
    <mergeCell ref="D302:F302"/>
    <mergeCell ref="C324:C325"/>
    <mergeCell ref="D384:F384"/>
    <mergeCell ref="C385:C387"/>
    <mergeCell ref="B332:B334"/>
    <mergeCell ref="C332:C334"/>
    <mergeCell ref="F271:F273"/>
    <mergeCell ref="D274:F274"/>
    <mergeCell ref="C266:C269"/>
    <mergeCell ref="C271:C274"/>
    <mergeCell ref="A340:A361"/>
    <mergeCell ref="D385:D386"/>
    <mergeCell ref="D404:F404"/>
    <mergeCell ref="D285:F285"/>
    <mergeCell ref="D277:F277"/>
    <mergeCell ref="D311:F311"/>
    <mergeCell ref="D297:F297"/>
    <mergeCell ref="D298:D299"/>
    <mergeCell ref="C303:C308"/>
    <mergeCell ref="C289:C292"/>
    <mergeCell ref="D289:D291"/>
    <mergeCell ref="C278:C279"/>
    <mergeCell ref="D300:F300"/>
    <mergeCell ref="D308:F308"/>
    <mergeCell ref="D672:F672"/>
    <mergeCell ref="F623:F628"/>
    <mergeCell ref="B623:B629"/>
    <mergeCell ref="D629:F629"/>
    <mergeCell ref="E252:E253"/>
    <mergeCell ref="B250:F250"/>
    <mergeCell ref="A688:A689"/>
    <mergeCell ref="B688:B689"/>
    <mergeCell ref="C688:C689"/>
    <mergeCell ref="D640:F640"/>
    <mergeCell ref="A642:A650"/>
    <mergeCell ref="E644:E649"/>
    <mergeCell ref="B642:B643"/>
    <mergeCell ref="C642:C643"/>
    <mergeCell ref="D643:F643"/>
    <mergeCell ref="B641:F641"/>
    <mergeCell ref="C644:C650"/>
    <mergeCell ref="C673:C675"/>
    <mergeCell ref="C680:C686"/>
    <mergeCell ref="B687:F687"/>
    <mergeCell ref="D686:F686"/>
    <mergeCell ref="B644:B650"/>
    <mergeCell ref="B669:B672"/>
    <mergeCell ref="C669:C672"/>
    <mergeCell ref="C101:C122"/>
    <mergeCell ref="D100:F100"/>
    <mergeCell ref="B123:B128"/>
    <mergeCell ref="C123:C128"/>
    <mergeCell ref="D689:F689"/>
    <mergeCell ref="B600:B601"/>
    <mergeCell ref="C600:C601"/>
    <mergeCell ref="B602:F602"/>
    <mergeCell ref="B613:B619"/>
    <mergeCell ref="C613:C619"/>
    <mergeCell ref="D619:F619"/>
    <mergeCell ref="B622:F622"/>
    <mergeCell ref="D621:F621"/>
    <mergeCell ref="C620:C621"/>
    <mergeCell ref="B620:B621"/>
    <mergeCell ref="E623:E628"/>
    <mergeCell ref="F644:F649"/>
    <mergeCell ref="B630:F630"/>
    <mergeCell ref="F613:F618"/>
    <mergeCell ref="D634:D635"/>
    <mergeCell ref="D677:D678"/>
    <mergeCell ref="E613:E618"/>
    <mergeCell ref="D611:F611"/>
    <mergeCell ref="B610:B611"/>
    <mergeCell ref="A13:A14"/>
    <mergeCell ref="D65:F65"/>
    <mergeCell ref="D39:F39"/>
    <mergeCell ref="D45:F45"/>
    <mergeCell ref="D56:F56"/>
    <mergeCell ref="B57:B59"/>
    <mergeCell ref="B16:F16"/>
    <mergeCell ref="C57:C59"/>
    <mergeCell ref="D59:F59"/>
    <mergeCell ref="D50:F50"/>
    <mergeCell ref="B46:B50"/>
    <mergeCell ref="C46:C50"/>
    <mergeCell ref="D18:D38"/>
    <mergeCell ref="B51:B56"/>
    <mergeCell ref="C51:C56"/>
    <mergeCell ref="E13:E14"/>
    <mergeCell ref="F13:F14"/>
    <mergeCell ref="D40:D42"/>
    <mergeCell ref="D51:D55"/>
    <mergeCell ref="B60:B65"/>
    <mergeCell ref="B17:B45"/>
    <mergeCell ref="C17:C45"/>
    <mergeCell ref="A691:A704"/>
    <mergeCell ref="A603:A611"/>
    <mergeCell ref="A613:A621"/>
    <mergeCell ref="A652:A658"/>
    <mergeCell ref="A677:A686"/>
    <mergeCell ref="A690:F690"/>
    <mergeCell ref="B676:F676"/>
    <mergeCell ref="D679:F679"/>
    <mergeCell ref="C677:C679"/>
    <mergeCell ref="B677:B679"/>
    <mergeCell ref="B612:F612"/>
    <mergeCell ref="A669:A675"/>
    <mergeCell ref="B673:B675"/>
    <mergeCell ref="B659:F659"/>
    <mergeCell ref="D666:F666"/>
    <mergeCell ref="C660:C666"/>
    <mergeCell ref="B660:B666"/>
    <mergeCell ref="B668:F668"/>
    <mergeCell ref="D673:D674"/>
    <mergeCell ref="D675:F675"/>
    <mergeCell ref="B680:B686"/>
    <mergeCell ref="E683:E685"/>
    <mergeCell ref="F683:F685"/>
    <mergeCell ref="D653:D654"/>
    <mergeCell ref="B101:B122"/>
    <mergeCell ref="D118:D119"/>
    <mergeCell ref="B408:B409"/>
    <mergeCell ref="D177:D179"/>
    <mergeCell ref="C177:C182"/>
    <mergeCell ref="D269:F269"/>
    <mergeCell ref="D258:F258"/>
    <mergeCell ref="C257:C258"/>
    <mergeCell ref="D266:D268"/>
    <mergeCell ref="D256:F256"/>
    <mergeCell ref="D254:F254"/>
    <mergeCell ref="D263:F263"/>
    <mergeCell ref="B264:B265"/>
    <mergeCell ref="C264:C265"/>
    <mergeCell ref="B210:B213"/>
    <mergeCell ref="C210:C213"/>
    <mergeCell ref="D342:F342"/>
    <mergeCell ref="C340:C342"/>
    <mergeCell ref="B271:B274"/>
    <mergeCell ref="B399:B404"/>
    <mergeCell ref="B139:B141"/>
    <mergeCell ref="C139:C141"/>
    <mergeCell ref="D143:D144"/>
    <mergeCell ref="B189:B196"/>
    <mergeCell ref="G9:K9"/>
    <mergeCell ref="H1:K1"/>
    <mergeCell ref="H2:K2"/>
    <mergeCell ref="H3:K3"/>
    <mergeCell ref="H4:K4"/>
    <mergeCell ref="D128:F128"/>
    <mergeCell ref="D107:D117"/>
    <mergeCell ref="D70:D72"/>
    <mergeCell ref="D131:D137"/>
    <mergeCell ref="H5:K5"/>
    <mergeCell ref="D125:D127"/>
    <mergeCell ref="D92:D98"/>
    <mergeCell ref="A10:K11"/>
    <mergeCell ref="B129:B138"/>
    <mergeCell ref="C129:C138"/>
    <mergeCell ref="J12:K12"/>
    <mergeCell ref="G13:G14"/>
    <mergeCell ref="H13:K13"/>
    <mergeCell ref="B13:B14"/>
    <mergeCell ref="D13:D14"/>
    <mergeCell ref="D102:D105"/>
    <mergeCell ref="C60:C65"/>
    <mergeCell ref="B68:B73"/>
    <mergeCell ref="A17:A175"/>
    <mergeCell ref="B443:B445"/>
    <mergeCell ref="B396:B398"/>
    <mergeCell ref="C396:C398"/>
    <mergeCell ref="B382:F382"/>
    <mergeCell ref="B357:B361"/>
    <mergeCell ref="C369:C370"/>
    <mergeCell ref="B317:B320"/>
    <mergeCell ref="B339:F339"/>
    <mergeCell ref="D366:F366"/>
    <mergeCell ref="D357:D359"/>
    <mergeCell ref="C326:C331"/>
    <mergeCell ref="D434:D435"/>
    <mergeCell ref="B346:B347"/>
    <mergeCell ref="D325:F325"/>
    <mergeCell ref="D433:F433"/>
    <mergeCell ref="B410:B411"/>
    <mergeCell ref="D407:F407"/>
    <mergeCell ref="C428:C433"/>
    <mergeCell ref="B426:B427"/>
    <mergeCell ref="C423:C425"/>
    <mergeCell ref="B423:B425"/>
    <mergeCell ref="D422:F422"/>
    <mergeCell ref="D427:F427"/>
    <mergeCell ref="D412:D414"/>
    <mergeCell ref="D173:D174"/>
    <mergeCell ref="D203:F203"/>
    <mergeCell ref="B177:B182"/>
    <mergeCell ref="D180:D181"/>
    <mergeCell ref="D175:F175"/>
    <mergeCell ref="B176:F176"/>
    <mergeCell ref="D192:D195"/>
    <mergeCell ref="B186:B188"/>
    <mergeCell ref="C186:C188"/>
    <mergeCell ref="B173:B175"/>
    <mergeCell ref="D190:D191"/>
    <mergeCell ref="B202:B203"/>
    <mergeCell ref="B563:F563"/>
    <mergeCell ref="B531:B532"/>
    <mergeCell ref="D545:F545"/>
    <mergeCell ref="C546:C547"/>
    <mergeCell ref="D547:F547"/>
    <mergeCell ref="F571:F572"/>
    <mergeCell ref="D539:D540"/>
    <mergeCell ref="B533:F533"/>
    <mergeCell ref="D535:D536"/>
    <mergeCell ref="C535:C545"/>
    <mergeCell ref="D660:D661"/>
    <mergeCell ref="C632:C640"/>
    <mergeCell ref="D637:D638"/>
    <mergeCell ref="C652:C658"/>
    <mergeCell ref="D580:D581"/>
    <mergeCell ref="D582:D583"/>
    <mergeCell ref="D599:F599"/>
    <mergeCell ref="C610:C611"/>
    <mergeCell ref="C549:C559"/>
    <mergeCell ref="D609:F609"/>
    <mergeCell ref="B578:F578"/>
    <mergeCell ref="C576:C577"/>
    <mergeCell ref="C579:C587"/>
    <mergeCell ref="D569:D570"/>
    <mergeCell ref="C588:C589"/>
    <mergeCell ref="C564:C574"/>
    <mergeCell ref="D584:D585"/>
    <mergeCell ref="C623:C629"/>
    <mergeCell ref="B651:F651"/>
    <mergeCell ref="D655:D656"/>
    <mergeCell ref="B652:B658"/>
    <mergeCell ref="D650:F650"/>
    <mergeCell ref="D658:F658"/>
    <mergeCell ref="E571:E572"/>
    <mergeCell ref="F485:F487"/>
    <mergeCell ref="B500:B503"/>
    <mergeCell ref="D493:D496"/>
    <mergeCell ref="D466:D467"/>
    <mergeCell ref="A591:A601"/>
    <mergeCell ref="D574:F574"/>
    <mergeCell ref="D577:F577"/>
    <mergeCell ref="D589:F589"/>
    <mergeCell ref="B588:B589"/>
    <mergeCell ref="D601:F601"/>
    <mergeCell ref="E596:E597"/>
    <mergeCell ref="F596:F597"/>
    <mergeCell ref="D592:D593"/>
    <mergeCell ref="D587:F587"/>
    <mergeCell ref="B591:B599"/>
    <mergeCell ref="B576:B577"/>
    <mergeCell ref="A564:A577"/>
    <mergeCell ref="B564:B574"/>
    <mergeCell ref="C591:C599"/>
    <mergeCell ref="B590:F590"/>
    <mergeCell ref="D565:D566"/>
    <mergeCell ref="A579:A589"/>
    <mergeCell ref="B579:B587"/>
    <mergeCell ref="B522:F522"/>
    <mergeCell ref="B466:B468"/>
    <mergeCell ref="D470:F470"/>
    <mergeCell ref="D483:F483"/>
    <mergeCell ref="D465:F465"/>
    <mergeCell ref="C457:C459"/>
    <mergeCell ref="D468:F468"/>
    <mergeCell ref="C471:C476"/>
    <mergeCell ref="D476:F476"/>
    <mergeCell ref="B484:F484"/>
    <mergeCell ref="B298:B300"/>
    <mergeCell ref="B294:B297"/>
    <mergeCell ref="D334:F334"/>
    <mergeCell ref="C346:C347"/>
    <mergeCell ref="B340:B342"/>
    <mergeCell ref="B326:B331"/>
    <mergeCell ref="D321:D322"/>
    <mergeCell ref="C312:C315"/>
    <mergeCell ref="B312:B315"/>
    <mergeCell ref="C294:C297"/>
    <mergeCell ref="B301:B302"/>
    <mergeCell ref="D309:D310"/>
    <mergeCell ref="C301:C302"/>
    <mergeCell ref="B309:B311"/>
    <mergeCell ref="D303:D307"/>
    <mergeCell ref="D332:D333"/>
    <mergeCell ref="D323:F323"/>
    <mergeCell ref="B343:B345"/>
    <mergeCell ref="D326:D330"/>
    <mergeCell ref="C343:C345"/>
    <mergeCell ref="D338:F338"/>
    <mergeCell ref="C321:C323"/>
    <mergeCell ref="B321:B323"/>
    <mergeCell ref="C298:C300"/>
    <mergeCell ref="B378:B381"/>
    <mergeCell ref="C378:C381"/>
    <mergeCell ref="D396:D397"/>
    <mergeCell ref="D353:F353"/>
    <mergeCell ref="C357:C361"/>
    <mergeCell ref="D377:F377"/>
    <mergeCell ref="B390:B395"/>
    <mergeCell ref="B362:F362"/>
    <mergeCell ref="D375:F375"/>
    <mergeCell ref="C519:C521"/>
    <mergeCell ref="E519:E520"/>
    <mergeCell ref="D488:F488"/>
    <mergeCell ref="D490:F490"/>
    <mergeCell ref="B491:B492"/>
    <mergeCell ref="C491:C492"/>
    <mergeCell ref="D492:F492"/>
    <mergeCell ref="F512:F516"/>
    <mergeCell ref="B519:B521"/>
    <mergeCell ref="D521:F521"/>
    <mergeCell ref="C512:C517"/>
    <mergeCell ref="B512:B517"/>
    <mergeCell ref="D500:D502"/>
    <mergeCell ref="B505:B510"/>
    <mergeCell ref="C505:C510"/>
    <mergeCell ref="B511:F511"/>
    <mergeCell ref="B498:B499"/>
    <mergeCell ref="D497:F497"/>
    <mergeCell ref="C493:C497"/>
    <mergeCell ref="C485:C488"/>
    <mergeCell ref="F519:F520"/>
    <mergeCell ref="D499:F499"/>
    <mergeCell ref="E485:E487"/>
    <mergeCell ref="B518:F518"/>
    <mergeCell ref="A549:A562"/>
    <mergeCell ref="B561:B562"/>
    <mergeCell ref="D530:F530"/>
    <mergeCell ref="D532:F532"/>
    <mergeCell ref="B546:B547"/>
    <mergeCell ref="D537:D538"/>
    <mergeCell ref="C561:C562"/>
    <mergeCell ref="D562:F562"/>
    <mergeCell ref="B549:B559"/>
    <mergeCell ref="C531:C532"/>
    <mergeCell ref="C523:C530"/>
    <mergeCell ref="B523:B530"/>
    <mergeCell ref="D559:F559"/>
    <mergeCell ref="A534:A547"/>
    <mergeCell ref="B535:B545"/>
    <mergeCell ref="B548:F548"/>
    <mergeCell ref="D553:D554"/>
    <mergeCell ref="E555:E558"/>
    <mergeCell ref="F555:F558"/>
    <mergeCell ref="A512:A517"/>
    <mergeCell ref="D506:D507"/>
    <mergeCell ref="B504:F504"/>
    <mergeCell ref="C498:C499"/>
    <mergeCell ref="D503:F503"/>
    <mergeCell ref="D441:F441"/>
    <mergeCell ref="C437:C441"/>
    <mergeCell ref="D456:F456"/>
    <mergeCell ref="C443:C445"/>
    <mergeCell ref="B448:B449"/>
    <mergeCell ref="C448:C449"/>
    <mergeCell ref="D449:F449"/>
    <mergeCell ref="C450:C454"/>
    <mergeCell ref="B450:B454"/>
    <mergeCell ref="D454:F454"/>
    <mergeCell ref="D450:D453"/>
    <mergeCell ref="C477:C479"/>
    <mergeCell ref="B460:F460"/>
    <mergeCell ref="D459:F459"/>
    <mergeCell ref="D447:F447"/>
    <mergeCell ref="B477:B479"/>
    <mergeCell ref="B446:B447"/>
    <mergeCell ref="C489:C490"/>
    <mergeCell ref="C446:C447"/>
    <mergeCell ref="D315:F315"/>
    <mergeCell ref="D320:F320"/>
    <mergeCell ref="C317:C320"/>
    <mergeCell ref="D425:F425"/>
    <mergeCell ref="D477:D478"/>
    <mergeCell ref="D471:D475"/>
    <mergeCell ref="D479:F479"/>
    <mergeCell ref="B471:B476"/>
    <mergeCell ref="C466:C468"/>
    <mergeCell ref="C434:C436"/>
    <mergeCell ref="D356:F356"/>
    <mergeCell ref="B354:B356"/>
    <mergeCell ref="C354:C356"/>
    <mergeCell ref="D347:F347"/>
    <mergeCell ref="B335:B338"/>
    <mergeCell ref="D423:D424"/>
    <mergeCell ref="D389:F389"/>
    <mergeCell ref="D390:D394"/>
    <mergeCell ref="D398:F398"/>
    <mergeCell ref="C388:C389"/>
    <mergeCell ref="C390:C395"/>
    <mergeCell ref="C348:C353"/>
    <mergeCell ref="B383:B384"/>
    <mergeCell ref="D371:D374"/>
    <mergeCell ref="A505:A510"/>
    <mergeCell ref="C480:C483"/>
    <mergeCell ref="B480:B483"/>
    <mergeCell ref="C500:C503"/>
    <mergeCell ref="B489:B490"/>
    <mergeCell ref="D436:F436"/>
    <mergeCell ref="B434:B436"/>
    <mergeCell ref="D399:D401"/>
    <mergeCell ref="D387:F387"/>
    <mergeCell ref="B428:B433"/>
    <mergeCell ref="D428:D432"/>
    <mergeCell ref="C406:C407"/>
    <mergeCell ref="D416:D418"/>
    <mergeCell ref="B416:B419"/>
    <mergeCell ref="D409:F409"/>
    <mergeCell ref="C408:C409"/>
    <mergeCell ref="D419:F419"/>
    <mergeCell ref="C416:C419"/>
    <mergeCell ref="D415:F415"/>
    <mergeCell ref="C412:C415"/>
    <mergeCell ref="D411:F411"/>
    <mergeCell ref="B469:B470"/>
    <mergeCell ref="C469:C470"/>
    <mergeCell ref="D480:D482"/>
    <mergeCell ref="B74:B100"/>
    <mergeCell ref="D218:F218"/>
    <mergeCell ref="C217:C218"/>
    <mergeCell ref="A519:A521"/>
    <mergeCell ref="A523:A532"/>
    <mergeCell ref="D47:D49"/>
    <mergeCell ref="D60:D64"/>
    <mergeCell ref="C66:C67"/>
    <mergeCell ref="B66:B67"/>
    <mergeCell ref="D239:D242"/>
    <mergeCell ref="D243:F243"/>
    <mergeCell ref="B237:B238"/>
    <mergeCell ref="D224:F224"/>
    <mergeCell ref="C219:C224"/>
    <mergeCell ref="D188:F188"/>
    <mergeCell ref="D213:F213"/>
    <mergeCell ref="B209:F209"/>
    <mergeCell ref="B197:B198"/>
    <mergeCell ref="C197:C198"/>
    <mergeCell ref="D198:F198"/>
    <mergeCell ref="C202:C203"/>
    <mergeCell ref="B219:B224"/>
    <mergeCell ref="D196:F196"/>
    <mergeCell ref="B228:B231"/>
    <mergeCell ref="D238:F238"/>
    <mergeCell ref="C225:C227"/>
    <mergeCell ref="B280:B285"/>
    <mergeCell ref="B214:B216"/>
    <mergeCell ref="D228:D230"/>
    <mergeCell ref="B246:B249"/>
    <mergeCell ref="F252:F253"/>
    <mergeCell ref="B235:B236"/>
    <mergeCell ref="C235:C236"/>
    <mergeCell ref="B244:B245"/>
    <mergeCell ref="C244:C245"/>
    <mergeCell ref="D245:F245"/>
    <mergeCell ref="C228:C231"/>
    <mergeCell ref="D227:F227"/>
    <mergeCell ref="C239:C243"/>
    <mergeCell ref="D234:F234"/>
    <mergeCell ref="B239:B243"/>
    <mergeCell ref="D236:F236"/>
    <mergeCell ref="C214:C216"/>
    <mergeCell ref="D216:F216"/>
    <mergeCell ref="D219:D223"/>
    <mergeCell ref="B217:B218"/>
    <mergeCell ref="B232:F232"/>
    <mergeCell ref="D231:F231"/>
    <mergeCell ref="D67:F67"/>
    <mergeCell ref="D91:F91"/>
    <mergeCell ref="D74:D90"/>
    <mergeCell ref="D99:F99"/>
    <mergeCell ref="D141:F141"/>
    <mergeCell ref="D225:D226"/>
    <mergeCell ref="B199:B201"/>
    <mergeCell ref="C199:C201"/>
    <mergeCell ref="D199:D200"/>
    <mergeCell ref="D201:F201"/>
    <mergeCell ref="C68:C73"/>
    <mergeCell ref="D73:F73"/>
    <mergeCell ref="D122:F122"/>
    <mergeCell ref="D152:D168"/>
    <mergeCell ref="D138:F138"/>
    <mergeCell ref="C173:C175"/>
    <mergeCell ref="D214:D215"/>
    <mergeCell ref="D208:F208"/>
    <mergeCell ref="C189:C196"/>
    <mergeCell ref="D170:D171"/>
    <mergeCell ref="B142:B172"/>
    <mergeCell ref="C142:C172"/>
    <mergeCell ref="D172:F172"/>
    <mergeCell ref="C74:C100"/>
    <mergeCell ref="A660:A667"/>
    <mergeCell ref="D681:D682"/>
    <mergeCell ref="A294:A315"/>
    <mergeCell ref="A177:A208"/>
    <mergeCell ref="B183:B185"/>
    <mergeCell ref="C183:C185"/>
    <mergeCell ref="D185:F185"/>
    <mergeCell ref="B204:B208"/>
    <mergeCell ref="C204:C208"/>
    <mergeCell ref="D182:F182"/>
    <mergeCell ref="D265:F265"/>
    <mergeCell ref="D259:D262"/>
    <mergeCell ref="B255:B256"/>
    <mergeCell ref="D286:D287"/>
    <mergeCell ref="D288:F288"/>
    <mergeCell ref="B259:B263"/>
    <mergeCell ref="B251:B254"/>
    <mergeCell ref="B275:B277"/>
    <mergeCell ref="C275:C277"/>
    <mergeCell ref="E271:E273"/>
    <mergeCell ref="B225:B227"/>
    <mergeCell ref="B289:B292"/>
    <mergeCell ref="C280:C285"/>
    <mergeCell ref="D205:D207"/>
  </mergeCells>
  <phoneticPr fontId="15" type="noConversion"/>
  <pageMargins left="1.1811023622047245" right="0.39370078740157483" top="0.78740157480314965" bottom="0.78740157480314965" header="0.31496062992125984" footer="0.31496062992125984"/>
  <pageSetup paperSize="9" scale="5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Išlaidos 2022-09-30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User</cp:lastModifiedBy>
  <cp:lastPrinted>2022-07-14T12:20:18Z</cp:lastPrinted>
  <dcterms:created xsi:type="dcterms:W3CDTF">2017-06-05T12:14:24Z</dcterms:created>
  <dcterms:modified xsi:type="dcterms:W3CDTF">2022-10-17T10:04:24Z</dcterms:modified>
</cp:coreProperties>
</file>