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60C3E9C-AE02-4D58-8C44-0D2CC2BBC8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šlaidos 2022-02-24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5" i="4" l="1"/>
  <c r="J635" i="4"/>
  <c r="K635" i="4"/>
  <c r="H635" i="4"/>
  <c r="G580" i="4"/>
  <c r="G577" i="4"/>
  <c r="I564" i="4"/>
  <c r="G563" i="4"/>
  <c r="G532" i="4"/>
  <c r="H498" i="4"/>
  <c r="G497" i="4"/>
  <c r="G479" i="4"/>
  <c r="G478" i="4"/>
  <c r="H484" i="4"/>
  <c r="G481" i="4"/>
  <c r="G480" i="4"/>
  <c r="G482" i="4"/>
  <c r="G483" i="4"/>
  <c r="I484" i="4"/>
  <c r="J484" i="4"/>
  <c r="K484" i="4"/>
  <c r="G485" i="4"/>
  <c r="H486" i="4"/>
  <c r="I486" i="4"/>
  <c r="J486" i="4"/>
  <c r="K486" i="4"/>
  <c r="G605" i="4"/>
  <c r="H599" i="4"/>
  <c r="G598" i="4"/>
  <c r="G261" i="4"/>
  <c r="G215" i="4"/>
  <c r="G135" i="4"/>
  <c r="G133" i="4"/>
  <c r="G129" i="4"/>
  <c r="G126" i="4"/>
  <c r="G111" i="4"/>
  <c r="G484" i="4" l="1"/>
  <c r="G486" i="4"/>
  <c r="G99" i="4"/>
  <c r="G85" i="4"/>
  <c r="G17" i="4"/>
  <c r="G176" i="4"/>
  <c r="H172" i="4"/>
  <c r="I172" i="4"/>
  <c r="J172" i="4"/>
  <c r="K172" i="4"/>
  <c r="G171" i="4"/>
  <c r="G170" i="4"/>
  <c r="G164" i="4"/>
  <c r="G150" i="4"/>
  <c r="H627" i="4"/>
  <c r="I627" i="4"/>
  <c r="J627" i="4"/>
  <c r="K627" i="4"/>
  <c r="G626" i="4"/>
  <c r="G603" i="4"/>
  <c r="G442" i="4"/>
  <c r="K432" i="4"/>
  <c r="K356" i="4"/>
  <c r="K295" i="4"/>
  <c r="G283" i="4"/>
  <c r="K273" i="4"/>
  <c r="K251" i="4"/>
  <c r="H203" i="4"/>
  <c r="I203" i="4"/>
  <c r="J203" i="4"/>
  <c r="K203" i="4"/>
  <c r="K193" i="4"/>
  <c r="G162" i="4"/>
  <c r="H157" i="4"/>
  <c r="I157" i="4"/>
  <c r="J157" i="4"/>
  <c r="K157" i="4"/>
  <c r="G156" i="4"/>
  <c r="H106" i="4"/>
  <c r="I106" i="4"/>
  <c r="J106" i="4"/>
  <c r="K106" i="4"/>
  <c r="H114" i="4"/>
  <c r="I114" i="4"/>
  <c r="J114" i="4"/>
  <c r="K114" i="4"/>
  <c r="G127" i="4"/>
  <c r="G90" i="4"/>
  <c r="G86" i="4"/>
  <c r="G620" i="4"/>
  <c r="H435" i="4"/>
  <c r="I435" i="4"/>
  <c r="J435" i="4"/>
  <c r="K435" i="4"/>
  <c r="H395" i="4"/>
  <c r="I395" i="4"/>
  <c r="J395" i="4"/>
  <c r="K395" i="4"/>
  <c r="H359" i="4"/>
  <c r="I359" i="4"/>
  <c r="J359" i="4"/>
  <c r="K359" i="4"/>
  <c r="H319" i="4"/>
  <c r="I319" i="4"/>
  <c r="J319" i="4"/>
  <c r="K319" i="4"/>
  <c r="H298" i="4"/>
  <c r="I298" i="4"/>
  <c r="J298" i="4"/>
  <c r="K298" i="4"/>
  <c r="H254" i="4"/>
  <c r="I254" i="4"/>
  <c r="J254" i="4"/>
  <c r="K254" i="4"/>
  <c r="H196" i="4"/>
  <c r="I196" i="4"/>
  <c r="J196" i="4"/>
  <c r="K196" i="4"/>
  <c r="H140" i="4"/>
  <c r="I140" i="4"/>
  <c r="J140" i="4"/>
  <c r="K140" i="4"/>
  <c r="H122" i="4"/>
  <c r="I122" i="4"/>
  <c r="J122" i="4"/>
  <c r="K122" i="4"/>
  <c r="G121" i="4"/>
  <c r="G122" i="4" s="1"/>
  <c r="G123" i="4"/>
  <c r="G124" i="4"/>
  <c r="H26" i="4"/>
  <c r="H30" i="4" s="1"/>
  <c r="I26" i="4"/>
  <c r="I30" i="4" s="1"/>
  <c r="J26" i="4"/>
  <c r="J30" i="4" s="1"/>
  <c r="K26" i="4"/>
  <c r="K30" i="4" s="1"/>
  <c r="G25" i="4"/>
  <c r="I611" i="4"/>
  <c r="J611" i="4"/>
  <c r="K611" i="4"/>
  <c r="H611" i="4"/>
  <c r="I465" i="4"/>
  <c r="J465" i="4"/>
  <c r="K465" i="4"/>
  <c r="H465" i="4"/>
  <c r="I422" i="4"/>
  <c r="J422" i="4"/>
  <c r="K422" i="4"/>
  <c r="H422" i="4"/>
  <c r="I382" i="4"/>
  <c r="J382" i="4"/>
  <c r="K382" i="4"/>
  <c r="H382" i="4"/>
  <c r="I365" i="4"/>
  <c r="J365" i="4"/>
  <c r="K365" i="4"/>
  <c r="H365" i="4"/>
  <c r="I306" i="4"/>
  <c r="J306" i="4"/>
  <c r="K306" i="4"/>
  <c r="H306" i="4"/>
  <c r="G304" i="4"/>
  <c r="I273" i="4"/>
  <c r="J273" i="4"/>
  <c r="H273" i="4"/>
  <c r="I263" i="4"/>
  <c r="J263" i="4"/>
  <c r="K263" i="4"/>
  <c r="H263" i="4"/>
  <c r="I244" i="4"/>
  <c r="J244" i="4"/>
  <c r="K244" i="4"/>
  <c r="H244" i="4"/>
  <c r="I205" i="4"/>
  <c r="J205" i="4"/>
  <c r="K205" i="4"/>
  <c r="H205" i="4"/>
  <c r="I183" i="4"/>
  <c r="J183" i="4"/>
  <c r="K183" i="4"/>
  <c r="H183" i="4"/>
  <c r="I178" i="4"/>
  <c r="J178" i="4"/>
  <c r="K178" i="4"/>
  <c r="H178" i="4"/>
  <c r="G175" i="4"/>
  <c r="I167" i="4"/>
  <c r="J167" i="4"/>
  <c r="K167" i="4"/>
  <c r="H167" i="4"/>
  <c r="G155" i="4"/>
  <c r="I154" i="4"/>
  <c r="J154" i="4"/>
  <c r="K154" i="4"/>
  <c r="H154" i="4"/>
  <c r="G131" i="4"/>
  <c r="J117" i="4"/>
  <c r="I117" i="4"/>
  <c r="K117" i="4"/>
  <c r="H117" i="4"/>
  <c r="G115" i="4"/>
  <c r="I56" i="4"/>
  <c r="J56" i="4"/>
  <c r="K56" i="4"/>
  <c r="H56" i="4"/>
  <c r="G53" i="4"/>
  <c r="G54" i="4"/>
  <c r="I48" i="4"/>
  <c r="J48" i="4"/>
  <c r="K48" i="4"/>
  <c r="H48" i="4"/>
  <c r="I40" i="4"/>
  <c r="J40" i="4"/>
  <c r="K40" i="4"/>
  <c r="H40" i="4"/>
  <c r="G28" i="4"/>
  <c r="H547" i="4"/>
  <c r="I547" i="4"/>
  <c r="J547" i="4"/>
  <c r="K547" i="4"/>
  <c r="G544" i="4"/>
  <c r="G540" i="4"/>
  <c r="H536" i="4"/>
  <c r="I536" i="4"/>
  <c r="J536" i="4"/>
  <c r="K536" i="4"/>
  <c r="G529" i="4"/>
  <c r="G528" i="4"/>
  <c r="H524" i="4"/>
  <c r="I524" i="4"/>
  <c r="J524" i="4"/>
  <c r="K524" i="4"/>
  <c r="G515" i="4"/>
  <c r="H511" i="4"/>
  <c r="I511" i="4"/>
  <c r="J511" i="4"/>
  <c r="K511" i="4"/>
  <c r="G502" i="4"/>
  <c r="G495" i="4"/>
  <c r="G470" i="4"/>
  <c r="G393" i="4"/>
  <c r="H331" i="4"/>
  <c r="H343" i="4"/>
  <c r="I343" i="4"/>
  <c r="J343" i="4"/>
  <c r="K343" i="4"/>
  <c r="G340" i="4"/>
  <c r="G341" i="4"/>
  <c r="H339" i="4"/>
  <c r="I339" i="4"/>
  <c r="J339" i="4"/>
  <c r="K339" i="4"/>
  <c r="G338" i="4"/>
  <c r="G317" i="4"/>
  <c r="G252" i="4"/>
  <c r="G194" i="4"/>
  <c r="G296" i="4"/>
  <c r="G297" i="4"/>
  <c r="G433" i="4"/>
  <c r="G357" i="4"/>
  <c r="G354" i="4"/>
  <c r="H276" i="4"/>
  <c r="I276" i="4"/>
  <c r="J276" i="4"/>
  <c r="K276" i="4"/>
  <c r="G274" i="4"/>
  <c r="H408" i="4"/>
  <c r="I408" i="4"/>
  <c r="J408" i="4"/>
  <c r="K408" i="4"/>
  <c r="H414" i="4"/>
  <c r="I414" i="4"/>
  <c r="J414" i="4"/>
  <c r="K414" i="4"/>
  <c r="G413" i="4"/>
  <c r="G407" i="4"/>
  <c r="G450" i="4"/>
  <c r="H454" i="4"/>
  <c r="I454" i="4"/>
  <c r="J454" i="4"/>
  <c r="K454" i="4"/>
  <c r="G453" i="4"/>
  <c r="H232" i="4"/>
  <c r="I232" i="4"/>
  <c r="J232" i="4"/>
  <c r="K232" i="4"/>
  <c r="G231" i="4"/>
  <c r="G214" i="4"/>
  <c r="G216" i="4"/>
  <c r="H217" i="4"/>
  <c r="I217" i="4"/>
  <c r="J217" i="4"/>
  <c r="K217" i="4"/>
  <c r="H213" i="4"/>
  <c r="I213" i="4"/>
  <c r="J213" i="4"/>
  <c r="K213" i="4"/>
  <c r="G212" i="4"/>
  <c r="G213" i="4" s="1"/>
  <c r="H160" i="4"/>
  <c r="I160" i="4"/>
  <c r="J160" i="4"/>
  <c r="K160" i="4"/>
  <c r="G158" i="4"/>
  <c r="G159" i="4"/>
  <c r="G151" i="4"/>
  <c r="G116" i="4"/>
  <c r="G132" i="4"/>
  <c r="G103" i="4"/>
  <c r="H102" i="4"/>
  <c r="I102" i="4"/>
  <c r="J102" i="4"/>
  <c r="K102" i="4"/>
  <c r="G84" i="4"/>
  <c r="G51" i="4"/>
  <c r="G39" i="4"/>
  <c r="G602" i="4"/>
  <c r="G462" i="4"/>
  <c r="H448" i="4"/>
  <c r="I448" i="4"/>
  <c r="J448" i="4"/>
  <c r="K448" i="4"/>
  <c r="G447" i="4"/>
  <c r="J370" i="4"/>
  <c r="K370" i="4"/>
  <c r="H329" i="4"/>
  <c r="G328" i="4"/>
  <c r="H324" i="4"/>
  <c r="I324" i="4"/>
  <c r="J324" i="4"/>
  <c r="K324" i="4"/>
  <c r="I309" i="4"/>
  <c r="J309" i="4"/>
  <c r="K309" i="4"/>
  <c r="H309" i="4"/>
  <c r="H288" i="4"/>
  <c r="G262" i="4"/>
  <c r="G182" i="4"/>
  <c r="I200" i="4"/>
  <c r="J200" i="4"/>
  <c r="K200" i="4"/>
  <c r="H200" i="4"/>
  <c r="G172" i="4" l="1"/>
  <c r="G157" i="4"/>
  <c r="G298" i="4"/>
  <c r="G547" i="4"/>
  <c r="G536" i="4"/>
  <c r="G524" i="4"/>
  <c r="G511" i="4"/>
  <c r="G611" i="4"/>
  <c r="G465" i="4"/>
  <c r="G454" i="4"/>
  <c r="G448" i="4"/>
  <c r="G422" i="4"/>
  <c r="G414" i="4"/>
  <c r="G408" i="4"/>
  <c r="G382" i="4"/>
  <c r="G365" i="4"/>
  <c r="G343" i="4"/>
  <c r="G339" i="4"/>
  <c r="G273" i="4"/>
  <c r="G324" i="4"/>
  <c r="G309" i="4"/>
  <c r="G306" i="4"/>
  <c r="G276" i="4"/>
  <c r="G263" i="4"/>
  <c r="G244" i="4"/>
  <c r="G232" i="4"/>
  <c r="G217" i="4"/>
  <c r="G205" i="4"/>
  <c r="G200" i="4"/>
  <c r="G183" i="4"/>
  <c r="G178" i="4"/>
  <c r="G154" i="4"/>
  <c r="G117" i="4"/>
  <c r="G640" i="4" s="1"/>
  <c r="G102" i="4"/>
  <c r="G56" i="4"/>
  <c r="G48" i="4"/>
  <c r="G40" i="4"/>
  <c r="G26" i="4"/>
  <c r="G160" i="4"/>
  <c r="G161" i="4"/>
  <c r="G152" i="4"/>
  <c r="G153" i="4"/>
  <c r="G166" i="4"/>
  <c r="H169" i="4"/>
  <c r="I169" i="4"/>
  <c r="J169" i="4"/>
  <c r="K169" i="4"/>
  <c r="G168" i="4"/>
  <c r="G169" i="4" s="1"/>
  <c r="G177" i="4"/>
  <c r="H143" i="4"/>
  <c r="I143" i="4"/>
  <c r="J143" i="4"/>
  <c r="K143" i="4"/>
  <c r="G142" i="4"/>
  <c r="G113" i="4"/>
  <c r="G112" i="4"/>
  <c r="G105" i="4"/>
  <c r="G33" i="4"/>
  <c r="G76" i="4"/>
  <c r="G143" i="4" l="1"/>
  <c r="H476" i="4"/>
  <c r="I476" i="4"/>
  <c r="J476" i="4"/>
  <c r="K476" i="4"/>
  <c r="H427" i="4"/>
  <c r="I427" i="4"/>
  <c r="J427" i="4"/>
  <c r="K427" i="4"/>
  <c r="G426" i="4"/>
  <c r="G476" i="4" l="1"/>
  <c r="G427" i="4"/>
  <c r="H640" i="4"/>
  <c r="I640" i="4"/>
  <c r="J640" i="4"/>
  <c r="K640" i="4"/>
  <c r="G87" i="4"/>
  <c r="H82" i="4"/>
  <c r="I82" i="4"/>
  <c r="J82" i="4"/>
  <c r="K82" i="4"/>
  <c r="G81" i="4"/>
  <c r="G82" i="4" l="1"/>
  <c r="H50" i="4" l="1"/>
  <c r="I50" i="4"/>
  <c r="J50" i="4"/>
  <c r="K50" i="4"/>
  <c r="G49" i="4"/>
  <c r="G50" i="4" s="1"/>
  <c r="I625" i="4" l="1"/>
  <c r="J625" i="4"/>
  <c r="K625" i="4"/>
  <c r="G627" i="4"/>
  <c r="G621" i="4"/>
  <c r="H582" i="4"/>
  <c r="I582" i="4"/>
  <c r="I574" i="4" s="1"/>
  <c r="J582" i="4"/>
  <c r="J574" i="4" s="1"/>
  <c r="K582" i="4"/>
  <c r="K574" i="4" s="1"/>
  <c r="G552" i="4"/>
  <c r="H574" i="4" l="1"/>
  <c r="G574" i="4" s="1"/>
  <c r="G582" i="4"/>
  <c r="H625" i="4"/>
  <c r="G625" i="4" s="1"/>
  <c r="G543" i="4"/>
  <c r="G531" i="4"/>
  <c r="G518" i="4"/>
  <c r="G504" i="4"/>
  <c r="I498" i="4"/>
  <c r="J498" i="4"/>
  <c r="K498" i="4"/>
  <c r="G490" i="4"/>
  <c r="G491" i="4"/>
  <c r="G498" i="4" l="1"/>
  <c r="G569" i="4"/>
  <c r="H564" i="4"/>
  <c r="J564" i="4"/>
  <c r="K564" i="4"/>
  <c r="G564" i="4" l="1"/>
  <c r="G560" i="4"/>
  <c r="G468" i="4"/>
  <c r="G461" i="4"/>
  <c r="G421" i="4"/>
  <c r="G437" i="4"/>
  <c r="H349" i="4" l="1"/>
  <c r="I349" i="4"/>
  <c r="J349" i="4"/>
  <c r="K349" i="4"/>
  <c r="G349" i="4" l="1"/>
  <c r="H346" i="4"/>
  <c r="I346" i="4"/>
  <c r="J346" i="4"/>
  <c r="K346" i="4"/>
  <c r="G346" i="4" l="1"/>
  <c r="I458" i="4"/>
  <c r="G456" i="4"/>
  <c r="H404" i="4"/>
  <c r="I404" i="4"/>
  <c r="J404" i="4"/>
  <c r="K404" i="4"/>
  <c r="G397" i="4"/>
  <c r="G404" i="4" l="1"/>
  <c r="I329" i="4"/>
  <c r="J329" i="4"/>
  <c r="K329" i="4"/>
  <c r="G327" i="4"/>
  <c r="I331" i="4"/>
  <c r="J331" i="4"/>
  <c r="K331" i="4"/>
  <c r="G329" i="4" l="1"/>
  <c r="G300" i="4"/>
  <c r="H285" i="4"/>
  <c r="I285" i="4"/>
  <c r="J285" i="4"/>
  <c r="K285" i="4"/>
  <c r="G278" i="4"/>
  <c r="G285" i="4" l="1"/>
  <c r="I241" i="4"/>
  <c r="J241" i="4"/>
  <c r="K241" i="4"/>
  <c r="H241" i="4"/>
  <c r="I222" i="4"/>
  <c r="J222" i="4"/>
  <c r="K222" i="4"/>
  <c r="H222" i="4"/>
  <c r="H120" i="4"/>
  <c r="H144" i="4" s="1"/>
  <c r="H641" i="4" s="1"/>
  <c r="I120" i="4"/>
  <c r="I144" i="4" s="1"/>
  <c r="I641" i="4" s="1"/>
  <c r="J120" i="4"/>
  <c r="J144" i="4" s="1"/>
  <c r="J641" i="4" s="1"/>
  <c r="K120" i="4"/>
  <c r="K144" i="4" s="1"/>
  <c r="K641" i="4" s="1"/>
  <c r="I35" i="4"/>
  <c r="J35" i="4"/>
  <c r="K35" i="4"/>
  <c r="H35" i="4"/>
  <c r="G241" i="4" l="1"/>
  <c r="G222" i="4"/>
  <c r="G41" i="4"/>
  <c r="G119" i="4"/>
  <c r="G118" i="4"/>
  <c r="G14" i="4"/>
  <c r="G15" i="4"/>
  <c r="G16" i="4"/>
  <c r="G18" i="4"/>
  <c r="G19" i="4"/>
  <c r="G20" i="4"/>
  <c r="G21" i="4"/>
  <c r="G22" i="4"/>
  <c r="G23" i="4"/>
  <c r="G24" i="4"/>
  <c r="G27" i="4"/>
  <c r="G29" i="4"/>
  <c r="G31" i="4"/>
  <c r="G32" i="4"/>
  <c r="G34" i="4"/>
  <c r="G36" i="4"/>
  <c r="G37" i="4"/>
  <c r="G38" i="4"/>
  <c r="G42" i="4"/>
  <c r="G44" i="4"/>
  <c r="G45" i="4"/>
  <c r="G46" i="4"/>
  <c r="G47" i="4"/>
  <c r="G52" i="4"/>
  <c r="G55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5" i="4"/>
  <c r="G77" i="4"/>
  <c r="G78" i="4"/>
  <c r="G79" i="4"/>
  <c r="G80" i="4"/>
  <c r="G88" i="4"/>
  <c r="G89" i="4"/>
  <c r="G91" i="4"/>
  <c r="G92" i="4"/>
  <c r="G93" i="4"/>
  <c r="G94" i="4"/>
  <c r="G95" i="4"/>
  <c r="G96" i="4"/>
  <c r="G97" i="4"/>
  <c r="G98" i="4"/>
  <c r="G100" i="4"/>
  <c r="G101" i="4"/>
  <c r="G104" i="4"/>
  <c r="G106" i="4" s="1"/>
  <c r="G107" i="4"/>
  <c r="G108" i="4"/>
  <c r="G109" i="4"/>
  <c r="G110" i="4"/>
  <c r="G125" i="4"/>
  <c r="G128" i="4"/>
  <c r="G130" i="4"/>
  <c r="G134" i="4"/>
  <c r="G136" i="4"/>
  <c r="G137" i="4"/>
  <c r="G138" i="4"/>
  <c r="G139" i="4"/>
  <c r="G141" i="4"/>
  <c r="G145" i="4"/>
  <c r="G146" i="4"/>
  <c r="G149" i="4"/>
  <c r="G163" i="4"/>
  <c r="G165" i="4"/>
  <c r="G173" i="4"/>
  <c r="G180" i="4"/>
  <c r="G181" i="4"/>
  <c r="G184" i="4"/>
  <c r="G185" i="4"/>
  <c r="G187" i="4"/>
  <c r="G189" i="4"/>
  <c r="G190" i="4"/>
  <c r="G191" i="4"/>
  <c r="G192" i="4"/>
  <c r="G195" i="4"/>
  <c r="G196" i="4" s="1"/>
  <c r="G197" i="4"/>
  <c r="G198" i="4"/>
  <c r="G199" i="4"/>
  <c r="G202" i="4"/>
  <c r="G203" i="4" s="1"/>
  <c r="G204" i="4"/>
  <c r="G206" i="4"/>
  <c r="G207" i="4" s="1"/>
  <c r="G208" i="4"/>
  <c r="G209" i="4"/>
  <c r="G210" i="4"/>
  <c r="G219" i="4"/>
  <c r="G220" i="4"/>
  <c r="G221" i="4"/>
  <c r="G223" i="4"/>
  <c r="G225" i="4"/>
  <c r="G227" i="4"/>
  <c r="G228" i="4"/>
  <c r="G229" i="4"/>
  <c r="G233" i="4"/>
  <c r="G234" i="4"/>
  <c r="G235" i="4"/>
  <c r="G238" i="4"/>
  <c r="G239" i="4"/>
  <c r="G240" i="4"/>
  <c r="G242" i="4"/>
  <c r="G243" i="4"/>
  <c r="G245" i="4"/>
  <c r="G247" i="4"/>
  <c r="G248" i="4"/>
  <c r="G249" i="4"/>
  <c r="G250" i="4"/>
  <c r="G253" i="4"/>
  <c r="G254" i="4" s="1"/>
  <c r="G255" i="4"/>
  <c r="G256" i="4"/>
  <c r="G257" i="4"/>
  <c r="G260" i="4"/>
  <c r="G264" i="4"/>
  <c r="G265" i="4"/>
  <c r="G267" i="4"/>
  <c r="G269" i="4"/>
  <c r="G270" i="4"/>
  <c r="G271" i="4"/>
  <c r="G272" i="4"/>
  <c r="G275" i="4"/>
  <c r="G277" i="4"/>
  <c r="G279" i="4"/>
  <c r="G282" i="4"/>
  <c r="G284" i="4"/>
  <c r="G286" i="4"/>
  <c r="G287" i="4"/>
  <c r="G289" i="4"/>
  <c r="G291" i="4"/>
  <c r="G292" i="4"/>
  <c r="G293" i="4"/>
  <c r="G294" i="4"/>
  <c r="G299" i="4"/>
  <c r="G301" i="4"/>
  <c r="G305" i="4"/>
  <c r="G307" i="4"/>
  <c r="G308" i="4"/>
  <c r="G310" i="4"/>
  <c r="G312" i="4"/>
  <c r="G313" i="4"/>
  <c r="G314" i="4"/>
  <c r="G315" i="4"/>
  <c r="G318" i="4"/>
  <c r="G319" i="4" s="1"/>
  <c r="G320" i="4"/>
  <c r="G321" i="4"/>
  <c r="G322" i="4"/>
  <c r="G323" i="4"/>
  <c r="G326" i="4"/>
  <c r="G330" i="4"/>
  <c r="G331" i="4" s="1"/>
  <c r="G332" i="4"/>
  <c r="G333" i="4" s="1"/>
  <c r="G334" i="4"/>
  <c r="G335" i="4"/>
  <c r="G336" i="4"/>
  <c r="G342" i="4"/>
  <c r="G345" i="4"/>
  <c r="G347" i="4"/>
  <c r="G348" i="4"/>
  <c r="G350" i="4"/>
  <c r="G352" i="4"/>
  <c r="G353" i="4"/>
  <c r="G355" i="4"/>
  <c r="G358" i="4"/>
  <c r="G359" i="4" s="1"/>
  <c r="G360" i="4"/>
  <c r="G361" i="4"/>
  <c r="G362" i="4"/>
  <c r="G363" i="4"/>
  <c r="G364" i="4"/>
  <c r="G367" i="4"/>
  <c r="G369" i="4"/>
  <c r="G371" i="4"/>
  <c r="G373" i="4"/>
  <c r="G374" i="4"/>
  <c r="G376" i="4"/>
  <c r="G377" i="4"/>
  <c r="G378" i="4"/>
  <c r="G381" i="4"/>
  <c r="G383" i="4"/>
  <c r="G384" i="4"/>
  <c r="G386" i="4"/>
  <c r="G388" i="4"/>
  <c r="G389" i="4"/>
  <c r="G390" i="4"/>
  <c r="G391" i="4"/>
  <c r="G394" i="4"/>
  <c r="G395" i="4" s="1"/>
  <c r="G396" i="4"/>
  <c r="G398" i="4"/>
  <c r="G399" i="4"/>
  <c r="G402" i="4"/>
  <c r="G403" i="4"/>
  <c r="G405" i="4"/>
  <c r="G409" i="4"/>
  <c r="G410" i="4"/>
  <c r="G411" i="4"/>
  <c r="G415" i="4"/>
  <c r="G416" i="4"/>
  <c r="G419" i="4"/>
  <c r="G420" i="4"/>
  <c r="G423" i="4"/>
  <c r="G424" i="4"/>
  <c r="G428" i="4"/>
  <c r="G429" i="4"/>
  <c r="G430" i="4"/>
  <c r="G431" i="4"/>
  <c r="G434" i="4"/>
  <c r="G435" i="4" s="1"/>
  <c r="G436" i="4"/>
  <c r="G438" i="4"/>
  <c r="G441" i="4"/>
  <c r="G443" i="4"/>
  <c r="G445" i="4"/>
  <c r="G449" i="4"/>
  <c r="G451" i="4"/>
  <c r="G455" i="4"/>
  <c r="G457" i="4"/>
  <c r="G460" i="4"/>
  <c r="G463" i="4"/>
  <c r="G464" i="4"/>
  <c r="G467" i="4"/>
  <c r="G469" i="4"/>
  <c r="G471" i="4"/>
  <c r="G474" i="4"/>
  <c r="G475" i="4"/>
  <c r="G488" i="4"/>
  <c r="G489" i="4"/>
  <c r="G492" i="4"/>
  <c r="G493" i="4"/>
  <c r="G494" i="4"/>
  <c r="G496" i="4"/>
  <c r="G499" i="4"/>
  <c r="G503" i="4"/>
  <c r="G505" i="4"/>
  <c r="G506" i="4"/>
  <c r="G507" i="4"/>
  <c r="G508" i="4"/>
  <c r="G509" i="4"/>
  <c r="G510" i="4"/>
  <c r="G512" i="4"/>
  <c r="G516" i="4"/>
  <c r="G517" i="4"/>
  <c r="G519" i="4"/>
  <c r="G520" i="4"/>
  <c r="G521" i="4"/>
  <c r="G522" i="4"/>
  <c r="G523" i="4"/>
  <c r="G525" i="4"/>
  <c r="G530" i="4"/>
  <c r="G533" i="4"/>
  <c r="G534" i="4"/>
  <c r="G535" i="4"/>
  <c r="G537" i="4"/>
  <c r="G541" i="4"/>
  <c r="G542" i="4"/>
  <c r="G545" i="4"/>
  <c r="G546" i="4"/>
  <c r="G548" i="4"/>
  <c r="G551" i="4"/>
  <c r="G553" i="4"/>
  <c r="G554" i="4"/>
  <c r="G556" i="4"/>
  <c r="G559" i="4"/>
  <c r="G561" i="4"/>
  <c r="G562" i="4"/>
  <c r="G565" i="4"/>
  <c r="G568" i="4"/>
  <c r="G570" i="4"/>
  <c r="G571" i="4"/>
  <c r="G572" i="4"/>
  <c r="G575" i="4"/>
  <c r="G576" i="4"/>
  <c r="G578" i="4"/>
  <c r="G579" i="4"/>
  <c r="G581" i="4"/>
  <c r="G584" i="4"/>
  <c r="G586" i="4"/>
  <c r="G587" i="4"/>
  <c r="G588" i="4"/>
  <c r="G589" i="4"/>
  <c r="G590" i="4"/>
  <c r="G593" i="4"/>
  <c r="G594" i="4"/>
  <c r="G595" i="4"/>
  <c r="G596" i="4"/>
  <c r="G597" i="4"/>
  <c r="G601" i="4"/>
  <c r="G604" i="4"/>
  <c r="G606" i="4"/>
  <c r="G609" i="4"/>
  <c r="G610" i="4"/>
  <c r="G612" i="4"/>
  <c r="G613" i="4"/>
  <c r="G616" i="4"/>
  <c r="G617" i="4"/>
  <c r="G619" i="4"/>
  <c r="G622" i="4"/>
  <c r="G623" i="4"/>
  <c r="G30" i="4" l="1"/>
  <c r="G114" i="4"/>
  <c r="G140" i="4"/>
  <c r="G641" i="4"/>
  <c r="G459" i="4"/>
  <c r="G167" i="4"/>
  <c r="G120" i="4"/>
  <c r="G35" i="4"/>
  <c r="G174" i="4"/>
  <c r="G43" i="4"/>
  <c r="G425" i="4"/>
  <c r="H618" i="4"/>
  <c r="I618" i="4"/>
  <c r="J618" i="4"/>
  <c r="K618" i="4"/>
  <c r="G144" i="4" l="1"/>
  <c r="G148" i="4"/>
  <c r="G618" i="4"/>
  <c r="H174" i="4" l="1"/>
  <c r="H148" i="4" s="1"/>
  <c r="I174" i="4"/>
  <c r="I148" i="4" s="1"/>
  <c r="J174" i="4"/>
  <c r="J148" i="4" s="1"/>
  <c r="K174" i="4"/>
  <c r="K148" i="4" s="1"/>
  <c r="I74" i="4" l="1"/>
  <c r="I83" i="4" s="1"/>
  <c r="I636" i="4" s="1"/>
  <c r="I599" i="4" l="1"/>
  <c r="I592" i="4" s="1"/>
  <c r="J599" i="4"/>
  <c r="J592" i="4" s="1"/>
  <c r="K599" i="4"/>
  <c r="K592" i="4" s="1"/>
  <c r="H585" i="4"/>
  <c r="I585" i="4"/>
  <c r="J585" i="4"/>
  <c r="K585" i="4"/>
  <c r="H573" i="4"/>
  <c r="I573" i="4"/>
  <c r="I567" i="4" s="1"/>
  <c r="J573" i="4"/>
  <c r="J567" i="4" s="1"/>
  <c r="K573" i="4"/>
  <c r="K567" i="4" s="1"/>
  <c r="H567" i="4" l="1"/>
  <c r="G567" i="4" s="1"/>
  <c r="G573" i="4"/>
  <c r="G585" i="4"/>
  <c r="H592" i="4"/>
  <c r="G592" i="4" s="1"/>
  <c r="G599" i="4"/>
  <c r="H473" i="4"/>
  <c r="I473" i="4"/>
  <c r="J473" i="4"/>
  <c r="K473" i="4"/>
  <c r="H387" i="4"/>
  <c r="I387" i="4"/>
  <c r="J387" i="4"/>
  <c r="K387" i="4"/>
  <c r="H392" i="4"/>
  <c r="I392" i="4"/>
  <c r="J392" i="4"/>
  <c r="K392" i="4"/>
  <c r="H333" i="4"/>
  <c r="I333" i="4"/>
  <c r="J333" i="4"/>
  <c r="K333" i="4"/>
  <c r="G473" i="4" l="1"/>
  <c r="G392" i="4"/>
  <c r="G387" i="4"/>
  <c r="I288" i="4"/>
  <c r="J288" i="4"/>
  <c r="K288" i="4"/>
  <c r="H290" i="4"/>
  <c r="I290" i="4"/>
  <c r="J290" i="4"/>
  <c r="K290" i="4"/>
  <c r="H268" i="4"/>
  <c r="I268" i="4"/>
  <c r="J268" i="4"/>
  <c r="K268" i="4"/>
  <c r="H207" i="4"/>
  <c r="I207" i="4"/>
  <c r="J207" i="4"/>
  <c r="K207" i="4"/>
  <c r="G290" i="4" l="1"/>
  <c r="G268" i="4"/>
  <c r="G288" i="4"/>
  <c r="H188" i="4"/>
  <c r="I188" i="4"/>
  <c r="J188" i="4"/>
  <c r="K188" i="4"/>
  <c r="G188" i="4" l="1"/>
  <c r="H258" i="4"/>
  <c r="I258" i="4"/>
  <c r="J258" i="4"/>
  <c r="K258" i="4"/>
  <c r="G258" i="4" l="1"/>
  <c r="H439" i="4"/>
  <c r="I439" i="4"/>
  <c r="J439" i="4"/>
  <c r="K439" i="4"/>
  <c r="H236" i="4"/>
  <c r="I236" i="4"/>
  <c r="J236" i="4"/>
  <c r="K236" i="4"/>
  <c r="H379" i="4"/>
  <c r="I379" i="4"/>
  <c r="J379" i="4"/>
  <c r="K379" i="4"/>
  <c r="G439" i="4" l="1"/>
  <c r="G379" i="4"/>
  <c r="G236" i="4"/>
  <c r="H417" i="4"/>
  <c r="I417" i="4"/>
  <c r="J417" i="4"/>
  <c r="K417" i="4"/>
  <c r="H458" i="4"/>
  <c r="J458" i="4"/>
  <c r="K458" i="4"/>
  <c r="G458" i="4" l="1"/>
  <c r="G417" i="4"/>
  <c r="H372" i="4" l="1"/>
  <c r="I372" i="4"/>
  <c r="J372" i="4"/>
  <c r="K372" i="4"/>
  <c r="G372" i="4" l="1"/>
  <c r="H624" i="4"/>
  <c r="H637" i="4" s="1"/>
  <c r="I624" i="4"/>
  <c r="I637" i="4" s="1"/>
  <c r="J624" i="4"/>
  <c r="J637" i="4" s="1"/>
  <c r="K624" i="4"/>
  <c r="K637" i="4" s="1"/>
  <c r="H614" i="4"/>
  <c r="I614" i="4"/>
  <c r="I608" i="4" s="1"/>
  <c r="J614" i="4"/>
  <c r="J608" i="4" s="1"/>
  <c r="K614" i="4"/>
  <c r="K608" i="4" s="1"/>
  <c r="H607" i="4"/>
  <c r="H600" i="4" s="1"/>
  <c r="I607" i="4"/>
  <c r="I600" i="4" s="1"/>
  <c r="J607" i="4"/>
  <c r="J600" i="4" s="1"/>
  <c r="K607" i="4"/>
  <c r="K600" i="4" s="1"/>
  <c r="H591" i="4"/>
  <c r="I591" i="4"/>
  <c r="I583" i="4" s="1"/>
  <c r="J591" i="4"/>
  <c r="J583" i="4" s="1"/>
  <c r="K591" i="4"/>
  <c r="K583" i="4" s="1"/>
  <c r="H583" i="4" l="1"/>
  <c r="G583" i="4" s="1"/>
  <c r="G591" i="4"/>
  <c r="H608" i="4"/>
  <c r="G608" i="4" s="1"/>
  <c r="G614" i="4"/>
  <c r="G624" i="4"/>
  <c r="G607" i="4"/>
  <c r="G600" i="4" s="1"/>
  <c r="G637" i="4"/>
  <c r="K615" i="4"/>
  <c r="J615" i="4"/>
  <c r="I615" i="4"/>
  <c r="H615" i="4"/>
  <c r="H566" i="4"/>
  <c r="I566" i="4"/>
  <c r="I558" i="4" s="1"/>
  <c r="J566" i="4"/>
  <c r="J558" i="4" s="1"/>
  <c r="K566" i="4"/>
  <c r="K558" i="4" s="1"/>
  <c r="H558" i="4" l="1"/>
  <c r="G558" i="4" s="1"/>
  <c r="G566" i="4"/>
  <c r="G615" i="4"/>
  <c r="H557" i="4" l="1"/>
  <c r="I557" i="4"/>
  <c r="J557" i="4"/>
  <c r="K557" i="4"/>
  <c r="H555" i="4"/>
  <c r="I555" i="4"/>
  <c r="J555" i="4"/>
  <c r="K555" i="4"/>
  <c r="G555" i="4" l="1"/>
  <c r="G557" i="4"/>
  <c r="J550" i="4"/>
  <c r="K550" i="4"/>
  <c r="H550" i="4"/>
  <c r="I550" i="4"/>
  <c r="H549" i="4"/>
  <c r="I549" i="4"/>
  <c r="I539" i="4" s="1"/>
  <c r="J549" i="4"/>
  <c r="J539" i="4" s="1"/>
  <c r="K549" i="4"/>
  <c r="K539" i="4" s="1"/>
  <c r="H538" i="4"/>
  <c r="I538" i="4"/>
  <c r="I527" i="4" s="1"/>
  <c r="J538" i="4"/>
  <c r="J527" i="4" s="1"/>
  <c r="K538" i="4"/>
  <c r="K527" i="4" s="1"/>
  <c r="H526" i="4"/>
  <c r="I526" i="4"/>
  <c r="J526" i="4"/>
  <c r="K526" i="4"/>
  <c r="H513" i="4"/>
  <c r="H501" i="4" s="1"/>
  <c r="I513" i="4"/>
  <c r="I501" i="4" s="1"/>
  <c r="J513" i="4"/>
  <c r="J501" i="4" s="1"/>
  <c r="K513" i="4"/>
  <c r="K501" i="4" s="1"/>
  <c r="G550" i="4" l="1"/>
  <c r="H539" i="4"/>
  <c r="G539" i="4" s="1"/>
  <c r="G549" i="4"/>
  <c r="H527" i="4"/>
  <c r="G527" i="4" s="1"/>
  <c r="G538" i="4"/>
  <c r="H514" i="4"/>
  <c r="G526" i="4"/>
  <c r="G513" i="4"/>
  <c r="G501" i="4" s="1"/>
  <c r="I514" i="4"/>
  <c r="J514" i="4"/>
  <c r="K514" i="4"/>
  <c r="H500" i="4"/>
  <c r="I500" i="4"/>
  <c r="I487" i="4" s="1"/>
  <c r="J500" i="4"/>
  <c r="J487" i="4" s="1"/>
  <c r="K500" i="4"/>
  <c r="K487" i="4" s="1"/>
  <c r="I477" i="4"/>
  <c r="J477" i="4"/>
  <c r="K477" i="4"/>
  <c r="H472" i="4"/>
  <c r="I472" i="4"/>
  <c r="I466" i="4" s="1"/>
  <c r="J472" i="4"/>
  <c r="J466" i="4" s="1"/>
  <c r="K472" i="4"/>
  <c r="K466" i="4" s="1"/>
  <c r="H459" i="4"/>
  <c r="I459" i="4"/>
  <c r="J459" i="4"/>
  <c r="K459" i="4"/>
  <c r="G514" i="4" l="1"/>
  <c r="H487" i="4"/>
  <c r="G487" i="4" s="1"/>
  <c r="G500" i="4"/>
  <c r="H477" i="4"/>
  <c r="G477" i="4" s="1"/>
  <c r="H466" i="4"/>
  <c r="G466" i="4" s="1"/>
  <c r="G472" i="4"/>
  <c r="H452" i="4"/>
  <c r="I452" i="4"/>
  <c r="J452" i="4"/>
  <c r="K452" i="4"/>
  <c r="H446" i="4"/>
  <c r="I446" i="4"/>
  <c r="J446" i="4"/>
  <c r="K446" i="4"/>
  <c r="G446" i="4" l="1"/>
  <c r="G452" i="4"/>
  <c r="H444" i="4"/>
  <c r="I444" i="4"/>
  <c r="I440" i="4" s="1"/>
  <c r="J444" i="4"/>
  <c r="J440" i="4" s="1"/>
  <c r="K444" i="4"/>
  <c r="K440" i="4" s="1"/>
  <c r="H432" i="4"/>
  <c r="I432" i="4"/>
  <c r="J432" i="4"/>
  <c r="H425" i="4"/>
  <c r="I425" i="4"/>
  <c r="J425" i="4"/>
  <c r="K425" i="4"/>
  <c r="G432" i="4" l="1"/>
  <c r="H440" i="4"/>
  <c r="G444" i="4"/>
  <c r="G440" i="4" s="1"/>
  <c r="K418" i="4"/>
  <c r="J418" i="4"/>
  <c r="I418" i="4"/>
  <c r="H418" i="4"/>
  <c r="H412" i="4"/>
  <c r="I412" i="4"/>
  <c r="J412" i="4"/>
  <c r="K412" i="4"/>
  <c r="H406" i="4"/>
  <c r="I406" i="4"/>
  <c r="J406" i="4"/>
  <c r="K406" i="4"/>
  <c r="G406" i="4" l="1"/>
  <c r="G418" i="4"/>
  <c r="G412" i="4"/>
  <c r="H401" i="4"/>
  <c r="K401" i="4"/>
  <c r="I401" i="4"/>
  <c r="J401" i="4"/>
  <c r="H400" i="4"/>
  <c r="I400" i="4"/>
  <c r="J400" i="4"/>
  <c r="K400" i="4"/>
  <c r="H385" i="4"/>
  <c r="I385" i="4"/>
  <c r="J385" i="4"/>
  <c r="K385" i="4"/>
  <c r="G401" i="4" l="1"/>
  <c r="G400" i="4"/>
  <c r="H380" i="4"/>
  <c r="G385" i="4"/>
  <c r="K380" i="4"/>
  <c r="J380" i="4"/>
  <c r="I380" i="4"/>
  <c r="H375" i="4"/>
  <c r="I375" i="4"/>
  <c r="J375" i="4"/>
  <c r="K375" i="4"/>
  <c r="H370" i="4"/>
  <c r="I370" i="4"/>
  <c r="H368" i="4"/>
  <c r="H629" i="4" s="1"/>
  <c r="I368" i="4"/>
  <c r="I629" i="4" s="1"/>
  <c r="J368" i="4"/>
  <c r="J629" i="4" s="1"/>
  <c r="K368" i="4"/>
  <c r="K629" i="4" s="1"/>
  <c r="G380" i="4" l="1"/>
  <c r="G370" i="4"/>
  <c r="G375" i="4"/>
  <c r="G368" i="4"/>
  <c r="G629" i="4" s="1"/>
  <c r="J366" i="4"/>
  <c r="K366" i="4"/>
  <c r="I366" i="4"/>
  <c r="H366" i="4"/>
  <c r="H356" i="4"/>
  <c r="I356" i="4"/>
  <c r="J356" i="4"/>
  <c r="H351" i="4"/>
  <c r="I351" i="4"/>
  <c r="J351" i="4"/>
  <c r="K351" i="4"/>
  <c r="G366" i="4" l="1"/>
  <c r="G351" i="4"/>
  <c r="G356" i="4"/>
  <c r="J344" i="4"/>
  <c r="I344" i="4"/>
  <c r="K344" i="4"/>
  <c r="H344" i="4"/>
  <c r="H337" i="4"/>
  <c r="I337" i="4"/>
  <c r="I325" i="4" s="1"/>
  <c r="J337" i="4"/>
  <c r="J325" i="4" s="1"/>
  <c r="K337" i="4"/>
  <c r="K325" i="4" s="1"/>
  <c r="G344" i="4" l="1"/>
  <c r="H325" i="4"/>
  <c r="G325" i="4" s="1"/>
  <c r="G337" i="4"/>
  <c r="H311" i="4"/>
  <c r="I311" i="4"/>
  <c r="J311" i="4"/>
  <c r="K311" i="4"/>
  <c r="H316" i="4"/>
  <c r="I316" i="4"/>
  <c r="J316" i="4"/>
  <c r="K316" i="4"/>
  <c r="G316" i="4" l="1"/>
  <c r="G311" i="4"/>
  <c r="K303" i="4"/>
  <c r="J303" i="4"/>
  <c r="I303" i="4"/>
  <c r="H303" i="4"/>
  <c r="H302" i="4"/>
  <c r="I302" i="4"/>
  <c r="J302" i="4"/>
  <c r="K302" i="4"/>
  <c r="H295" i="4"/>
  <c r="I295" i="4"/>
  <c r="J295" i="4"/>
  <c r="H280" i="4"/>
  <c r="I280" i="4"/>
  <c r="J280" i="4"/>
  <c r="K280" i="4"/>
  <c r="H266" i="4"/>
  <c r="I266" i="4"/>
  <c r="J266" i="4"/>
  <c r="K266" i="4"/>
  <c r="H251" i="4"/>
  <c r="I251" i="4"/>
  <c r="J251" i="4"/>
  <c r="H246" i="4"/>
  <c r="I246" i="4"/>
  <c r="J246" i="4"/>
  <c r="K246" i="4"/>
  <c r="J281" i="4" l="1"/>
  <c r="G303" i="4"/>
  <c r="G280" i="4"/>
  <c r="G295" i="4"/>
  <c r="G302" i="4"/>
  <c r="G266" i="4"/>
  <c r="G251" i="4"/>
  <c r="G246" i="4"/>
  <c r="K281" i="4"/>
  <c r="H259" i="4"/>
  <c r="J259" i="4"/>
  <c r="H281" i="4"/>
  <c r="I259" i="4"/>
  <c r="K259" i="4"/>
  <c r="I281" i="4"/>
  <c r="G281" i="4" l="1"/>
  <c r="G259" i="4"/>
  <c r="K237" i="4"/>
  <c r="J237" i="4"/>
  <c r="I237" i="4"/>
  <c r="H237" i="4"/>
  <c r="H230" i="4"/>
  <c r="I230" i="4"/>
  <c r="J230" i="4"/>
  <c r="K230" i="4"/>
  <c r="H226" i="4"/>
  <c r="I226" i="4"/>
  <c r="I634" i="4" s="1"/>
  <c r="J226" i="4"/>
  <c r="J634" i="4" s="1"/>
  <c r="K226" i="4"/>
  <c r="K634" i="4" s="1"/>
  <c r="H224" i="4"/>
  <c r="I224" i="4"/>
  <c r="J224" i="4"/>
  <c r="K224" i="4"/>
  <c r="K218" i="4" l="1"/>
  <c r="G237" i="4"/>
  <c r="G230" i="4"/>
  <c r="G224" i="4"/>
  <c r="H634" i="4"/>
  <c r="G634" i="4" s="1"/>
  <c r="G226" i="4"/>
  <c r="I218" i="4"/>
  <c r="J218" i="4"/>
  <c r="H218" i="4"/>
  <c r="H211" i="4"/>
  <c r="I211" i="4"/>
  <c r="J211" i="4"/>
  <c r="K211" i="4"/>
  <c r="G218" i="4" l="1"/>
  <c r="G211" i="4"/>
  <c r="J201" i="4"/>
  <c r="I201" i="4"/>
  <c r="K201" i="4"/>
  <c r="H201" i="4"/>
  <c r="H193" i="4"/>
  <c r="I193" i="4"/>
  <c r="J193" i="4"/>
  <c r="H186" i="4"/>
  <c r="I186" i="4"/>
  <c r="I633" i="4" s="1"/>
  <c r="J186" i="4"/>
  <c r="J633" i="4" s="1"/>
  <c r="K186" i="4"/>
  <c r="K633" i="4" s="1"/>
  <c r="G201" i="4" l="1"/>
  <c r="H633" i="4"/>
  <c r="G186" i="4"/>
  <c r="G633" i="4" s="1"/>
  <c r="G193" i="4"/>
  <c r="K179" i="4"/>
  <c r="J179" i="4"/>
  <c r="I179" i="4"/>
  <c r="H179" i="4"/>
  <c r="G179" i="4" l="1"/>
  <c r="H147" i="4"/>
  <c r="I147" i="4"/>
  <c r="I642" i="4" s="1"/>
  <c r="J147" i="4"/>
  <c r="J642" i="4" s="1"/>
  <c r="K147" i="4"/>
  <c r="K642" i="4" s="1"/>
  <c r="H642" i="4" l="1"/>
  <c r="G642" i="4" s="1"/>
  <c r="G147" i="4"/>
  <c r="H639" i="4"/>
  <c r="I639" i="4"/>
  <c r="J639" i="4"/>
  <c r="K639" i="4"/>
  <c r="H638" i="4"/>
  <c r="I638" i="4"/>
  <c r="J638" i="4"/>
  <c r="K638" i="4"/>
  <c r="G638" i="4" l="1"/>
  <c r="G639" i="4"/>
  <c r="H74" i="4"/>
  <c r="J74" i="4"/>
  <c r="J83" i="4" s="1"/>
  <c r="J636" i="4" s="1"/>
  <c r="K74" i="4"/>
  <c r="K83" i="4" s="1"/>
  <c r="K636" i="4" s="1"/>
  <c r="I630" i="4"/>
  <c r="J630" i="4"/>
  <c r="K630" i="4"/>
  <c r="H630" i="4"/>
  <c r="K43" i="4"/>
  <c r="K632" i="4" s="1"/>
  <c r="J43" i="4"/>
  <c r="J632" i="4" s="1"/>
  <c r="I43" i="4"/>
  <c r="I632" i="4" s="1"/>
  <c r="H43" i="4"/>
  <c r="H632" i="4" s="1"/>
  <c r="K631" i="4"/>
  <c r="J631" i="4"/>
  <c r="I631" i="4"/>
  <c r="H631" i="4"/>
  <c r="H83" i="4" l="1"/>
  <c r="H636" i="4" s="1"/>
  <c r="G74" i="4"/>
  <c r="I13" i="4"/>
  <c r="I628" i="4" s="1"/>
  <c r="J13" i="4"/>
  <c r="J628" i="4" s="1"/>
  <c r="K13" i="4"/>
  <c r="K628" i="4" s="1"/>
  <c r="G631" i="4"/>
  <c r="G630" i="4"/>
  <c r="H13" i="4" l="1"/>
  <c r="H628" i="4" s="1"/>
  <c r="G636" i="4"/>
  <c r="G83" i="4"/>
  <c r="G632" i="4"/>
  <c r="G635" i="4"/>
  <c r="G13" i="4" l="1"/>
  <c r="G628" i="4"/>
</calcChain>
</file>

<file path=xl/sharedStrings.xml><?xml version="1.0" encoding="utf-8"?>
<sst xmlns="http://schemas.openxmlformats.org/spreadsheetml/2006/main" count="1440" uniqueCount="305">
  <si>
    <t>PATVIRTINTA</t>
  </si>
  <si>
    <t>Eil. Nr.</t>
  </si>
  <si>
    <t>Programos kodas</t>
  </si>
  <si>
    <t>Asignavimų valdytojo pavadinimas</t>
  </si>
  <si>
    <t>Programos pavadinimas</t>
  </si>
  <si>
    <t>Finansavimo šaltinis</t>
  </si>
  <si>
    <t>Valstybės funkcijos pavadinimas</t>
  </si>
  <si>
    <t>Metinė suma iš viso</t>
  </si>
  <si>
    <t>Valstybės funkcijų klasifikacijos kodas</t>
  </si>
  <si>
    <t>iš jų ketvirčiais</t>
  </si>
  <si>
    <t>I</t>
  </si>
  <si>
    <t>II</t>
  </si>
  <si>
    <t>III</t>
  </si>
  <si>
    <t>IV</t>
  </si>
  <si>
    <t>(Eurais)</t>
  </si>
  <si>
    <t>Savivaldybės funkcijų įgyvendinimo ir valdymo tobulinimo programa</t>
  </si>
  <si>
    <t>Šilalės rajono savivaldybės administracija</t>
  </si>
  <si>
    <t>01.01.01.02.</t>
  </si>
  <si>
    <t>01.03.02.01.</t>
  </si>
  <si>
    <t>Savivaldos institucijos</t>
  </si>
  <si>
    <t>Bendrų ekonominių ir socialinių planavimo paslaugų administravimas ir valdymas</t>
  </si>
  <si>
    <t>01.03.02.09.</t>
  </si>
  <si>
    <t>Institucijos valdymo išlaidos</t>
  </si>
  <si>
    <t>01.06.01.02.07.</t>
  </si>
  <si>
    <t>Savivaldybių asociacijos mokestis</t>
  </si>
  <si>
    <t>01.06.01.02.08.</t>
  </si>
  <si>
    <t>Nusipelniusių asmenų skatinimo programa</t>
  </si>
  <si>
    <t>04.04.03.01.</t>
  </si>
  <si>
    <t>08.01.01.03.</t>
  </si>
  <si>
    <t>Kūno kultūros ir sporto plėtros įgyvendinimas</t>
  </si>
  <si>
    <t>08.04.01.01.</t>
  </si>
  <si>
    <t>Nevyriausybinių organizacijų rėmimas</t>
  </si>
  <si>
    <t>08.04.01.02.</t>
  </si>
  <si>
    <t>Religinių bendrijų rėmimas</t>
  </si>
  <si>
    <t>10.09.01.01.</t>
  </si>
  <si>
    <t>Iš viso 01 programoje</t>
  </si>
  <si>
    <t>01.07.01.01.</t>
  </si>
  <si>
    <t>04.02.01.04.</t>
  </si>
  <si>
    <t>04.06.01.01.</t>
  </si>
  <si>
    <t>05.01.01.01.</t>
  </si>
  <si>
    <t>06.02.01.01.</t>
  </si>
  <si>
    <t>06.04.01.01.</t>
  </si>
  <si>
    <t>08.02.01.06.</t>
  </si>
  <si>
    <t>08.02.01.08.</t>
  </si>
  <si>
    <t>09.08.01.01.</t>
  </si>
  <si>
    <t>10.04.01.01.</t>
  </si>
  <si>
    <t>10.07.01.01.</t>
  </si>
  <si>
    <t>10.09.01.09.</t>
  </si>
  <si>
    <t>Žemės ūkio administravimas</t>
  </si>
  <si>
    <t>Ryšių valdymas ir kontrolė</t>
  </si>
  <si>
    <t>Atliekų tvarkymas</t>
  </si>
  <si>
    <t>Komunalinio ūkio plėtra</t>
  </si>
  <si>
    <t>Gatvių apšvietimas</t>
  </si>
  <si>
    <t>Kultūros tradicijų ir mėgėjų meninės veiklos rėmimas</t>
  </si>
  <si>
    <t>Kitos kultūros ir meno įstaigos</t>
  </si>
  <si>
    <t>Centralizuotos priemonės</t>
  </si>
  <si>
    <t>Vaikų globos ir rūpybos įstaigos</t>
  </si>
  <si>
    <t>Socialinės išmokos natūra ir pinigais socialiai pažeidžiamiems asmenims</t>
  </si>
  <si>
    <t>Institucijos išlaikymas</t>
  </si>
  <si>
    <t>01</t>
  </si>
  <si>
    <t>02</t>
  </si>
  <si>
    <t>Aplinkos apsaugos ir gerų sanitarijos ir higienos sąlygų užtikrinimo gyvenamojoje aplinkoje programa</t>
  </si>
  <si>
    <t>05.03.01.01.</t>
  </si>
  <si>
    <t>Iš viso 02 programoje</t>
  </si>
  <si>
    <t>08.02.01.05.</t>
  </si>
  <si>
    <t>03.01.01.01.</t>
  </si>
  <si>
    <t>03.02.01.01.</t>
  </si>
  <si>
    <t>04.05.01.02.</t>
  </si>
  <si>
    <t>Iš viso 03 programoje</t>
  </si>
  <si>
    <t>03</t>
  </si>
  <si>
    <t>Šilalės rajono viešosios tvarkos ir visuomenės priešgaisrinės apsaugos programa</t>
  </si>
  <si>
    <t>04</t>
  </si>
  <si>
    <t>Sveikatos apsaugos programa</t>
  </si>
  <si>
    <t>07.04.01.02.</t>
  </si>
  <si>
    <t>07.06.01.01.</t>
  </si>
  <si>
    <t>07.06.01.02.</t>
  </si>
  <si>
    <t xml:space="preserve">Aplinkos teršimo mažinimo priemonės </t>
  </si>
  <si>
    <t>Gyvūnų globa</t>
  </si>
  <si>
    <t>Policijos įstaigos</t>
  </si>
  <si>
    <t>Priešgaisrinės tarnybos</t>
  </si>
  <si>
    <t>Kelių transporto plėtra, kontrolė ir priežiūra</t>
  </si>
  <si>
    <t>Sveikatos priežiūros užtikrinimas</t>
  </si>
  <si>
    <t>Kitos sveikatos priežiūros įstaigos</t>
  </si>
  <si>
    <t>Kitos sveikatos priežiūros funkcijos</t>
  </si>
  <si>
    <t>Iš viso 04 programoje</t>
  </si>
  <si>
    <t>05</t>
  </si>
  <si>
    <t>Kultūros ugdymo ir etnokultūros puoselėjimo programa</t>
  </si>
  <si>
    <t>08.02.01.01.</t>
  </si>
  <si>
    <t>08.02.01.02.</t>
  </si>
  <si>
    <t>Iš viso 05 programoje</t>
  </si>
  <si>
    <t>08.02.01.07.</t>
  </si>
  <si>
    <t>08.06.01.01.</t>
  </si>
  <si>
    <t>09.05.01.03.</t>
  </si>
  <si>
    <t>Bibliotekos</t>
  </si>
  <si>
    <t>Muziejai ir parodų salės</t>
  </si>
  <si>
    <t>Kultūros vertybių apsauga</t>
  </si>
  <si>
    <t>Kiti jokiai grupei nepriskirti poilsio, kultūros ir religijos reikalai</t>
  </si>
  <si>
    <t>Švietimo pagalba</t>
  </si>
  <si>
    <t>3.1.</t>
  </si>
  <si>
    <t>3.5.</t>
  </si>
  <si>
    <t>06</t>
  </si>
  <si>
    <t>Kūno kultūros ir sporto programa</t>
  </si>
  <si>
    <t>Iš viso 06 programoje</t>
  </si>
  <si>
    <t>09.05.01.01.</t>
  </si>
  <si>
    <t>Švietimo kokybės ir mokymosi aplinkos užtikrinimo programa</t>
  </si>
  <si>
    <t>Iš viso 07 programoje</t>
  </si>
  <si>
    <t>Neformalusis vaikų švietimas</t>
  </si>
  <si>
    <t>07</t>
  </si>
  <si>
    <t>08</t>
  </si>
  <si>
    <t>01.03.03.02.01.</t>
  </si>
  <si>
    <t>01.03.03.02.02.</t>
  </si>
  <si>
    <t>01.03.03.02.03.</t>
  </si>
  <si>
    <t>01.06.01.02.02.</t>
  </si>
  <si>
    <t>01.06.01.02.03.</t>
  </si>
  <si>
    <t>01.06.01.02.04.</t>
  </si>
  <si>
    <t>01.06.01.02.05.</t>
  </si>
  <si>
    <t>02.01.01.04.</t>
  </si>
  <si>
    <t>02.02.01.01.</t>
  </si>
  <si>
    <t>04.02.01.01.</t>
  </si>
  <si>
    <t>10.06.01.01.</t>
  </si>
  <si>
    <t>Iš viso 08 programoje</t>
  </si>
  <si>
    <t>Valstybinių (perduotų savivaldybėms) funkcijų vykdymo programa</t>
  </si>
  <si>
    <t>06.01.01.01.</t>
  </si>
  <si>
    <t>10.01.02.01.</t>
  </si>
  <si>
    <t>Iš viso 09 programoje</t>
  </si>
  <si>
    <t>3.4.</t>
  </si>
  <si>
    <t>Socialinės apsaugos plėtojimo programa</t>
  </si>
  <si>
    <t>09</t>
  </si>
  <si>
    <t>10</t>
  </si>
  <si>
    <t>Žemės ūkio plėtros ir melioracijos programa</t>
  </si>
  <si>
    <t>04.01.01.01.</t>
  </si>
  <si>
    <t>06.03.01.01.</t>
  </si>
  <si>
    <t>Iš viso 11 programoje</t>
  </si>
  <si>
    <t>Iš viso 10 programoje</t>
  </si>
  <si>
    <t>11</t>
  </si>
  <si>
    <t>Komunalinio ūkio ir turto programa</t>
  </si>
  <si>
    <t>Iš viso 12 programoje</t>
  </si>
  <si>
    <t>12</t>
  </si>
  <si>
    <t>04.03.06.01.</t>
  </si>
  <si>
    <t>04.07.03.01.</t>
  </si>
  <si>
    <t>09.01.01.01.</t>
  </si>
  <si>
    <t>10.02.01.02.</t>
  </si>
  <si>
    <t>Iš viso 13 programoje</t>
  </si>
  <si>
    <t>13</t>
  </si>
  <si>
    <t>Savivaldybės infrastruktūros objektų priežiūros ir plėtros programa</t>
  </si>
  <si>
    <t>09.06.01.01.</t>
  </si>
  <si>
    <t>Iš viso 14 programoje</t>
  </si>
  <si>
    <t>Jaunimo politikos įgyvendinimo programa</t>
  </si>
  <si>
    <t>14</t>
  </si>
  <si>
    <t>Valstybės registrų išlaikymas bei saugojimas</t>
  </si>
  <si>
    <t>Jaunimo teisių apsauga</t>
  </si>
  <si>
    <t>Civilinės būklės aktams registruoti</t>
  </si>
  <si>
    <t>Valstybės garantuojamai pirminei teisinei pagalbai</t>
  </si>
  <si>
    <t>Karo prievolės ir mobilizacijos administravimas savivaldybėse</t>
  </si>
  <si>
    <t>Civilinės saugos reikalų ir paslaugų administravimas</t>
  </si>
  <si>
    <t>Žemės priežiūra</t>
  </si>
  <si>
    <t>Socialinės paramos teikimas pašalpų forma, siekiant padėti padengti žmonių išlaidas už būstą</t>
  </si>
  <si>
    <t>Gyvenamojo būsto įsigijimas</t>
  </si>
  <si>
    <t>Socialinė žmonių su negalia reabilitacija</t>
  </si>
  <si>
    <t>Dotacijos ir paskolos arba subsidijos paremiant bendrą ekonominę ir komercinę politiką ir programas</t>
  </si>
  <si>
    <t>Vandens tiekimas</t>
  </si>
  <si>
    <t>Ne elektros energija</t>
  </si>
  <si>
    <t>Teritorijų planavimo ir statybos valstybinė priežiūra ir koordinavimas</t>
  </si>
  <si>
    <t>Mokyklos, priskiriamos ikimokyklinio ugdymo mokyklos tipui</t>
  </si>
  <si>
    <t>Senelių globos namai (pensionai)</t>
  </si>
  <si>
    <t>Papildomos švietimo paslaugos</t>
  </si>
  <si>
    <t>10.01.02.02.</t>
  </si>
  <si>
    <t>Socialinių paslaugų plėtra globos įstaigose</t>
  </si>
  <si>
    <t>10.03.01.01.</t>
  </si>
  <si>
    <t>10.04.01.40.</t>
  </si>
  <si>
    <t>07.03.04.01.</t>
  </si>
  <si>
    <t>10.02.01.03.</t>
  </si>
  <si>
    <t>Slaugos namų ir medicinos reabilitacijos centrų paslaugos</t>
  </si>
  <si>
    <t>Socialinės pašalpos pinigais arba natūra mirusiojo artimiesiems</t>
  </si>
  <si>
    <t>Kitos socialinės paramos išmokos</t>
  </si>
  <si>
    <t>3.</t>
  </si>
  <si>
    <t>09.02.02.01.</t>
  </si>
  <si>
    <t>Mokyklos, priskiriamos vidurinės mokyklos tipui</t>
  </si>
  <si>
    <t>04.01.02.01.</t>
  </si>
  <si>
    <t>Bendri darbo reikalai, darbo politikos formavimas ir įgyvendinimas</t>
  </si>
  <si>
    <t>4.</t>
  </si>
  <si>
    <t>Bijotų seniūnija</t>
  </si>
  <si>
    <t>01.06.01.02.06.</t>
  </si>
  <si>
    <t>5.</t>
  </si>
  <si>
    <t>Bilionių seniūnija</t>
  </si>
  <si>
    <t>6.</t>
  </si>
  <si>
    <t>Didkiemio seniūnija</t>
  </si>
  <si>
    <t>3.2.</t>
  </si>
  <si>
    <t>Gyvenamosios vietos deklaravimo duomenų tvarkymas</t>
  </si>
  <si>
    <t>7.</t>
  </si>
  <si>
    <t>Kaltinėnų seniūnija</t>
  </si>
  <si>
    <t>8.</t>
  </si>
  <si>
    <t>Kvėdarnos seniūnija</t>
  </si>
  <si>
    <t>9.</t>
  </si>
  <si>
    <t>Laukuvos seniūnija</t>
  </si>
  <si>
    <t>10.</t>
  </si>
  <si>
    <t>Pajūrio seniūnija</t>
  </si>
  <si>
    <t>Palentinio seniūnija</t>
  </si>
  <si>
    <t>Šilalės kaimiškoji seniūnija</t>
  </si>
  <si>
    <t>12.</t>
  </si>
  <si>
    <t>11.</t>
  </si>
  <si>
    <t>13.</t>
  </si>
  <si>
    <t>Šilalės miesto seniūnija</t>
  </si>
  <si>
    <t>08.01.01.02.</t>
  </si>
  <si>
    <t>Poilsio ir sporto priemonės</t>
  </si>
  <si>
    <t>14.</t>
  </si>
  <si>
    <t>Traksėdžio seniūnija</t>
  </si>
  <si>
    <t>15.</t>
  </si>
  <si>
    <t>Tenenių seniūnija</t>
  </si>
  <si>
    <t>16.</t>
  </si>
  <si>
    <t>Upynos seniūnija</t>
  </si>
  <si>
    <t>17.</t>
  </si>
  <si>
    <t>Žadeikių seniūnija</t>
  </si>
  <si>
    <t>18.</t>
  </si>
  <si>
    <t>Kultūros centras</t>
  </si>
  <si>
    <t>19.</t>
  </si>
  <si>
    <t>Viešoji biblioteka</t>
  </si>
  <si>
    <t>20.</t>
  </si>
  <si>
    <t>Priešgaisrinė tarnyba</t>
  </si>
  <si>
    <t>22.</t>
  </si>
  <si>
    <t>Šilalės Simono Gaudėšiaus gimnazija</t>
  </si>
  <si>
    <t>23.</t>
  </si>
  <si>
    <t>Laukuvos Norberto Vėliaus gimnazija</t>
  </si>
  <si>
    <t>3.3.</t>
  </si>
  <si>
    <t>24.</t>
  </si>
  <si>
    <t>Šilalės Dariaus ir Girėno progimnazija</t>
  </si>
  <si>
    <t>25.</t>
  </si>
  <si>
    <t>Kaltinėnų Aleksandro Stulginskio gimnazija</t>
  </si>
  <si>
    <t>26.</t>
  </si>
  <si>
    <t>Kvėdarnos Kazimiero Jauniaus gimnazija</t>
  </si>
  <si>
    <t>Pajūrio Stanislovo Biržiškio gimnazija</t>
  </si>
  <si>
    <t>29.</t>
  </si>
  <si>
    <t>Šilalės suaugusiųjų mokykla</t>
  </si>
  <si>
    <t>31.</t>
  </si>
  <si>
    <t>33.</t>
  </si>
  <si>
    <t>34.</t>
  </si>
  <si>
    <t>35.</t>
  </si>
  <si>
    <t>Šilalės meno mokykla</t>
  </si>
  <si>
    <t>Šilalės sporto mokykla</t>
  </si>
  <si>
    <t>Šilalės švietimo pagalbos tarnyba</t>
  </si>
  <si>
    <t>09.05.01.02.</t>
  </si>
  <si>
    <t>Neformalusis suaugusiųjų švietimas</t>
  </si>
  <si>
    <t>Šilalės Vlado Statkevičiaus muziejus</t>
  </si>
  <si>
    <t>Šilalės rajono savivaldybės visuomenės sveikatos biuras</t>
  </si>
  <si>
    <t>Šilalės rajono socialinių paslaugų namai</t>
  </si>
  <si>
    <t>Kitos socialinės apsaugos ir rūpybos įstaigos ir priemonės</t>
  </si>
  <si>
    <t>Iš viso</t>
  </si>
  <si>
    <t>Iš jų:</t>
  </si>
  <si>
    <t>Šilalės rajono savivaldybės administracijos</t>
  </si>
  <si>
    <t>Iš viso 151</t>
  </si>
  <si>
    <t>Valstybinės kalbos vartojimo ir taisyklingumo kontrolė</t>
  </si>
  <si>
    <t>Iš viso 142</t>
  </si>
  <si>
    <t>Šilalės lopšelis-darželis „Žiogelis"</t>
  </si>
  <si>
    <t>04.02.01.03.</t>
  </si>
  <si>
    <t>Valstybės pagalbos priemonės</t>
  </si>
  <si>
    <t>04.07.04.01.</t>
  </si>
  <si>
    <t>Daugiatiksliai plėtros projektai</t>
  </si>
  <si>
    <t>151</t>
  </si>
  <si>
    <t>Iš viso 151 lėšų</t>
  </si>
  <si>
    <t>Tertorijų planavimo ir statybos valstybinė priežiūra ir koordinavimas</t>
  </si>
  <si>
    <t>01.06.01.04.</t>
  </si>
  <si>
    <t>Civilinės gynybos reikalų ir paslaugų administravimas</t>
  </si>
  <si>
    <t>Iš viso 131 lėšų</t>
  </si>
  <si>
    <t>141-ML/MOK</t>
  </si>
  <si>
    <t>141-ML/SAV</t>
  </si>
  <si>
    <t>32.</t>
  </si>
  <si>
    <t>141- ML/SAV</t>
  </si>
  <si>
    <t>Šilalės rajono savivaldybės Kontrolės ir audito tarnyba</t>
  </si>
  <si>
    <t>01.01.01.03.</t>
  </si>
  <si>
    <t>Kontrolės ir priežiūros institucijos</t>
  </si>
  <si>
    <t>Iš viso 158 lėšų</t>
  </si>
  <si>
    <t>Kvėdarnos darželis "Saulutė"</t>
  </si>
  <si>
    <t>2 priedas</t>
  </si>
  <si>
    <t>05.06.01.01.</t>
  </si>
  <si>
    <t>Aplinkos stebėsena ir kiti jokiai grupei nepriskirti su aplinkos apsauga susiję reikalai</t>
  </si>
  <si>
    <t>04.02.01.05.</t>
  </si>
  <si>
    <t>Kitos paramos žemės ūkiui priem.</t>
  </si>
  <si>
    <t>01.03.02.01</t>
  </si>
  <si>
    <t xml:space="preserve">Palūkanos už valstybės skolą </t>
  </si>
  <si>
    <t>ML/SAV</t>
  </si>
  <si>
    <t>10.07.01.01</t>
  </si>
  <si>
    <t>132</t>
  </si>
  <si>
    <t>2.</t>
  </si>
  <si>
    <t>21.</t>
  </si>
  <si>
    <t>28.</t>
  </si>
  <si>
    <t>30.</t>
  </si>
  <si>
    <t>Biudžeto ir finansų skyrius</t>
  </si>
  <si>
    <t>Turizmo plėtra, turizmo politikos formavimas</t>
  </si>
  <si>
    <t>Iš viso 1419 lėšų</t>
  </si>
  <si>
    <t>10.02.01.40.</t>
  </si>
  <si>
    <t>Savivaldybių administracijos direktoriaus tvarkymo programa</t>
  </si>
  <si>
    <t>01.03.02.09.01.</t>
  </si>
  <si>
    <t>Institucijos išlaikymas (valdymo išlaidos)</t>
  </si>
  <si>
    <t>10.06.01.40.</t>
  </si>
  <si>
    <t>04.05.01.01.</t>
  </si>
  <si>
    <t>Keleivių vežimo gerinimas</t>
  </si>
  <si>
    <t>04.05.02.01.</t>
  </si>
  <si>
    <t>Vidaus vandens kelių priežiūra ir eksploatavimas</t>
  </si>
  <si>
    <t>ML/MOK</t>
  </si>
  <si>
    <t>27.</t>
  </si>
  <si>
    <t>2022-2024 metų Šilalės rajono investicijų programa</t>
  </si>
  <si>
    <t>2022-2024 metų Šilalės rajono savivaldybės investicijų programa</t>
  </si>
  <si>
    <t>ŠILALĖS RAJONO SAVIVALDYBĖS 2022 METŲ BIUDŽETO ASIGNAVIMŲ PAGAL ASIGNAVIMŲ VALDYTOJUS, PROGRAMAS IR VALSTYBĖS FUNKCIJAS PASKIRSTYMAS KETVIRČIAIS</t>
  </si>
  <si>
    <t>direktoriaus 2022 m. kovo 30 d.</t>
  </si>
  <si>
    <t>įsakymu Nr. DĮV-240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</si>
</sst>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49" fontId="7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3" fillId="4" borderId="20" xfId="0" applyFont="1" applyFill="1" applyBorder="1" applyAlignment="1">
      <alignment horizontal="center"/>
    </xf>
    <xf numFmtId="0" fontId="6" fillId="4" borderId="16" xfId="0" applyFont="1" applyFill="1" applyBorder="1" applyAlignment="1">
      <alignment wrapText="1"/>
    </xf>
    <xf numFmtId="0" fontId="6" fillId="4" borderId="17" xfId="0" applyFont="1" applyFill="1" applyBorder="1" applyAlignment="1">
      <alignment wrapText="1"/>
    </xf>
    <xf numFmtId="0" fontId="14" fillId="4" borderId="2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0" fontId="13" fillId="4" borderId="20" xfId="0" applyFont="1" applyFill="1" applyBorder="1" applyAlignment="1">
      <alignment horizontal="center" vertical="center"/>
    </xf>
    <xf numFmtId="164" fontId="13" fillId="4" borderId="16" xfId="0" applyNumberFormat="1" applyFont="1" applyFill="1" applyBorder="1" applyAlignment="1">
      <alignment horizontal="right"/>
    </xf>
    <xf numFmtId="164" fontId="13" fillId="4" borderId="17" xfId="0" applyNumberFormat="1" applyFont="1" applyFill="1" applyBorder="1" applyAlignment="1">
      <alignment horizontal="right"/>
    </xf>
    <xf numFmtId="0" fontId="5" fillId="4" borderId="16" xfId="0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0" fontId="13" fillId="4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wrapText="1"/>
    </xf>
    <xf numFmtId="0" fontId="6" fillId="4" borderId="33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17" xfId="0" applyFont="1" applyFill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horizontal="center" vertical="center"/>
    </xf>
    <xf numFmtId="1" fontId="6" fillId="4" borderId="16" xfId="0" applyNumberFormat="1" applyFont="1" applyFill="1" applyBorder="1" applyAlignment="1">
      <alignment wrapText="1"/>
    </xf>
    <xf numFmtId="1" fontId="6" fillId="4" borderId="17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2" fontId="5" fillId="4" borderId="41" xfId="0" applyNumberFormat="1" applyFont="1" applyFill="1" applyBorder="1" applyAlignment="1">
      <alignment vertical="center" wrapText="1"/>
    </xf>
    <xf numFmtId="2" fontId="5" fillId="4" borderId="42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left" vertical="center"/>
    </xf>
    <xf numFmtId="49" fontId="6" fillId="4" borderId="14" xfId="0" applyNumberFormat="1" applyFont="1" applyFill="1" applyBorder="1" applyAlignment="1">
      <alignment horizontal="left" vertical="center"/>
    </xf>
    <xf numFmtId="49" fontId="6" fillId="4" borderId="15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13" fillId="4" borderId="21" xfId="0" applyNumberFormat="1" applyFont="1" applyFill="1" applyBorder="1" applyAlignment="1">
      <alignment horizontal="left" vertical="center"/>
    </xf>
    <xf numFmtId="49" fontId="13" fillId="4" borderId="14" xfId="0" applyNumberFormat="1" applyFont="1" applyFill="1" applyBorder="1" applyAlignment="1">
      <alignment horizontal="left" vertical="center"/>
    </xf>
    <xf numFmtId="49" fontId="13" fillId="4" borderId="15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49" fontId="6" fillId="4" borderId="22" xfId="0" applyNumberFormat="1" applyFont="1" applyFill="1" applyBorder="1" applyAlignment="1">
      <alignment horizontal="left" vertical="center"/>
    </xf>
    <xf numFmtId="49" fontId="6" fillId="4" borderId="23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6" fillId="4" borderId="44" xfId="0" applyNumberFormat="1" applyFont="1" applyFill="1" applyBorder="1" applyAlignment="1">
      <alignment horizontal="left" vertical="center"/>
    </xf>
    <xf numFmtId="49" fontId="6" fillId="4" borderId="45" xfId="0" applyNumberFormat="1" applyFont="1" applyFill="1" applyBorder="1" applyAlignment="1">
      <alignment horizontal="left" vertical="center"/>
    </xf>
    <xf numFmtId="49" fontId="6" fillId="4" borderId="46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5" fillId="3" borderId="3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13" fillId="4" borderId="16" xfId="0" applyNumberFormat="1" applyFont="1" applyFill="1" applyBorder="1" applyAlignment="1">
      <alignment horizontal="left" vertical="center"/>
    </xf>
    <xf numFmtId="49" fontId="13" fillId="4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9" fontId="13" fillId="4" borderId="22" xfId="0" applyNumberFormat="1" applyFont="1" applyFill="1" applyBorder="1" applyAlignment="1">
      <alignment horizontal="left" vertical="center"/>
    </xf>
    <xf numFmtId="49" fontId="13" fillId="4" borderId="23" xfId="0" applyNumberFormat="1" applyFont="1" applyFill="1" applyBorder="1" applyAlignment="1">
      <alignment horizontal="left" vertical="center"/>
    </xf>
    <xf numFmtId="49" fontId="13" fillId="4" borderId="13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6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left" vertical="center"/>
    </xf>
    <xf numFmtId="49" fontId="6" fillId="4" borderId="33" xfId="0" applyNumberFormat="1" applyFont="1" applyFill="1" applyBorder="1" applyAlignment="1">
      <alignment horizontal="left" vertical="center"/>
    </xf>
    <xf numFmtId="0" fontId="1" fillId="0" borderId="31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4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4"/>
  <sheetViews>
    <sheetView tabSelected="1" zoomScaleNormal="100" workbookViewId="0">
      <selection activeCell="G10" sqref="G10:G11"/>
    </sheetView>
  </sheetViews>
  <sheetFormatPr defaultRowHeight="14.4" x14ac:dyDescent="0.3"/>
  <cols>
    <col min="1" max="1" width="4.33203125" customWidth="1"/>
    <col min="2" max="2" width="8.33203125" customWidth="1"/>
    <col min="3" max="3" width="18.33203125" customWidth="1"/>
    <col min="4" max="4" width="9.109375" customWidth="1"/>
    <col min="5" max="5" width="12.44140625" customWidth="1"/>
    <col min="6" max="6" width="26.6640625" customWidth="1"/>
    <col min="7" max="7" width="12.6640625" customWidth="1"/>
    <col min="8" max="8" width="10.33203125" customWidth="1"/>
    <col min="9" max="9" width="11.88671875" customWidth="1"/>
    <col min="10" max="11" width="10.44140625" bestFit="1" customWidth="1"/>
    <col min="13" max="13" width="10.33203125" bestFit="1" customWidth="1"/>
    <col min="14" max="14" width="9.44140625" bestFit="1" customWidth="1"/>
    <col min="15" max="15" width="10.44140625" bestFit="1" customWidth="1"/>
  </cols>
  <sheetData>
    <row r="1" spans="1:14" x14ac:dyDescent="0.3">
      <c r="G1" s="165"/>
      <c r="H1" s="233" t="s">
        <v>0</v>
      </c>
      <c r="I1" s="233"/>
      <c r="J1" s="233"/>
      <c r="K1" s="233"/>
    </row>
    <row r="2" spans="1:14" x14ac:dyDescent="0.3">
      <c r="G2" s="165"/>
      <c r="H2" s="233" t="s">
        <v>248</v>
      </c>
      <c r="I2" s="233"/>
      <c r="J2" s="233"/>
      <c r="K2" s="233"/>
    </row>
    <row r="3" spans="1:14" x14ac:dyDescent="0.3">
      <c r="G3" s="165"/>
      <c r="H3" s="233" t="s">
        <v>303</v>
      </c>
      <c r="I3" s="233"/>
      <c r="J3" s="233"/>
      <c r="K3" s="233"/>
    </row>
    <row r="4" spans="1:14" x14ac:dyDescent="0.3">
      <c r="G4" s="165"/>
      <c r="H4" s="233" t="s">
        <v>304</v>
      </c>
      <c r="I4" s="233"/>
      <c r="J4" s="233"/>
      <c r="K4" s="233"/>
    </row>
    <row r="5" spans="1:14" x14ac:dyDescent="0.3">
      <c r="G5" s="165"/>
      <c r="H5" s="233" t="s">
        <v>272</v>
      </c>
      <c r="I5" s="233"/>
      <c r="J5" s="233"/>
      <c r="K5" s="233"/>
    </row>
    <row r="6" spans="1:14" x14ac:dyDescent="0.3">
      <c r="G6" s="233"/>
      <c r="H6" s="233"/>
      <c r="I6" s="233"/>
      <c r="J6" s="233"/>
      <c r="K6" s="233"/>
    </row>
    <row r="7" spans="1:14" ht="15.6" customHeight="1" x14ac:dyDescent="0.3">
      <c r="A7" s="365" t="s">
        <v>302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</row>
    <row r="8" spans="1:14" ht="18.3" customHeight="1" x14ac:dyDescent="0.3">
      <c r="A8" s="365"/>
      <c r="B8" s="365"/>
      <c r="C8" s="365"/>
      <c r="D8" s="365"/>
      <c r="E8" s="365"/>
      <c r="F8" s="365"/>
      <c r="G8" s="365"/>
      <c r="H8" s="365"/>
      <c r="I8" s="365"/>
      <c r="J8" s="365"/>
      <c r="K8" s="365"/>
    </row>
    <row r="9" spans="1:14" ht="18.75" customHeight="1" x14ac:dyDescent="0.3">
      <c r="J9" s="335" t="s">
        <v>14</v>
      </c>
      <c r="K9" s="335"/>
    </row>
    <row r="10" spans="1:14" ht="24" x14ac:dyDescent="0.3">
      <c r="A10" s="251" t="s">
        <v>1</v>
      </c>
      <c r="B10" s="251" t="s">
        <v>2</v>
      </c>
      <c r="C10" s="3" t="s">
        <v>3</v>
      </c>
      <c r="D10" s="251" t="s">
        <v>5</v>
      </c>
      <c r="E10" s="251" t="s">
        <v>8</v>
      </c>
      <c r="F10" s="251" t="s">
        <v>6</v>
      </c>
      <c r="G10" s="251" t="s">
        <v>7</v>
      </c>
      <c r="H10" s="336" t="s">
        <v>9</v>
      </c>
      <c r="I10" s="337"/>
      <c r="J10" s="337"/>
      <c r="K10" s="338"/>
    </row>
    <row r="11" spans="1:14" ht="22.65" customHeight="1" x14ac:dyDescent="0.3">
      <c r="A11" s="240"/>
      <c r="B11" s="240"/>
      <c r="C11" s="4" t="s">
        <v>4</v>
      </c>
      <c r="D11" s="240"/>
      <c r="E11" s="240"/>
      <c r="F11" s="240"/>
      <c r="G11" s="240"/>
      <c r="H11" s="4" t="s">
        <v>10</v>
      </c>
      <c r="I11" s="4" t="s">
        <v>11</v>
      </c>
      <c r="J11" s="4" t="s">
        <v>12</v>
      </c>
      <c r="K11" s="4" t="s">
        <v>13</v>
      </c>
    </row>
    <row r="12" spans="1:14" ht="11.25" customHeight="1" thickBot="1" x14ac:dyDescent="0.35">
      <c r="A12" s="80">
        <v>1</v>
      </c>
      <c r="B12" s="80">
        <v>2</v>
      </c>
      <c r="C12" s="80">
        <v>3</v>
      </c>
      <c r="D12" s="80">
        <v>4</v>
      </c>
      <c r="E12" s="80">
        <v>5</v>
      </c>
      <c r="F12" s="80">
        <v>6</v>
      </c>
      <c r="G12" s="80">
        <v>7</v>
      </c>
      <c r="H12" s="80">
        <v>8</v>
      </c>
      <c r="I12" s="80">
        <v>9</v>
      </c>
      <c r="J12" s="80">
        <v>10</v>
      </c>
      <c r="K12" s="80">
        <v>11</v>
      </c>
    </row>
    <row r="13" spans="1:14" ht="18" customHeight="1" thickBot="1" x14ac:dyDescent="0.35">
      <c r="A13" s="207">
        <v>1</v>
      </c>
      <c r="B13" s="313" t="s">
        <v>16</v>
      </c>
      <c r="C13" s="314"/>
      <c r="D13" s="314"/>
      <c r="E13" s="314"/>
      <c r="F13" s="315"/>
      <c r="G13" s="208">
        <f>SUM(H13:K13)</f>
        <v>10499000</v>
      </c>
      <c r="H13" s="208">
        <f>SUM(H30,H35,H40,H43,H48,H50,H56,H83,H102,H106,H114,H117,H144,H147)</f>
        <v>2593497</v>
      </c>
      <c r="I13" s="208">
        <f>SUM(I30,I35,I40,I43,I48,I50,I56,I83,I102,I106,I114,I117,I144,I147)</f>
        <v>3004959</v>
      </c>
      <c r="J13" s="208">
        <f>SUM(J30,J35,J40,J43,J48,J50,J56,J83,J102,J106,J114,J117,J144,J147)</f>
        <v>2487927</v>
      </c>
      <c r="K13" s="209">
        <f>SUM(K30,K35,K40,K43,K48,K50,K56,K83,K102,K106,K114,K117,K144,K147)</f>
        <v>2412617</v>
      </c>
      <c r="N13" s="61"/>
    </row>
    <row r="14" spans="1:14" ht="18" customHeight="1" x14ac:dyDescent="0.3">
      <c r="A14" s="319"/>
      <c r="B14" s="237" t="s">
        <v>59</v>
      </c>
      <c r="C14" s="318" t="s">
        <v>15</v>
      </c>
      <c r="D14" s="317">
        <v>151</v>
      </c>
      <c r="E14" s="108" t="s">
        <v>17</v>
      </c>
      <c r="F14" s="146" t="s">
        <v>19</v>
      </c>
      <c r="G14" s="148">
        <f t="shared" ref="G14" si="0">SUM(H14:K14)</f>
        <v>217519</v>
      </c>
      <c r="H14" s="149">
        <v>65633</v>
      </c>
      <c r="I14" s="149">
        <v>62433</v>
      </c>
      <c r="J14" s="149">
        <v>61633</v>
      </c>
      <c r="K14" s="149">
        <v>27820</v>
      </c>
    </row>
    <row r="15" spans="1:14" ht="36.75" customHeight="1" x14ac:dyDescent="0.3">
      <c r="A15" s="319"/>
      <c r="B15" s="237"/>
      <c r="C15" s="318"/>
      <c r="D15" s="317"/>
      <c r="E15" s="52" t="s">
        <v>18</v>
      </c>
      <c r="F15" s="6" t="s">
        <v>20</v>
      </c>
      <c r="G15" s="27">
        <f t="shared" ref="G15:G29" si="1">SUM(H15:K15)</f>
        <v>8000</v>
      </c>
      <c r="H15" s="7">
        <v>1000</v>
      </c>
      <c r="I15" s="7">
        <v>1000</v>
      </c>
      <c r="J15" s="7">
        <v>5000</v>
      </c>
      <c r="K15" s="7">
        <v>1000</v>
      </c>
    </row>
    <row r="16" spans="1:14" ht="22.5" customHeight="1" x14ac:dyDescent="0.3">
      <c r="A16" s="319"/>
      <c r="B16" s="237"/>
      <c r="C16" s="318"/>
      <c r="D16" s="317"/>
      <c r="E16" s="52" t="s">
        <v>21</v>
      </c>
      <c r="F16" s="6" t="s">
        <v>292</v>
      </c>
      <c r="G16" s="27">
        <f t="shared" si="1"/>
        <v>119429</v>
      </c>
      <c r="H16" s="7">
        <v>58129</v>
      </c>
      <c r="I16" s="7">
        <v>46300</v>
      </c>
      <c r="J16" s="7">
        <v>15000</v>
      </c>
      <c r="K16" s="7"/>
    </row>
    <row r="17" spans="1:11" ht="26.55" customHeight="1" x14ac:dyDescent="0.3">
      <c r="A17" s="319"/>
      <c r="B17" s="237"/>
      <c r="C17" s="318"/>
      <c r="D17" s="317"/>
      <c r="E17" s="52" t="s">
        <v>291</v>
      </c>
      <c r="F17" s="6" t="s">
        <v>292</v>
      </c>
      <c r="G17" s="27">
        <f t="shared" si="1"/>
        <v>1600100</v>
      </c>
      <c r="H17" s="7">
        <v>502096</v>
      </c>
      <c r="I17" s="7">
        <v>441727</v>
      </c>
      <c r="J17" s="7">
        <v>417795</v>
      </c>
      <c r="K17" s="7">
        <v>238482</v>
      </c>
    </row>
    <row r="18" spans="1:11" ht="12.75" customHeight="1" x14ac:dyDescent="0.3">
      <c r="A18" s="319"/>
      <c r="B18" s="237"/>
      <c r="C18" s="318"/>
      <c r="D18" s="317"/>
      <c r="E18" s="52" t="s">
        <v>23</v>
      </c>
      <c r="F18" s="5" t="s">
        <v>24</v>
      </c>
      <c r="G18" s="27">
        <f t="shared" si="1"/>
        <v>8659</v>
      </c>
      <c r="H18" s="7">
        <v>2165</v>
      </c>
      <c r="I18" s="7">
        <v>2165</v>
      </c>
      <c r="J18" s="7">
        <v>2165</v>
      </c>
      <c r="K18" s="7">
        <v>2164</v>
      </c>
    </row>
    <row r="19" spans="1:11" ht="21.15" customHeight="1" x14ac:dyDescent="0.3">
      <c r="A19" s="319"/>
      <c r="B19" s="237"/>
      <c r="C19" s="318"/>
      <c r="D19" s="317"/>
      <c r="E19" s="52" t="s">
        <v>25</v>
      </c>
      <c r="F19" s="6" t="s">
        <v>26</v>
      </c>
      <c r="G19" s="27">
        <f t="shared" si="1"/>
        <v>4000</v>
      </c>
      <c r="H19" s="7">
        <v>1200</v>
      </c>
      <c r="I19" s="7">
        <v>1200</v>
      </c>
      <c r="J19" s="7">
        <v>400</v>
      </c>
      <c r="K19" s="7">
        <v>1200</v>
      </c>
    </row>
    <row r="20" spans="1:11" ht="25.8" customHeight="1" x14ac:dyDescent="0.3">
      <c r="A20" s="319"/>
      <c r="B20" s="237"/>
      <c r="C20" s="318"/>
      <c r="D20" s="317"/>
      <c r="E20" s="52" t="s">
        <v>117</v>
      </c>
      <c r="F20" s="6" t="s">
        <v>261</v>
      </c>
      <c r="G20" s="27">
        <f t="shared" si="1"/>
        <v>4130</v>
      </c>
      <c r="H20" s="7">
        <v>2900</v>
      </c>
      <c r="I20" s="7">
        <v>1230</v>
      </c>
      <c r="J20" s="7"/>
      <c r="K20" s="7"/>
    </row>
    <row r="21" spans="1:11" ht="15" customHeight="1" x14ac:dyDescent="0.3">
      <c r="A21" s="319"/>
      <c r="B21" s="237"/>
      <c r="C21" s="318"/>
      <c r="D21" s="317"/>
      <c r="E21" s="52" t="s">
        <v>38</v>
      </c>
      <c r="F21" s="6" t="s">
        <v>49</v>
      </c>
      <c r="G21" s="27">
        <f t="shared" si="1"/>
        <v>515</v>
      </c>
      <c r="H21" s="7">
        <v>129</v>
      </c>
      <c r="I21" s="7">
        <v>129</v>
      </c>
      <c r="J21" s="7">
        <v>129</v>
      </c>
      <c r="K21" s="7">
        <v>128</v>
      </c>
    </row>
    <row r="22" spans="1:11" ht="24.75" customHeight="1" x14ac:dyDescent="0.3">
      <c r="A22" s="319"/>
      <c r="B22" s="237"/>
      <c r="C22" s="318"/>
      <c r="D22" s="317"/>
      <c r="E22" s="52" t="s">
        <v>28</v>
      </c>
      <c r="F22" s="6" t="s">
        <v>29</v>
      </c>
      <c r="G22" s="27">
        <f t="shared" si="1"/>
        <v>20000</v>
      </c>
      <c r="H22" s="7">
        <v>7000</v>
      </c>
      <c r="I22" s="7">
        <v>3000</v>
      </c>
      <c r="J22" s="7">
        <v>7000</v>
      </c>
      <c r="K22" s="7">
        <v>3000</v>
      </c>
    </row>
    <row r="23" spans="1:11" ht="24" customHeight="1" x14ac:dyDescent="0.3">
      <c r="A23" s="319"/>
      <c r="B23" s="237"/>
      <c r="C23" s="318"/>
      <c r="D23" s="317"/>
      <c r="E23" s="52" t="s">
        <v>30</v>
      </c>
      <c r="F23" s="6" t="s">
        <v>31</v>
      </c>
      <c r="G23" s="27">
        <f t="shared" si="1"/>
        <v>7000</v>
      </c>
      <c r="H23" s="7"/>
      <c r="I23" s="7"/>
      <c r="J23" s="7">
        <v>5000</v>
      </c>
      <c r="K23" s="7">
        <v>2000</v>
      </c>
    </row>
    <row r="24" spans="1:11" ht="15.75" customHeight="1" x14ac:dyDescent="0.3">
      <c r="A24" s="319"/>
      <c r="B24" s="237"/>
      <c r="C24" s="318"/>
      <c r="D24" s="317"/>
      <c r="E24" s="52" t="s">
        <v>32</v>
      </c>
      <c r="F24" s="6" t="s">
        <v>33</v>
      </c>
      <c r="G24" s="27">
        <f t="shared" si="1"/>
        <v>5792</v>
      </c>
      <c r="H24" s="7">
        <v>3500</v>
      </c>
      <c r="I24" s="7">
        <v>292</v>
      </c>
      <c r="J24" s="7"/>
      <c r="K24" s="7">
        <v>2000</v>
      </c>
    </row>
    <row r="25" spans="1:11" ht="15.75" customHeight="1" x14ac:dyDescent="0.3">
      <c r="A25" s="319"/>
      <c r="B25" s="237"/>
      <c r="C25" s="318"/>
      <c r="D25" s="317"/>
      <c r="E25" s="52" t="s">
        <v>44</v>
      </c>
      <c r="F25" s="6" t="s">
        <v>55</v>
      </c>
      <c r="G25" s="27">
        <f t="shared" ref="G25" si="2">SUM(H25:K25)</f>
        <v>3000</v>
      </c>
      <c r="H25" s="7">
        <v>730</v>
      </c>
      <c r="I25" s="7">
        <v>730</v>
      </c>
      <c r="J25" s="7">
        <v>770</v>
      </c>
      <c r="K25" s="7">
        <v>770</v>
      </c>
    </row>
    <row r="26" spans="1:11" ht="15.75" customHeight="1" x14ac:dyDescent="0.3">
      <c r="A26" s="319"/>
      <c r="B26" s="237"/>
      <c r="C26" s="318"/>
      <c r="D26" s="310" t="s">
        <v>249</v>
      </c>
      <c r="E26" s="311"/>
      <c r="F26" s="312"/>
      <c r="G26" s="150">
        <f>SUM(H26:K26)</f>
        <v>1998144</v>
      </c>
      <c r="H26" s="150">
        <f>SUM(H14:H25)</f>
        <v>644482</v>
      </c>
      <c r="I26" s="150">
        <f>SUM(I14:I25)</f>
        <v>560206</v>
      </c>
      <c r="J26" s="150">
        <f>SUM(J14:J25)</f>
        <v>514892</v>
      </c>
      <c r="K26" s="150">
        <f>SUM(K14:K25)</f>
        <v>278564</v>
      </c>
    </row>
    <row r="27" spans="1:11" ht="14.25" customHeight="1" x14ac:dyDescent="0.3">
      <c r="A27" s="319"/>
      <c r="B27" s="237"/>
      <c r="C27" s="318"/>
      <c r="D27" s="171" t="s">
        <v>98</v>
      </c>
      <c r="E27" s="52" t="s">
        <v>21</v>
      </c>
      <c r="F27" s="5" t="s">
        <v>22</v>
      </c>
      <c r="G27" s="27">
        <f t="shared" si="1"/>
        <v>16350</v>
      </c>
      <c r="H27" s="7">
        <v>7000</v>
      </c>
      <c r="I27" s="7">
        <v>6000</v>
      </c>
      <c r="J27" s="7">
        <v>3350</v>
      </c>
      <c r="K27" s="7"/>
    </row>
    <row r="28" spans="1:11" ht="14.25" customHeight="1" x14ac:dyDescent="0.3">
      <c r="A28" s="319"/>
      <c r="B28" s="237"/>
      <c r="C28" s="318"/>
      <c r="D28" s="171" t="s">
        <v>187</v>
      </c>
      <c r="E28" s="52" t="s">
        <v>21</v>
      </c>
      <c r="F28" s="5" t="s">
        <v>22</v>
      </c>
      <c r="G28" s="27">
        <f t="shared" si="1"/>
        <v>500</v>
      </c>
      <c r="H28" s="7">
        <v>500</v>
      </c>
      <c r="I28" s="7"/>
      <c r="J28" s="7"/>
      <c r="K28" s="7"/>
    </row>
    <row r="29" spans="1:11" ht="13.65" customHeight="1" x14ac:dyDescent="0.3">
      <c r="A29" s="319"/>
      <c r="B29" s="237"/>
      <c r="C29" s="318"/>
      <c r="D29" s="182" t="s">
        <v>99</v>
      </c>
      <c r="E29" s="52" t="s">
        <v>21</v>
      </c>
      <c r="F29" s="5" t="s">
        <v>22</v>
      </c>
      <c r="G29" s="27">
        <f t="shared" si="1"/>
        <v>10234</v>
      </c>
      <c r="H29" s="7">
        <v>4300</v>
      </c>
      <c r="I29" s="7">
        <v>3700</v>
      </c>
      <c r="J29" s="7">
        <v>2234</v>
      </c>
      <c r="K29" s="7"/>
    </row>
    <row r="30" spans="1:11" ht="14.25" customHeight="1" x14ac:dyDescent="0.3">
      <c r="A30" s="319"/>
      <c r="B30" s="238"/>
      <c r="C30" s="316"/>
      <c r="D30" s="266" t="s">
        <v>35</v>
      </c>
      <c r="E30" s="267"/>
      <c r="F30" s="268"/>
      <c r="G30" s="186">
        <f>SUM(G26,G27,G28,G29:G29)</f>
        <v>2025228</v>
      </c>
      <c r="H30" s="186">
        <f>SUM(H26,H27,H28,H29:H29)</f>
        <v>656282</v>
      </c>
      <c r="I30" s="186">
        <f>SUM(I26,I27,I28,I29:I29)</f>
        <v>569906</v>
      </c>
      <c r="J30" s="186">
        <f>SUM(J26,J27,J28,J29:J29)</f>
        <v>520476</v>
      </c>
      <c r="K30" s="186">
        <f>SUM(K26,K27,K28,K29:K29)</f>
        <v>278564</v>
      </c>
    </row>
    <row r="31" spans="1:11" ht="22.65" customHeight="1" x14ac:dyDescent="0.3">
      <c r="A31" s="319"/>
      <c r="B31" s="237" t="s">
        <v>60</v>
      </c>
      <c r="C31" s="239" t="s">
        <v>61</v>
      </c>
      <c r="D31" s="76">
        <v>154</v>
      </c>
      <c r="E31" s="108" t="s">
        <v>62</v>
      </c>
      <c r="F31" s="42" t="s">
        <v>76</v>
      </c>
      <c r="G31" s="163">
        <f t="shared" ref="G31:G33" si="3">SUM(H31:K31)</f>
        <v>170878</v>
      </c>
      <c r="H31" s="100">
        <v>20000</v>
      </c>
      <c r="I31" s="100">
        <v>31200</v>
      </c>
      <c r="J31" s="100">
        <v>96490</v>
      </c>
      <c r="K31" s="100">
        <v>23188</v>
      </c>
    </row>
    <row r="32" spans="1:11" ht="23.25" customHeight="1" x14ac:dyDescent="0.3">
      <c r="A32" s="319"/>
      <c r="B32" s="237"/>
      <c r="C32" s="239"/>
      <c r="D32" s="248">
        <v>151</v>
      </c>
      <c r="E32" s="52" t="s">
        <v>62</v>
      </c>
      <c r="F32" s="24" t="s">
        <v>76</v>
      </c>
      <c r="G32" s="28">
        <f t="shared" si="3"/>
        <v>800</v>
      </c>
      <c r="H32" s="21">
        <v>100</v>
      </c>
      <c r="I32" s="21">
        <v>100</v>
      </c>
      <c r="J32" s="21">
        <v>400</v>
      </c>
      <c r="K32" s="21">
        <v>200</v>
      </c>
    </row>
    <row r="33" spans="1:11" ht="38.1" customHeight="1" x14ac:dyDescent="0.3">
      <c r="A33" s="319"/>
      <c r="B33" s="237"/>
      <c r="C33" s="239"/>
      <c r="D33" s="249"/>
      <c r="E33" s="52" t="s">
        <v>273</v>
      </c>
      <c r="F33" s="24" t="s">
        <v>274</v>
      </c>
      <c r="G33" s="28">
        <f t="shared" si="3"/>
        <v>1000</v>
      </c>
      <c r="H33" s="21"/>
      <c r="I33" s="21">
        <v>100</v>
      </c>
      <c r="J33" s="21">
        <v>700</v>
      </c>
      <c r="K33" s="21">
        <v>200</v>
      </c>
    </row>
    <row r="34" spans="1:11" x14ac:dyDescent="0.3">
      <c r="A34" s="319"/>
      <c r="B34" s="237"/>
      <c r="C34" s="239"/>
      <c r="D34" s="249"/>
      <c r="E34" s="147" t="s">
        <v>64</v>
      </c>
      <c r="F34" s="162" t="s">
        <v>77</v>
      </c>
      <c r="G34" s="123">
        <f t="shared" ref="G34" si="4">SUM(H34:K34)</f>
        <v>5000</v>
      </c>
      <c r="H34" s="162">
        <v>2500</v>
      </c>
      <c r="I34" s="162">
        <v>1500</v>
      </c>
      <c r="J34" s="162">
        <v>1000</v>
      </c>
      <c r="K34" s="162"/>
    </row>
    <row r="35" spans="1:11" ht="15" customHeight="1" x14ac:dyDescent="0.3">
      <c r="A35" s="319"/>
      <c r="B35" s="238"/>
      <c r="C35" s="316"/>
      <c r="D35" s="266" t="s">
        <v>63</v>
      </c>
      <c r="E35" s="267"/>
      <c r="F35" s="268"/>
      <c r="G35" s="183">
        <f>SUM(G31:G34)</f>
        <v>177678</v>
      </c>
      <c r="H35" s="183">
        <f>SUM(H31:H34)</f>
        <v>22600</v>
      </c>
      <c r="I35" s="183">
        <f>SUM(I31:I34)</f>
        <v>32900</v>
      </c>
      <c r="J35" s="183">
        <f>SUM(J31:J34)</f>
        <v>98590</v>
      </c>
      <c r="K35" s="183">
        <f>SUM(K31:K34)</f>
        <v>23588</v>
      </c>
    </row>
    <row r="36" spans="1:11" ht="24.6" customHeight="1" x14ac:dyDescent="0.3">
      <c r="A36" s="319"/>
      <c r="B36" s="237" t="s">
        <v>69</v>
      </c>
      <c r="C36" s="318" t="s">
        <v>70</v>
      </c>
      <c r="D36" s="248">
        <v>151</v>
      </c>
      <c r="E36" s="52" t="s">
        <v>117</v>
      </c>
      <c r="F36" s="6" t="s">
        <v>261</v>
      </c>
      <c r="G36" s="23">
        <f t="shared" ref="G36:G39" si="5">SUM(H36:K36)</f>
        <v>9000</v>
      </c>
      <c r="H36" s="33"/>
      <c r="I36" s="33">
        <v>3000</v>
      </c>
      <c r="J36" s="33">
        <v>6000</v>
      </c>
      <c r="K36" s="33"/>
    </row>
    <row r="37" spans="1:11" ht="15" customHeight="1" x14ac:dyDescent="0.3">
      <c r="A37" s="319"/>
      <c r="B37" s="237"/>
      <c r="C37" s="318"/>
      <c r="D37" s="249"/>
      <c r="E37" s="52" t="s">
        <v>65</v>
      </c>
      <c r="F37" s="5" t="s">
        <v>78</v>
      </c>
      <c r="G37" s="23">
        <f t="shared" si="5"/>
        <v>2000</v>
      </c>
      <c r="H37" s="20"/>
      <c r="I37" s="20">
        <v>1500</v>
      </c>
      <c r="J37" s="20">
        <v>500</v>
      </c>
      <c r="K37" s="20"/>
    </row>
    <row r="38" spans="1:11" ht="15" customHeight="1" x14ac:dyDescent="0.3">
      <c r="A38" s="319"/>
      <c r="B38" s="237"/>
      <c r="C38" s="318"/>
      <c r="D38" s="249"/>
      <c r="E38" s="52" t="s">
        <v>66</v>
      </c>
      <c r="F38" s="5" t="s">
        <v>79</v>
      </c>
      <c r="G38" s="23">
        <f t="shared" si="5"/>
        <v>1000</v>
      </c>
      <c r="H38" s="20"/>
      <c r="I38" s="20">
        <v>1000</v>
      </c>
      <c r="J38" s="20"/>
      <c r="K38" s="20"/>
    </row>
    <row r="39" spans="1:11" ht="25.8" customHeight="1" x14ac:dyDescent="0.3">
      <c r="A39" s="319"/>
      <c r="B39" s="237"/>
      <c r="C39" s="318"/>
      <c r="D39" s="249"/>
      <c r="E39" s="147" t="s">
        <v>67</v>
      </c>
      <c r="F39" s="122" t="s">
        <v>80</v>
      </c>
      <c r="G39" s="74">
        <f t="shared" si="5"/>
        <v>1000</v>
      </c>
      <c r="H39" s="121">
        <v>1000</v>
      </c>
      <c r="I39" s="121"/>
      <c r="J39" s="121"/>
      <c r="K39" s="75"/>
    </row>
    <row r="40" spans="1:11" ht="15.6" customHeight="1" x14ac:dyDescent="0.3">
      <c r="A40" s="319"/>
      <c r="B40" s="238"/>
      <c r="C40" s="316"/>
      <c r="D40" s="266" t="s">
        <v>68</v>
      </c>
      <c r="E40" s="267"/>
      <c r="F40" s="268"/>
      <c r="G40" s="187">
        <f>SUM(H40:K40)</f>
        <v>13000</v>
      </c>
      <c r="H40" s="187">
        <f>SUM(H36:H39)</f>
        <v>1000</v>
      </c>
      <c r="I40" s="187">
        <f>SUM(I36:I39)</f>
        <v>5500</v>
      </c>
      <c r="J40" s="187">
        <f>SUM(J36:J39)</f>
        <v>6500</v>
      </c>
      <c r="K40" s="188">
        <f>SUM(K36:K39)</f>
        <v>0</v>
      </c>
    </row>
    <row r="41" spans="1:11" ht="15" customHeight="1" x14ac:dyDescent="0.3">
      <c r="A41" s="319"/>
      <c r="B41" s="252" t="s">
        <v>71</v>
      </c>
      <c r="C41" s="251" t="s">
        <v>72</v>
      </c>
      <c r="D41" s="108">
        <v>154</v>
      </c>
      <c r="E41" s="71" t="s">
        <v>73</v>
      </c>
      <c r="F41" s="62" t="s">
        <v>81</v>
      </c>
      <c r="G41" s="40">
        <f>SUM(H41:K41)</f>
        <v>24494</v>
      </c>
      <c r="H41" s="42">
        <v>2000</v>
      </c>
      <c r="I41" s="42">
        <v>4000</v>
      </c>
      <c r="J41" s="42">
        <v>17000</v>
      </c>
      <c r="K41" s="42">
        <v>1494</v>
      </c>
    </row>
    <row r="42" spans="1:11" ht="15" customHeight="1" x14ac:dyDescent="0.3">
      <c r="A42" s="319"/>
      <c r="B42" s="237"/>
      <c r="C42" s="239"/>
      <c r="D42" s="151">
        <v>151</v>
      </c>
      <c r="E42" s="72" t="s">
        <v>74</v>
      </c>
      <c r="F42" s="73" t="s">
        <v>82</v>
      </c>
      <c r="G42" s="74">
        <f>SUM(H42:K42)</f>
        <v>52000</v>
      </c>
      <c r="H42" s="75"/>
      <c r="I42" s="75">
        <v>6000</v>
      </c>
      <c r="J42" s="75">
        <v>35000</v>
      </c>
      <c r="K42" s="75">
        <v>11000</v>
      </c>
    </row>
    <row r="43" spans="1:11" ht="15" customHeight="1" x14ac:dyDescent="0.3">
      <c r="A43" s="319"/>
      <c r="B43" s="238"/>
      <c r="C43" s="240"/>
      <c r="D43" s="266" t="s">
        <v>84</v>
      </c>
      <c r="E43" s="267"/>
      <c r="F43" s="268"/>
      <c r="G43" s="183">
        <f>SUM(G41:G42)</f>
        <v>76494</v>
      </c>
      <c r="H43" s="183">
        <f>SUM(H41:H42)</f>
        <v>2000</v>
      </c>
      <c r="I43" s="183">
        <f>SUM(I41:I42)</f>
        <v>10000</v>
      </c>
      <c r="J43" s="183">
        <f>SUM(J41:J42)</f>
        <v>52000</v>
      </c>
      <c r="K43" s="183">
        <f>SUM(K41:K42)</f>
        <v>12494</v>
      </c>
    </row>
    <row r="44" spans="1:11" ht="23.25" customHeight="1" x14ac:dyDescent="0.3">
      <c r="A44" s="319"/>
      <c r="B44" s="237" t="s">
        <v>85</v>
      </c>
      <c r="C44" s="239" t="s">
        <v>86</v>
      </c>
      <c r="D44" s="249">
        <v>151</v>
      </c>
      <c r="E44" s="108" t="s">
        <v>42</v>
      </c>
      <c r="F44" s="69" t="s">
        <v>53</v>
      </c>
      <c r="G44" s="23">
        <f t="shared" ref="G44:G47" si="6">SUM(H44:K44)</f>
        <v>30500</v>
      </c>
      <c r="H44" s="20">
        <v>3000</v>
      </c>
      <c r="I44" s="20">
        <v>3500</v>
      </c>
      <c r="J44" s="20">
        <v>21500</v>
      </c>
      <c r="K44" s="20">
        <v>2500</v>
      </c>
    </row>
    <row r="45" spans="1:11" ht="15" customHeight="1" x14ac:dyDescent="0.3">
      <c r="A45" s="319"/>
      <c r="B45" s="237"/>
      <c r="C45" s="239"/>
      <c r="D45" s="249"/>
      <c r="E45" s="52" t="s">
        <v>90</v>
      </c>
      <c r="F45" s="5" t="s">
        <v>95</v>
      </c>
      <c r="G45" s="23">
        <f t="shared" si="6"/>
        <v>25000</v>
      </c>
      <c r="H45" s="20">
        <v>10000</v>
      </c>
      <c r="I45" s="20">
        <v>1000</v>
      </c>
      <c r="J45" s="20">
        <v>14000</v>
      </c>
      <c r="K45" s="20"/>
    </row>
    <row r="46" spans="1:11" ht="15" customHeight="1" x14ac:dyDescent="0.3">
      <c r="A46" s="319"/>
      <c r="B46" s="237"/>
      <c r="C46" s="239"/>
      <c r="D46" s="249"/>
      <c r="E46" s="52" t="s">
        <v>32</v>
      </c>
      <c r="F46" s="5" t="s">
        <v>33</v>
      </c>
      <c r="G46" s="23">
        <f t="shared" si="6"/>
        <v>43000</v>
      </c>
      <c r="H46" s="20"/>
      <c r="I46" s="20"/>
      <c r="J46" s="20">
        <v>43000</v>
      </c>
      <c r="K46" s="20"/>
    </row>
    <row r="47" spans="1:11" ht="24.75" customHeight="1" x14ac:dyDescent="0.3">
      <c r="A47" s="319"/>
      <c r="B47" s="237"/>
      <c r="C47" s="239"/>
      <c r="D47" s="249"/>
      <c r="E47" s="72" t="s">
        <v>91</v>
      </c>
      <c r="F47" s="73" t="s">
        <v>96</v>
      </c>
      <c r="G47" s="74">
        <f t="shared" si="6"/>
        <v>8000</v>
      </c>
      <c r="H47" s="75"/>
      <c r="I47" s="75">
        <v>2500</v>
      </c>
      <c r="J47" s="75">
        <v>5000</v>
      </c>
      <c r="K47" s="75">
        <v>500</v>
      </c>
    </row>
    <row r="48" spans="1:11" ht="15" customHeight="1" x14ac:dyDescent="0.3">
      <c r="A48" s="319"/>
      <c r="B48" s="238"/>
      <c r="C48" s="240"/>
      <c r="D48" s="309" t="s">
        <v>89</v>
      </c>
      <c r="E48" s="309"/>
      <c r="F48" s="309"/>
      <c r="G48" s="183">
        <f>SUM(H48:K48)</f>
        <v>106500</v>
      </c>
      <c r="H48" s="183">
        <f>SUM(H44:H47)</f>
        <v>13000</v>
      </c>
      <c r="I48" s="183">
        <f>SUM(I44:I47)</f>
        <v>7000</v>
      </c>
      <c r="J48" s="183">
        <f>SUM(J44:J47)</f>
        <v>83500</v>
      </c>
      <c r="K48" s="183">
        <f>SUM(K44:K47)</f>
        <v>3000</v>
      </c>
    </row>
    <row r="49" spans="1:11" ht="23.1" customHeight="1" x14ac:dyDescent="0.3">
      <c r="A49" s="319"/>
      <c r="B49" s="252" t="s">
        <v>100</v>
      </c>
      <c r="C49" s="251" t="s">
        <v>101</v>
      </c>
      <c r="D49" s="151">
        <v>151</v>
      </c>
      <c r="E49" s="76" t="s">
        <v>28</v>
      </c>
      <c r="F49" s="64" t="s">
        <v>29</v>
      </c>
      <c r="G49" s="77">
        <f>SUM(H49:K49)</f>
        <v>80000</v>
      </c>
      <c r="H49" s="78"/>
      <c r="I49" s="78"/>
      <c r="J49" s="78">
        <v>70000</v>
      </c>
      <c r="K49" s="78">
        <v>10000</v>
      </c>
    </row>
    <row r="50" spans="1:11" ht="15" customHeight="1" x14ac:dyDescent="0.3">
      <c r="A50" s="319"/>
      <c r="B50" s="238"/>
      <c r="C50" s="240"/>
      <c r="D50" s="266" t="s">
        <v>102</v>
      </c>
      <c r="E50" s="267"/>
      <c r="F50" s="268"/>
      <c r="G50" s="183">
        <f>SUM(G49)</f>
        <v>80000</v>
      </c>
      <c r="H50" s="183">
        <f t="shared" ref="H50:K50" si="7">SUM(H49)</f>
        <v>0</v>
      </c>
      <c r="I50" s="183">
        <f t="shared" si="7"/>
        <v>0</v>
      </c>
      <c r="J50" s="183">
        <f t="shared" si="7"/>
        <v>70000</v>
      </c>
      <c r="K50" s="183">
        <f t="shared" si="7"/>
        <v>10000</v>
      </c>
    </row>
    <row r="51" spans="1:11" ht="14.25" customHeight="1" x14ac:dyDescent="0.3">
      <c r="A51" s="319"/>
      <c r="B51" s="237" t="s">
        <v>107</v>
      </c>
      <c r="C51" s="318" t="s">
        <v>104</v>
      </c>
      <c r="D51" s="185">
        <v>1412</v>
      </c>
      <c r="E51" s="108" t="s">
        <v>103</v>
      </c>
      <c r="F51" s="116" t="s">
        <v>106</v>
      </c>
      <c r="G51" s="40">
        <f t="shared" ref="G51:G57" si="8">SUM(H51:K51)</f>
        <v>126600</v>
      </c>
      <c r="H51" s="118">
        <v>31700</v>
      </c>
      <c r="I51" s="118">
        <v>31700</v>
      </c>
      <c r="J51" s="118">
        <v>31700</v>
      </c>
      <c r="K51" s="118">
        <v>31500</v>
      </c>
    </row>
    <row r="52" spans="1:11" ht="13.65" customHeight="1" x14ac:dyDescent="0.3">
      <c r="A52" s="319"/>
      <c r="B52" s="237"/>
      <c r="C52" s="318"/>
      <c r="D52" s="32">
        <v>149</v>
      </c>
      <c r="E52" s="52" t="s">
        <v>44</v>
      </c>
      <c r="F52" s="22" t="s">
        <v>55</v>
      </c>
      <c r="G52" s="23">
        <f t="shared" si="8"/>
        <v>24969</v>
      </c>
      <c r="H52" s="24">
        <v>6238</v>
      </c>
      <c r="I52" s="24">
        <v>6238</v>
      </c>
      <c r="J52" s="24">
        <v>6238</v>
      </c>
      <c r="K52" s="24">
        <v>6255</v>
      </c>
    </row>
    <row r="53" spans="1:11" ht="23.85" customHeight="1" x14ac:dyDescent="0.3">
      <c r="A53" s="319"/>
      <c r="B53" s="237"/>
      <c r="C53" s="318"/>
      <c r="D53" s="248">
        <v>151</v>
      </c>
      <c r="E53" s="117" t="s">
        <v>42</v>
      </c>
      <c r="F53" s="115" t="s">
        <v>53</v>
      </c>
      <c r="G53" s="23">
        <f t="shared" si="8"/>
        <v>5000</v>
      </c>
      <c r="H53" s="68"/>
      <c r="I53" s="68"/>
      <c r="J53" s="68">
        <v>5000</v>
      </c>
      <c r="K53" s="68"/>
    </row>
    <row r="54" spans="1:11" ht="13.65" customHeight="1" x14ac:dyDescent="0.3">
      <c r="A54" s="319"/>
      <c r="B54" s="237"/>
      <c r="C54" s="318"/>
      <c r="D54" s="249"/>
      <c r="E54" s="109" t="s">
        <v>103</v>
      </c>
      <c r="F54" s="110" t="s">
        <v>106</v>
      </c>
      <c r="G54" s="23">
        <f t="shared" si="8"/>
        <v>9450</v>
      </c>
      <c r="H54" s="68">
        <v>1540</v>
      </c>
      <c r="I54" s="68">
        <v>2200</v>
      </c>
      <c r="J54" s="68">
        <v>3800</v>
      </c>
      <c r="K54" s="68">
        <v>1910</v>
      </c>
    </row>
    <row r="55" spans="1:11" ht="21.75" customHeight="1" x14ac:dyDescent="0.3">
      <c r="A55" s="319"/>
      <c r="B55" s="237"/>
      <c r="C55" s="318"/>
      <c r="D55" s="249"/>
      <c r="E55" s="72" t="s">
        <v>44</v>
      </c>
      <c r="F55" s="63" t="s">
        <v>55</v>
      </c>
      <c r="G55" s="74">
        <f t="shared" si="8"/>
        <v>31180</v>
      </c>
      <c r="H55" s="68">
        <v>100</v>
      </c>
      <c r="I55" s="68">
        <v>8160</v>
      </c>
      <c r="J55" s="68">
        <v>22600</v>
      </c>
      <c r="K55" s="68">
        <v>320</v>
      </c>
    </row>
    <row r="56" spans="1:11" ht="15" customHeight="1" x14ac:dyDescent="0.3">
      <c r="A56" s="319"/>
      <c r="B56" s="238"/>
      <c r="C56" s="316"/>
      <c r="D56" s="266" t="s">
        <v>105</v>
      </c>
      <c r="E56" s="267"/>
      <c r="F56" s="268"/>
      <c r="G56" s="183">
        <f t="shared" si="8"/>
        <v>197199</v>
      </c>
      <c r="H56" s="183">
        <f>SUM(H51:H55)</f>
        <v>39578</v>
      </c>
      <c r="I56" s="183">
        <f>SUM(I51:I55)</f>
        <v>48298</v>
      </c>
      <c r="J56" s="183">
        <f>SUM(J51:J55)</f>
        <v>69338</v>
      </c>
      <c r="K56" s="183">
        <f>SUM(K51:K55)</f>
        <v>39985</v>
      </c>
    </row>
    <row r="57" spans="1:11" ht="25.5" customHeight="1" x14ac:dyDescent="0.3">
      <c r="A57" s="319"/>
      <c r="B57" s="362" t="s">
        <v>108</v>
      </c>
      <c r="C57" s="359" t="s">
        <v>121</v>
      </c>
      <c r="D57" s="249">
        <v>142</v>
      </c>
      <c r="E57" s="166" t="s">
        <v>109</v>
      </c>
      <c r="F57" s="65" t="s">
        <v>149</v>
      </c>
      <c r="G57" s="40">
        <f t="shared" si="8"/>
        <v>14800</v>
      </c>
      <c r="H57" s="41">
        <v>3700</v>
      </c>
      <c r="I57" s="41">
        <v>3700</v>
      </c>
      <c r="J57" s="41">
        <v>3700</v>
      </c>
      <c r="K57" s="41">
        <v>3700</v>
      </c>
    </row>
    <row r="58" spans="1:11" ht="23.25" customHeight="1" x14ac:dyDescent="0.3">
      <c r="A58" s="319"/>
      <c r="B58" s="363"/>
      <c r="C58" s="360"/>
      <c r="D58" s="249"/>
      <c r="E58" s="32" t="s">
        <v>110</v>
      </c>
      <c r="F58" s="22" t="s">
        <v>149</v>
      </c>
      <c r="G58" s="23">
        <f t="shared" ref="G58:G73" si="9">SUM(H58:K58)</f>
        <v>400</v>
      </c>
      <c r="H58" s="24">
        <v>100</v>
      </c>
      <c r="I58" s="24">
        <v>100</v>
      </c>
      <c r="J58" s="24">
        <v>100</v>
      </c>
      <c r="K58" s="24">
        <v>100</v>
      </c>
    </row>
    <row r="59" spans="1:11" ht="25.5" customHeight="1" x14ac:dyDescent="0.3">
      <c r="A59" s="319"/>
      <c r="B59" s="363"/>
      <c r="C59" s="360"/>
      <c r="D59" s="249"/>
      <c r="E59" s="32" t="s">
        <v>111</v>
      </c>
      <c r="F59" s="22" t="s">
        <v>149</v>
      </c>
      <c r="G59" s="23">
        <f t="shared" si="9"/>
        <v>200</v>
      </c>
      <c r="H59" s="24">
        <v>100</v>
      </c>
      <c r="I59" s="24"/>
      <c r="J59" s="24">
        <v>100</v>
      </c>
      <c r="K59" s="24"/>
    </row>
    <row r="60" spans="1:11" ht="15" customHeight="1" x14ac:dyDescent="0.3">
      <c r="A60" s="319"/>
      <c r="B60" s="363"/>
      <c r="C60" s="360"/>
      <c r="D60" s="249"/>
      <c r="E60" s="32" t="s">
        <v>112</v>
      </c>
      <c r="F60" s="25" t="s">
        <v>150</v>
      </c>
      <c r="G60" s="23">
        <f t="shared" si="9"/>
        <v>15400</v>
      </c>
      <c r="H60" s="24">
        <v>3850</v>
      </c>
      <c r="I60" s="24">
        <v>3850</v>
      </c>
      <c r="J60" s="24">
        <v>3850</v>
      </c>
      <c r="K60" s="24">
        <v>3850</v>
      </c>
    </row>
    <row r="61" spans="1:11" ht="15" customHeight="1" x14ac:dyDescent="0.3">
      <c r="A61" s="319"/>
      <c r="B61" s="363"/>
      <c r="C61" s="360"/>
      <c r="D61" s="249"/>
      <c r="E61" s="32" t="s">
        <v>113</v>
      </c>
      <c r="F61" s="25" t="s">
        <v>151</v>
      </c>
      <c r="G61" s="23">
        <f t="shared" si="9"/>
        <v>23900</v>
      </c>
      <c r="H61" s="24">
        <v>5990</v>
      </c>
      <c r="I61" s="24">
        <v>5970</v>
      </c>
      <c r="J61" s="24">
        <v>5970</v>
      </c>
      <c r="K61" s="24">
        <v>5970</v>
      </c>
    </row>
    <row r="62" spans="1:11" ht="24" customHeight="1" x14ac:dyDescent="0.3">
      <c r="A62" s="319"/>
      <c r="B62" s="363"/>
      <c r="C62" s="360"/>
      <c r="D62" s="249"/>
      <c r="E62" s="32" t="s">
        <v>114</v>
      </c>
      <c r="F62" s="22" t="s">
        <v>250</v>
      </c>
      <c r="G62" s="23">
        <f t="shared" si="9"/>
        <v>8400</v>
      </c>
      <c r="H62" s="24">
        <v>2100</v>
      </c>
      <c r="I62" s="24">
        <v>2100</v>
      </c>
      <c r="J62" s="24">
        <v>2100</v>
      </c>
      <c r="K62" s="24">
        <v>2100</v>
      </c>
    </row>
    <row r="63" spans="1:11" ht="22.65" customHeight="1" x14ac:dyDescent="0.3">
      <c r="A63" s="319"/>
      <c r="B63" s="363"/>
      <c r="C63" s="360"/>
      <c r="D63" s="249"/>
      <c r="E63" s="32" t="s">
        <v>115</v>
      </c>
      <c r="F63" s="22" t="s">
        <v>152</v>
      </c>
      <c r="G63" s="23">
        <f t="shared" si="9"/>
        <v>3700</v>
      </c>
      <c r="H63" s="24">
        <v>920</v>
      </c>
      <c r="I63" s="24">
        <v>930</v>
      </c>
      <c r="J63" s="24">
        <v>920</v>
      </c>
      <c r="K63" s="24">
        <v>930</v>
      </c>
    </row>
    <row r="64" spans="1:11" ht="24" customHeight="1" x14ac:dyDescent="0.3">
      <c r="A64" s="319"/>
      <c r="B64" s="363"/>
      <c r="C64" s="360"/>
      <c r="D64" s="249"/>
      <c r="E64" s="32" t="s">
        <v>116</v>
      </c>
      <c r="F64" s="22" t="s">
        <v>153</v>
      </c>
      <c r="G64" s="23">
        <f t="shared" si="9"/>
        <v>12100</v>
      </c>
      <c r="H64" s="24">
        <v>2500</v>
      </c>
      <c r="I64" s="24">
        <v>3000</v>
      </c>
      <c r="J64" s="24">
        <v>3100</v>
      </c>
      <c r="K64" s="24">
        <v>3500</v>
      </c>
    </row>
    <row r="65" spans="1:11" ht="22.65" customHeight="1" x14ac:dyDescent="0.3">
      <c r="A65" s="319"/>
      <c r="B65" s="363"/>
      <c r="C65" s="360"/>
      <c r="D65" s="249"/>
      <c r="E65" s="32" t="s">
        <v>117</v>
      </c>
      <c r="F65" s="22" t="s">
        <v>154</v>
      </c>
      <c r="G65" s="23">
        <f t="shared" si="9"/>
        <v>18900</v>
      </c>
      <c r="H65" s="24">
        <v>4800</v>
      </c>
      <c r="I65" s="24">
        <v>4700</v>
      </c>
      <c r="J65" s="24">
        <v>4700</v>
      </c>
      <c r="K65" s="24">
        <v>4700</v>
      </c>
    </row>
    <row r="66" spans="1:11" ht="15" customHeight="1" x14ac:dyDescent="0.3">
      <c r="A66" s="319"/>
      <c r="B66" s="363"/>
      <c r="C66" s="360"/>
      <c r="D66" s="249"/>
      <c r="E66" s="32" t="s">
        <v>118</v>
      </c>
      <c r="F66" s="25" t="s">
        <v>155</v>
      </c>
      <c r="G66" s="23">
        <f t="shared" si="9"/>
        <v>202000</v>
      </c>
      <c r="H66" s="24">
        <v>50500</v>
      </c>
      <c r="I66" s="24">
        <v>50500</v>
      </c>
      <c r="J66" s="24">
        <v>50500</v>
      </c>
      <c r="K66" s="24">
        <v>50500</v>
      </c>
    </row>
    <row r="67" spans="1:11" ht="15" customHeight="1" x14ac:dyDescent="0.3">
      <c r="A67" s="319"/>
      <c r="B67" s="363"/>
      <c r="C67" s="360"/>
      <c r="D67" s="249"/>
      <c r="E67" s="32" t="s">
        <v>37</v>
      </c>
      <c r="F67" s="38" t="s">
        <v>48</v>
      </c>
      <c r="G67" s="23">
        <f t="shared" si="9"/>
        <v>133261</v>
      </c>
      <c r="H67" s="24">
        <v>33315</v>
      </c>
      <c r="I67" s="24">
        <v>33315</v>
      </c>
      <c r="J67" s="24">
        <v>33315</v>
      </c>
      <c r="K67" s="24">
        <v>33316</v>
      </c>
    </row>
    <row r="68" spans="1:11" ht="36" customHeight="1" x14ac:dyDescent="0.3">
      <c r="A68" s="319"/>
      <c r="B68" s="363"/>
      <c r="C68" s="360"/>
      <c r="D68" s="249"/>
      <c r="E68" s="32" t="s">
        <v>27</v>
      </c>
      <c r="F68" s="22" t="s">
        <v>259</v>
      </c>
      <c r="G68" s="23">
        <f t="shared" si="9"/>
        <v>11356</v>
      </c>
      <c r="H68" s="24">
        <v>2839</v>
      </c>
      <c r="I68" s="24">
        <v>2839</v>
      </c>
      <c r="J68" s="24">
        <v>2839</v>
      </c>
      <c r="K68" s="24">
        <v>2839</v>
      </c>
    </row>
    <row r="69" spans="1:11" ht="22.65" customHeight="1" x14ac:dyDescent="0.3">
      <c r="A69" s="319"/>
      <c r="B69" s="363"/>
      <c r="C69" s="360"/>
      <c r="D69" s="249"/>
      <c r="E69" s="32" t="s">
        <v>75</v>
      </c>
      <c r="F69" s="22" t="s">
        <v>83</v>
      </c>
      <c r="G69" s="23">
        <f t="shared" si="9"/>
        <v>200</v>
      </c>
      <c r="H69" s="24">
        <v>100</v>
      </c>
      <c r="I69" s="24">
        <v>100</v>
      </c>
      <c r="J69" s="24"/>
      <c r="K69" s="24"/>
    </row>
    <row r="70" spans="1:11" ht="25.2" customHeight="1" x14ac:dyDescent="0.3">
      <c r="A70" s="319"/>
      <c r="B70" s="363"/>
      <c r="C70" s="360"/>
      <c r="D70" s="249"/>
      <c r="E70" s="32" t="s">
        <v>166</v>
      </c>
      <c r="F70" s="22" t="s">
        <v>167</v>
      </c>
      <c r="G70" s="23">
        <f t="shared" si="9"/>
        <v>384800</v>
      </c>
      <c r="H70" s="24">
        <v>110210</v>
      </c>
      <c r="I70" s="24">
        <v>92875</v>
      </c>
      <c r="J70" s="24">
        <v>18446</v>
      </c>
      <c r="K70" s="24">
        <v>163269</v>
      </c>
    </row>
    <row r="71" spans="1:11" ht="22.65" customHeight="1" x14ac:dyDescent="0.3">
      <c r="A71" s="319"/>
      <c r="B71" s="363"/>
      <c r="C71" s="360"/>
      <c r="D71" s="249"/>
      <c r="E71" s="32" t="s">
        <v>168</v>
      </c>
      <c r="F71" s="22" t="s">
        <v>173</v>
      </c>
      <c r="G71" s="23">
        <f t="shared" si="9"/>
        <v>41502</v>
      </c>
      <c r="H71" s="24">
        <v>14713</v>
      </c>
      <c r="I71" s="24">
        <v>1239</v>
      </c>
      <c r="J71" s="24">
        <v>5008</v>
      </c>
      <c r="K71" s="24">
        <v>20542</v>
      </c>
    </row>
    <row r="72" spans="1:11" ht="15.6" customHeight="1" x14ac:dyDescent="0.3">
      <c r="A72" s="319"/>
      <c r="B72" s="363"/>
      <c r="C72" s="360"/>
      <c r="D72" s="249"/>
      <c r="E72" s="32" t="s">
        <v>169</v>
      </c>
      <c r="F72" s="22" t="s">
        <v>174</v>
      </c>
      <c r="G72" s="23">
        <f t="shared" si="9"/>
        <v>77240</v>
      </c>
      <c r="H72" s="24"/>
      <c r="I72" s="24">
        <v>5000</v>
      </c>
      <c r="J72" s="24">
        <v>72240</v>
      </c>
      <c r="K72" s="24"/>
    </row>
    <row r="73" spans="1:11" ht="34.5" customHeight="1" x14ac:dyDescent="0.3">
      <c r="A73" s="319"/>
      <c r="B73" s="363"/>
      <c r="C73" s="360"/>
      <c r="D73" s="250"/>
      <c r="E73" s="32" t="s">
        <v>119</v>
      </c>
      <c r="F73" s="6" t="s">
        <v>156</v>
      </c>
      <c r="G73" s="23">
        <f t="shared" si="9"/>
        <v>1800</v>
      </c>
      <c r="H73" s="20">
        <v>450</v>
      </c>
      <c r="I73" s="20">
        <v>450</v>
      </c>
      <c r="J73" s="20">
        <v>450</v>
      </c>
      <c r="K73" s="20">
        <v>450</v>
      </c>
    </row>
    <row r="74" spans="1:11" ht="15" customHeight="1" x14ac:dyDescent="0.3">
      <c r="A74" s="319"/>
      <c r="B74" s="363"/>
      <c r="C74" s="360"/>
      <c r="D74" s="310" t="s">
        <v>251</v>
      </c>
      <c r="E74" s="311"/>
      <c r="F74" s="312"/>
      <c r="G74" s="34">
        <f>SUM(H74:K74)</f>
        <v>949959</v>
      </c>
      <c r="H74" s="34">
        <f>SUM(H57:H73)</f>
        <v>236187</v>
      </c>
      <c r="I74" s="34">
        <f>SUM(I57:I73)</f>
        <v>210668</v>
      </c>
      <c r="J74" s="34">
        <f>SUM(J57:J73)</f>
        <v>207338</v>
      </c>
      <c r="K74" s="34">
        <f>SUM(K57:K73)</f>
        <v>295766</v>
      </c>
    </row>
    <row r="75" spans="1:11" ht="23.25" customHeight="1" x14ac:dyDescent="0.3">
      <c r="A75" s="319"/>
      <c r="B75" s="363"/>
      <c r="C75" s="360"/>
      <c r="D75" s="248">
        <v>151</v>
      </c>
      <c r="E75" s="52" t="s">
        <v>109</v>
      </c>
      <c r="F75" s="22" t="s">
        <v>149</v>
      </c>
      <c r="G75" s="23">
        <f>SUM(H75:K75)</f>
        <v>18872</v>
      </c>
      <c r="H75" s="20">
        <v>5300</v>
      </c>
      <c r="I75" s="20">
        <v>5970</v>
      </c>
      <c r="J75" s="20">
        <v>5105</v>
      </c>
      <c r="K75" s="20">
        <v>2497</v>
      </c>
    </row>
    <row r="76" spans="1:11" ht="19.05" customHeight="1" x14ac:dyDescent="0.3">
      <c r="A76" s="319"/>
      <c r="B76" s="363"/>
      <c r="C76" s="360"/>
      <c r="D76" s="249"/>
      <c r="E76" s="52" t="s">
        <v>112</v>
      </c>
      <c r="F76" s="25" t="s">
        <v>150</v>
      </c>
      <c r="G76" s="23">
        <f>SUM(H76:K76)</f>
        <v>3209</v>
      </c>
      <c r="H76" s="20">
        <v>610</v>
      </c>
      <c r="I76" s="20">
        <v>1008</v>
      </c>
      <c r="J76" s="20">
        <v>810</v>
      </c>
      <c r="K76" s="20">
        <v>781</v>
      </c>
    </row>
    <row r="77" spans="1:11" ht="16.5" customHeight="1" x14ac:dyDescent="0.3">
      <c r="A77" s="319"/>
      <c r="B77" s="363"/>
      <c r="C77" s="360"/>
      <c r="D77" s="249"/>
      <c r="E77" s="52" t="s">
        <v>113</v>
      </c>
      <c r="F77" s="25" t="s">
        <v>151</v>
      </c>
      <c r="G77" s="23">
        <f t="shared" ref="G77:G81" si="10">SUM(H77:K77)</f>
        <v>20422</v>
      </c>
      <c r="H77" s="20">
        <v>5310</v>
      </c>
      <c r="I77" s="20">
        <v>7340</v>
      </c>
      <c r="J77" s="20">
        <v>7305</v>
      </c>
      <c r="K77" s="20">
        <v>467</v>
      </c>
    </row>
    <row r="78" spans="1:11" ht="23.25" customHeight="1" x14ac:dyDescent="0.3">
      <c r="A78" s="319"/>
      <c r="B78" s="363"/>
      <c r="C78" s="360"/>
      <c r="D78" s="249"/>
      <c r="E78" s="52" t="s">
        <v>114</v>
      </c>
      <c r="F78" s="22" t="s">
        <v>250</v>
      </c>
      <c r="G78" s="23">
        <f t="shared" si="10"/>
        <v>16483</v>
      </c>
      <c r="H78" s="20">
        <v>3350</v>
      </c>
      <c r="I78" s="20">
        <v>4527</v>
      </c>
      <c r="J78" s="20">
        <v>4460</v>
      </c>
      <c r="K78" s="20">
        <v>4146</v>
      </c>
    </row>
    <row r="79" spans="1:11" ht="23.25" customHeight="1" x14ac:dyDescent="0.3">
      <c r="A79" s="319"/>
      <c r="B79" s="363"/>
      <c r="C79" s="360"/>
      <c r="D79" s="249"/>
      <c r="E79" s="52" t="s">
        <v>115</v>
      </c>
      <c r="F79" s="22" t="s">
        <v>152</v>
      </c>
      <c r="G79" s="23">
        <f t="shared" si="10"/>
        <v>14473</v>
      </c>
      <c r="H79" s="20">
        <v>3017</v>
      </c>
      <c r="I79" s="20">
        <v>4260</v>
      </c>
      <c r="J79" s="20">
        <v>4130</v>
      </c>
      <c r="K79" s="20">
        <v>3066</v>
      </c>
    </row>
    <row r="80" spans="1:11" ht="15" customHeight="1" x14ac:dyDescent="0.3">
      <c r="A80" s="319"/>
      <c r="B80" s="363"/>
      <c r="C80" s="360"/>
      <c r="D80" s="249"/>
      <c r="E80" s="52" t="s">
        <v>37</v>
      </c>
      <c r="F80" s="25" t="s">
        <v>48</v>
      </c>
      <c r="G80" s="23">
        <f t="shared" si="10"/>
        <v>10000</v>
      </c>
      <c r="H80" s="20">
        <v>2750</v>
      </c>
      <c r="I80" s="20">
        <v>2900</v>
      </c>
      <c r="J80" s="20">
        <v>2450</v>
      </c>
      <c r="K80" s="20">
        <v>1900</v>
      </c>
    </row>
    <row r="81" spans="1:11" ht="36" customHeight="1" x14ac:dyDescent="0.3">
      <c r="A81" s="319"/>
      <c r="B81" s="363"/>
      <c r="C81" s="361"/>
      <c r="D81" s="250"/>
      <c r="E81" s="52" t="s">
        <v>27</v>
      </c>
      <c r="F81" s="22" t="s">
        <v>162</v>
      </c>
      <c r="G81" s="23">
        <f t="shared" si="10"/>
        <v>10411</v>
      </c>
      <c r="H81" s="20">
        <v>2220</v>
      </c>
      <c r="I81" s="20">
        <v>3530</v>
      </c>
      <c r="J81" s="20">
        <v>3341</v>
      </c>
      <c r="K81" s="20">
        <v>1320</v>
      </c>
    </row>
    <row r="82" spans="1:11" ht="15" customHeight="1" x14ac:dyDescent="0.3">
      <c r="A82" s="319"/>
      <c r="B82" s="363"/>
      <c r="C82" s="361"/>
      <c r="D82" s="364" t="s">
        <v>249</v>
      </c>
      <c r="E82" s="364"/>
      <c r="F82" s="364"/>
      <c r="G82" s="34">
        <f>SUM(H82:K82)</f>
        <v>93870</v>
      </c>
      <c r="H82" s="34">
        <f>SUM(H75:H81)</f>
        <v>22557</v>
      </c>
      <c r="I82" s="34">
        <f>SUM(I75:I81)</f>
        <v>29535</v>
      </c>
      <c r="J82" s="34">
        <f>SUM(J75:J81)</f>
        <v>27601</v>
      </c>
      <c r="K82" s="34">
        <f>SUM(K75:K81)</f>
        <v>14177</v>
      </c>
    </row>
    <row r="83" spans="1:11" ht="15" customHeight="1" x14ac:dyDescent="0.3">
      <c r="A83" s="319"/>
      <c r="B83" s="363"/>
      <c r="C83" s="361"/>
      <c r="D83" s="332" t="s">
        <v>120</v>
      </c>
      <c r="E83" s="333"/>
      <c r="F83" s="334"/>
      <c r="G83" s="193">
        <f>SUM(H83:K83)</f>
        <v>1043829</v>
      </c>
      <c r="H83" s="193">
        <f>SUM(H74,H82)</f>
        <v>258744</v>
      </c>
      <c r="I83" s="193">
        <f>SUM(I74,I82)</f>
        <v>240203</v>
      </c>
      <c r="J83" s="193">
        <f>SUM(J74,J82)</f>
        <v>234939</v>
      </c>
      <c r="K83" s="193">
        <f>SUM(K74,K82)</f>
        <v>309943</v>
      </c>
    </row>
    <row r="84" spans="1:11" ht="15" customHeight="1" x14ac:dyDescent="0.3">
      <c r="A84" s="319"/>
      <c r="B84" s="252" t="s">
        <v>127</v>
      </c>
      <c r="C84" s="251" t="s">
        <v>126</v>
      </c>
      <c r="D84" s="32">
        <v>131</v>
      </c>
      <c r="E84" s="52" t="s">
        <v>47</v>
      </c>
      <c r="F84" s="6" t="s">
        <v>58</v>
      </c>
      <c r="G84" s="23">
        <f t="shared" ref="G84:G86" si="11">SUM(H84:K84)</f>
        <v>4242</v>
      </c>
      <c r="H84" s="33"/>
      <c r="I84" s="33">
        <v>4242</v>
      </c>
      <c r="J84" s="33"/>
      <c r="K84" s="33"/>
    </row>
    <row r="85" spans="1:11" ht="24.45" customHeight="1" x14ac:dyDescent="0.3">
      <c r="A85" s="319"/>
      <c r="B85" s="237"/>
      <c r="C85" s="239"/>
      <c r="D85" s="248">
        <v>144</v>
      </c>
      <c r="E85" s="52" t="s">
        <v>123</v>
      </c>
      <c r="F85" s="22" t="s">
        <v>158</v>
      </c>
      <c r="G85" s="40">
        <f t="shared" si="11"/>
        <v>89084</v>
      </c>
      <c r="H85" s="70">
        <v>10362</v>
      </c>
      <c r="I85" s="70">
        <v>10962</v>
      </c>
      <c r="J85" s="70">
        <v>10963</v>
      </c>
      <c r="K85" s="70">
        <v>56797</v>
      </c>
    </row>
    <row r="86" spans="1:11" ht="36.75" customHeight="1" x14ac:dyDescent="0.3">
      <c r="A86" s="319"/>
      <c r="B86" s="237"/>
      <c r="C86" s="239"/>
      <c r="D86" s="250"/>
      <c r="E86" s="52" t="s">
        <v>119</v>
      </c>
      <c r="F86" s="6" t="s">
        <v>156</v>
      </c>
      <c r="G86" s="40">
        <f t="shared" si="11"/>
        <v>142100</v>
      </c>
      <c r="H86" s="70">
        <v>30000</v>
      </c>
      <c r="I86" s="70">
        <v>40000</v>
      </c>
      <c r="J86" s="70"/>
      <c r="K86" s="70">
        <v>72100</v>
      </c>
    </row>
    <row r="87" spans="1:11" ht="15" customHeight="1" x14ac:dyDescent="0.3">
      <c r="A87" s="319"/>
      <c r="B87" s="237"/>
      <c r="C87" s="239"/>
      <c r="D87" s="249">
        <v>151</v>
      </c>
      <c r="E87" s="108" t="s">
        <v>255</v>
      </c>
      <c r="F87" s="107" t="s">
        <v>256</v>
      </c>
      <c r="G87" s="40">
        <f>SUM(H87:K87)</f>
        <v>1000</v>
      </c>
      <c r="H87" s="70">
        <v>1000</v>
      </c>
      <c r="I87" s="70"/>
      <c r="J87" s="70"/>
      <c r="K87" s="70"/>
    </row>
    <row r="88" spans="1:11" ht="15" customHeight="1" x14ac:dyDescent="0.3">
      <c r="A88" s="319"/>
      <c r="B88" s="237"/>
      <c r="C88" s="239"/>
      <c r="D88" s="249"/>
      <c r="E88" s="52" t="s">
        <v>122</v>
      </c>
      <c r="F88" s="25" t="s">
        <v>157</v>
      </c>
      <c r="G88" s="23">
        <f>SUM(H88:K88)</f>
        <v>20150</v>
      </c>
      <c r="H88" s="24">
        <v>7763</v>
      </c>
      <c r="I88" s="24">
        <v>6863</v>
      </c>
      <c r="J88" s="24">
        <v>2762</v>
      </c>
      <c r="K88" s="24">
        <v>2762</v>
      </c>
    </row>
    <row r="89" spans="1:11" ht="24" customHeight="1" x14ac:dyDescent="0.3">
      <c r="A89" s="319"/>
      <c r="B89" s="237"/>
      <c r="C89" s="239"/>
      <c r="D89" s="249"/>
      <c r="E89" s="52" t="s">
        <v>170</v>
      </c>
      <c r="F89" s="22" t="s">
        <v>172</v>
      </c>
      <c r="G89" s="23">
        <f>SUM(H89:K89)</f>
        <v>11979</v>
      </c>
      <c r="H89" s="24">
        <v>3000</v>
      </c>
      <c r="I89" s="24">
        <v>1000</v>
      </c>
      <c r="J89" s="24">
        <v>2000</v>
      </c>
      <c r="K89" s="24">
        <v>5979</v>
      </c>
    </row>
    <row r="90" spans="1:11" ht="18.3" customHeight="1" x14ac:dyDescent="0.3">
      <c r="A90" s="319"/>
      <c r="B90" s="237"/>
      <c r="C90" s="239"/>
      <c r="D90" s="249"/>
      <c r="E90" s="52" t="s">
        <v>74</v>
      </c>
      <c r="F90" s="22" t="s">
        <v>82</v>
      </c>
      <c r="G90" s="23">
        <f>SUM(H90:K90)</f>
        <v>10000</v>
      </c>
      <c r="H90" s="24">
        <v>2000</v>
      </c>
      <c r="I90" s="24">
        <v>2000</v>
      </c>
      <c r="J90" s="24">
        <v>5000</v>
      </c>
      <c r="K90" s="24">
        <v>1000</v>
      </c>
    </row>
    <row r="91" spans="1:11" ht="23.25" customHeight="1" x14ac:dyDescent="0.3">
      <c r="A91" s="319"/>
      <c r="B91" s="237"/>
      <c r="C91" s="239"/>
      <c r="D91" s="249"/>
      <c r="E91" s="52" t="s">
        <v>123</v>
      </c>
      <c r="F91" s="22" t="s">
        <v>158</v>
      </c>
      <c r="G91" s="23">
        <f t="shared" ref="G91:G105" si="12">SUM(H91:K91)</f>
        <v>52532</v>
      </c>
      <c r="H91" s="24">
        <v>17383</v>
      </c>
      <c r="I91" s="24">
        <v>2383</v>
      </c>
      <c r="J91" s="24">
        <v>2383</v>
      </c>
      <c r="K91" s="24">
        <v>30383</v>
      </c>
    </row>
    <row r="92" spans="1:11" ht="16.2" customHeight="1" x14ac:dyDescent="0.3">
      <c r="A92" s="319"/>
      <c r="B92" s="237"/>
      <c r="C92" s="239"/>
      <c r="D92" s="249"/>
      <c r="E92" s="52" t="s">
        <v>141</v>
      </c>
      <c r="F92" s="22" t="s">
        <v>164</v>
      </c>
      <c r="G92" s="23">
        <f t="shared" si="12"/>
        <v>56300</v>
      </c>
      <c r="H92" s="24">
        <v>10330</v>
      </c>
      <c r="I92" s="24">
        <v>15330</v>
      </c>
      <c r="J92" s="24">
        <v>15330</v>
      </c>
      <c r="K92" s="24">
        <v>15310</v>
      </c>
    </row>
    <row r="93" spans="1:11" ht="24" customHeight="1" x14ac:dyDescent="0.3">
      <c r="A93" s="319"/>
      <c r="B93" s="237"/>
      <c r="C93" s="239"/>
      <c r="D93" s="249"/>
      <c r="E93" s="52" t="s">
        <v>171</v>
      </c>
      <c r="F93" s="22" t="s">
        <v>167</v>
      </c>
      <c r="G93" s="23">
        <f t="shared" si="12"/>
        <v>75900</v>
      </c>
      <c r="H93" s="24">
        <v>13800</v>
      </c>
      <c r="I93" s="24">
        <v>20700</v>
      </c>
      <c r="J93" s="24">
        <v>20700</v>
      </c>
      <c r="K93" s="24">
        <v>20700</v>
      </c>
    </row>
    <row r="94" spans="1:11" ht="17.399999999999999" customHeight="1" x14ac:dyDescent="0.3">
      <c r="A94" s="319"/>
      <c r="B94" s="237"/>
      <c r="C94" s="239"/>
      <c r="D94" s="249"/>
      <c r="E94" s="52" t="s">
        <v>45</v>
      </c>
      <c r="F94" s="22" t="s">
        <v>56</v>
      </c>
      <c r="G94" s="23">
        <f t="shared" si="12"/>
        <v>67121</v>
      </c>
      <c r="H94" s="24">
        <v>6468</v>
      </c>
      <c r="I94" s="24">
        <v>9702</v>
      </c>
      <c r="J94" s="24">
        <v>9702</v>
      </c>
      <c r="K94" s="24">
        <v>41249</v>
      </c>
    </row>
    <row r="95" spans="1:11" ht="37.5" customHeight="1" x14ac:dyDescent="0.3">
      <c r="A95" s="319"/>
      <c r="B95" s="237"/>
      <c r="C95" s="239"/>
      <c r="D95" s="249"/>
      <c r="E95" s="52" t="s">
        <v>119</v>
      </c>
      <c r="F95" s="6" t="s">
        <v>156</v>
      </c>
      <c r="G95" s="23">
        <f t="shared" si="12"/>
        <v>462900</v>
      </c>
      <c r="H95" s="24">
        <v>198410</v>
      </c>
      <c r="I95" s="24">
        <v>84350</v>
      </c>
      <c r="J95" s="24">
        <v>44240</v>
      </c>
      <c r="K95" s="24">
        <v>135900</v>
      </c>
    </row>
    <row r="96" spans="1:11" ht="36" customHeight="1" x14ac:dyDescent="0.3">
      <c r="A96" s="319"/>
      <c r="B96" s="237"/>
      <c r="C96" s="239"/>
      <c r="D96" s="249"/>
      <c r="E96" s="52" t="s">
        <v>46</v>
      </c>
      <c r="F96" s="6" t="s">
        <v>57</v>
      </c>
      <c r="G96" s="23">
        <f t="shared" si="12"/>
        <v>1168338</v>
      </c>
      <c r="H96" s="24">
        <v>263400</v>
      </c>
      <c r="I96" s="24">
        <v>262550</v>
      </c>
      <c r="J96" s="24">
        <v>292088</v>
      </c>
      <c r="K96" s="24">
        <v>350300</v>
      </c>
    </row>
    <row r="97" spans="1:11" ht="16.8" customHeight="1" x14ac:dyDescent="0.3">
      <c r="A97" s="319"/>
      <c r="B97" s="237"/>
      <c r="C97" s="239"/>
      <c r="D97" s="250"/>
      <c r="E97" s="52" t="s">
        <v>47</v>
      </c>
      <c r="F97" s="6" t="s">
        <v>58</v>
      </c>
      <c r="G97" s="23">
        <f t="shared" si="12"/>
        <v>108554</v>
      </c>
      <c r="H97" s="24">
        <v>19600</v>
      </c>
      <c r="I97" s="24">
        <v>26270</v>
      </c>
      <c r="J97" s="24">
        <v>34500</v>
      </c>
      <c r="K97" s="24">
        <v>28184</v>
      </c>
    </row>
    <row r="98" spans="1:11" ht="38.25" customHeight="1" x14ac:dyDescent="0.3">
      <c r="A98" s="319"/>
      <c r="B98" s="237"/>
      <c r="C98" s="239"/>
      <c r="D98" s="259" t="s">
        <v>125</v>
      </c>
      <c r="E98" s="52" t="s">
        <v>119</v>
      </c>
      <c r="F98" s="6" t="s">
        <v>156</v>
      </c>
      <c r="G98" s="23">
        <f t="shared" si="12"/>
        <v>30990</v>
      </c>
      <c r="H98" s="24">
        <v>290</v>
      </c>
      <c r="I98" s="24">
        <v>6300</v>
      </c>
      <c r="J98" s="24">
        <v>12200</v>
      </c>
      <c r="K98" s="24">
        <v>12200</v>
      </c>
    </row>
    <row r="99" spans="1:11" ht="18.3" customHeight="1" x14ac:dyDescent="0.3">
      <c r="A99" s="319"/>
      <c r="B99" s="237"/>
      <c r="C99" s="239"/>
      <c r="D99" s="260"/>
      <c r="E99" s="52" t="s">
        <v>293</v>
      </c>
      <c r="F99" s="6" t="s">
        <v>174</v>
      </c>
      <c r="G99" s="23">
        <f t="shared" si="12"/>
        <v>10</v>
      </c>
      <c r="H99" s="24">
        <v>10</v>
      </c>
      <c r="I99" s="24"/>
      <c r="J99" s="24"/>
      <c r="K99" s="24"/>
    </row>
    <row r="100" spans="1:11" ht="37.5" customHeight="1" x14ac:dyDescent="0.3">
      <c r="A100" s="319"/>
      <c r="B100" s="237"/>
      <c r="C100" s="239"/>
      <c r="D100" s="32" t="s">
        <v>99</v>
      </c>
      <c r="E100" s="52" t="s">
        <v>119</v>
      </c>
      <c r="F100" s="6" t="s">
        <v>156</v>
      </c>
      <c r="G100" s="23">
        <f t="shared" si="12"/>
        <v>26895</v>
      </c>
      <c r="H100" s="24">
        <v>26895</v>
      </c>
      <c r="I100" s="24"/>
      <c r="J100" s="24"/>
      <c r="K100" s="24"/>
    </row>
    <row r="101" spans="1:11" ht="15.75" customHeight="1" x14ac:dyDescent="0.3">
      <c r="A101" s="319"/>
      <c r="B101" s="237"/>
      <c r="C101" s="239"/>
      <c r="D101" s="171">
        <v>157</v>
      </c>
      <c r="E101" s="109" t="s">
        <v>122</v>
      </c>
      <c r="F101" s="164" t="s">
        <v>157</v>
      </c>
      <c r="G101" s="74">
        <f t="shared" si="12"/>
        <v>76223</v>
      </c>
      <c r="H101" s="68"/>
      <c r="I101" s="68">
        <v>76223</v>
      </c>
      <c r="J101" s="68"/>
      <c r="K101" s="68"/>
    </row>
    <row r="102" spans="1:11" ht="15" customHeight="1" x14ac:dyDescent="0.3">
      <c r="A102" s="319"/>
      <c r="B102" s="238"/>
      <c r="C102" s="240"/>
      <c r="D102" s="266" t="s">
        <v>124</v>
      </c>
      <c r="E102" s="267"/>
      <c r="F102" s="268"/>
      <c r="G102" s="200">
        <f>SUM(H102:K102)</f>
        <v>2404318</v>
      </c>
      <c r="H102" s="200">
        <f>SUM(H84:H101)</f>
        <v>610711</v>
      </c>
      <c r="I102" s="200">
        <f>SUM(I84:I101)</f>
        <v>568875</v>
      </c>
      <c r="J102" s="200">
        <f>SUM(J84:J101)</f>
        <v>451868</v>
      </c>
      <c r="K102" s="183">
        <f>SUM(K84:K101)</f>
        <v>772864</v>
      </c>
    </row>
    <row r="103" spans="1:11" ht="15" customHeight="1" x14ac:dyDescent="0.3">
      <c r="A103" s="319"/>
      <c r="B103" s="237" t="s">
        <v>128</v>
      </c>
      <c r="C103" s="239" t="s">
        <v>129</v>
      </c>
      <c r="D103" s="322">
        <v>151</v>
      </c>
      <c r="E103" s="71" t="s">
        <v>118</v>
      </c>
      <c r="F103" s="66" t="s">
        <v>155</v>
      </c>
      <c r="G103" s="40">
        <f t="shared" si="12"/>
        <v>395624</v>
      </c>
      <c r="H103" s="42"/>
      <c r="I103" s="42">
        <v>333124</v>
      </c>
      <c r="J103" s="42">
        <v>42500</v>
      </c>
      <c r="K103" s="42">
        <v>20000</v>
      </c>
    </row>
    <row r="104" spans="1:11" ht="15" customHeight="1" x14ac:dyDescent="0.3">
      <c r="A104" s="319"/>
      <c r="B104" s="237"/>
      <c r="C104" s="239"/>
      <c r="D104" s="322"/>
      <c r="E104" s="52" t="s">
        <v>253</v>
      </c>
      <c r="F104" s="25" t="s">
        <v>254</v>
      </c>
      <c r="G104" s="23">
        <f t="shared" si="12"/>
        <v>12000</v>
      </c>
      <c r="H104" s="20"/>
      <c r="I104" s="20"/>
      <c r="J104" s="20">
        <v>12000</v>
      </c>
      <c r="K104" s="20"/>
    </row>
    <row r="105" spans="1:11" ht="15" customHeight="1" x14ac:dyDescent="0.3">
      <c r="A105" s="319"/>
      <c r="B105" s="237"/>
      <c r="C105" s="239"/>
      <c r="D105" s="339"/>
      <c r="E105" s="52" t="s">
        <v>275</v>
      </c>
      <c r="F105" s="113" t="s">
        <v>276</v>
      </c>
      <c r="G105" s="23">
        <f t="shared" si="12"/>
        <v>5000</v>
      </c>
      <c r="H105" s="20"/>
      <c r="I105" s="20"/>
      <c r="J105" s="20">
        <v>5000</v>
      </c>
      <c r="K105" s="20"/>
    </row>
    <row r="106" spans="1:11" ht="15" customHeight="1" x14ac:dyDescent="0.3">
      <c r="A106" s="319"/>
      <c r="B106" s="238"/>
      <c r="C106" s="240"/>
      <c r="D106" s="266" t="s">
        <v>133</v>
      </c>
      <c r="E106" s="267"/>
      <c r="F106" s="268"/>
      <c r="G106" s="183">
        <f>SUM(G103:G105)</f>
        <v>412624</v>
      </c>
      <c r="H106" s="183">
        <f>SUM(H103:H105)</f>
        <v>0</v>
      </c>
      <c r="I106" s="183">
        <f>SUM(I103:I105)</f>
        <v>333124</v>
      </c>
      <c r="J106" s="183">
        <f>SUM(J103:J105)</f>
        <v>59500</v>
      </c>
      <c r="K106" s="183">
        <f>SUM(K103:K105)</f>
        <v>20000</v>
      </c>
    </row>
    <row r="107" spans="1:11" ht="36.75" customHeight="1" x14ac:dyDescent="0.3">
      <c r="A107" s="319"/>
      <c r="B107" s="237" t="s">
        <v>134</v>
      </c>
      <c r="C107" s="239" t="s">
        <v>135</v>
      </c>
      <c r="D107" s="321">
        <v>151</v>
      </c>
      <c r="E107" s="52" t="s">
        <v>18</v>
      </c>
      <c r="F107" s="6" t="s">
        <v>20</v>
      </c>
      <c r="G107" s="23">
        <f t="shared" ref="G107:G113" si="13">SUM(H107:K107)</f>
        <v>10500</v>
      </c>
      <c r="H107" s="20">
        <v>1150</v>
      </c>
      <c r="I107" s="20">
        <v>4100</v>
      </c>
      <c r="J107" s="20">
        <v>4150</v>
      </c>
      <c r="K107" s="20">
        <v>1100</v>
      </c>
    </row>
    <row r="108" spans="1:11" ht="44.85" customHeight="1" x14ac:dyDescent="0.3">
      <c r="A108" s="319"/>
      <c r="B108" s="237"/>
      <c r="C108" s="239"/>
      <c r="D108" s="322"/>
      <c r="E108" s="52" t="s">
        <v>130</v>
      </c>
      <c r="F108" s="6" t="s">
        <v>159</v>
      </c>
      <c r="G108" s="23">
        <f t="shared" si="13"/>
        <v>15000</v>
      </c>
      <c r="H108" s="20"/>
      <c r="I108" s="20">
        <v>7500</v>
      </c>
      <c r="J108" s="20">
        <v>7500</v>
      </c>
      <c r="K108" s="20"/>
    </row>
    <row r="109" spans="1:11" ht="23.25" customHeight="1" x14ac:dyDescent="0.3">
      <c r="A109" s="319"/>
      <c r="B109" s="237"/>
      <c r="C109" s="239"/>
      <c r="D109" s="322"/>
      <c r="E109" s="52" t="s">
        <v>67</v>
      </c>
      <c r="F109" s="6" t="s">
        <v>80</v>
      </c>
      <c r="G109" s="23">
        <f t="shared" si="13"/>
        <v>63000</v>
      </c>
      <c r="H109" s="20">
        <v>63000</v>
      </c>
      <c r="I109" s="20"/>
      <c r="J109" s="20"/>
      <c r="K109" s="20"/>
    </row>
    <row r="110" spans="1:11" ht="15" customHeight="1" x14ac:dyDescent="0.3">
      <c r="A110" s="319"/>
      <c r="B110" s="237"/>
      <c r="C110" s="239"/>
      <c r="D110" s="322"/>
      <c r="E110" s="52" t="s">
        <v>39</v>
      </c>
      <c r="F110" s="5" t="s">
        <v>50</v>
      </c>
      <c r="G110" s="23">
        <f t="shared" si="13"/>
        <v>29555</v>
      </c>
      <c r="H110" s="20">
        <v>8000</v>
      </c>
      <c r="I110" s="20">
        <v>8000</v>
      </c>
      <c r="J110" s="20">
        <v>8000</v>
      </c>
      <c r="K110" s="20">
        <v>5555</v>
      </c>
    </row>
    <row r="111" spans="1:11" ht="15" customHeight="1" x14ac:dyDescent="0.3">
      <c r="A111" s="319"/>
      <c r="B111" s="237"/>
      <c r="C111" s="239"/>
      <c r="D111" s="322"/>
      <c r="E111" s="52" t="s">
        <v>62</v>
      </c>
      <c r="F111" s="5" t="s">
        <v>76</v>
      </c>
      <c r="G111" s="23">
        <f t="shared" si="13"/>
        <v>3970</v>
      </c>
      <c r="H111" s="20">
        <v>993</v>
      </c>
      <c r="I111" s="20">
        <v>993</v>
      </c>
      <c r="J111" s="20">
        <v>993</v>
      </c>
      <c r="K111" s="20">
        <v>991</v>
      </c>
    </row>
    <row r="112" spans="1:11" ht="15" customHeight="1" x14ac:dyDescent="0.3">
      <c r="A112" s="319"/>
      <c r="B112" s="237"/>
      <c r="C112" s="239"/>
      <c r="D112" s="322"/>
      <c r="E112" s="52" t="s">
        <v>122</v>
      </c>
      <c r="F112" s="25" t="s">
        <v>157</v>
      </c>
      <c r="G112" s="23">
        <f t="shared" si="13"/>
        <v>7000</v>
      </c>
      <c r="H112" s="20"/>
      <c r="I112" s="20"/>
      <c r="J112" s="20">
        <v>7000</v>
      </c>
      <c r="K112" s="20"/>
    </row>
    <row r="113" spans="1:11" ht="15" customHeight="1" x14ac:dyDescent="0.3">
      <c r="A113" s="319"/>
      <c r="B113" s="237"/>
      <c r="C113" s="239"/>
      <c r="D113" s="322"/>
      <c r="E113" s="52" t="s">
        <v>40</v>
      </c>
      <c r="F113" s="5" t="s">
        <v>51</v>
      </c>
      <c r="G113" s="23">
        <f t="shared" si="13"/>
        <v>151400</v>
      </c>
      <c r="H113" s="20">
        <v>50000</v>
      </c>
      <c r="I113" s="20">
        <v>61400</v>
      </c>
      <c r="J113" s="20">
        <v>40000</v>
      </c>
      <c r="K113" s="20"/>
    </row>
    <row r="114" spans="1:11" ht="15" customHeight="1" x14ac:dyDescent="0.3">
      <c r="A114" s="319"/>
      <c r="B114" s="238"/>
      <c r="C114" s="240"/>
      <c r="D114" s="266" t="s">
        <v>132</v>
      </c>
      <c r="E114" s="267"/>
      <c r="F114" s="268"/>
      <c r="G114" s="183">
        <f>SUM(G107:G113)</f>
        <v>280425</v>
      </c>
      <c r="H114" s="183">
        <f>SUM(H107:H113)</f>
        <v>123143</v>
      </c>
      <c r="I114" s="183">
        <f>SUM(I107:I113)</f>
        <v>81993</v>
      </c>
      <c r="J114" s="183">
        <f>SUM(J107:J113)</f>
        <v>67643</v>
      </c>
      <c r="K114" s="183">
        <f>SUM(K107:K113)</f>
        <v>7646</v>
      </c>
    </row>
    <row r="115" spans="1:11" ht="27.9" customHeight="1" x14ac:dyDescent="0.3">
      <c r="A115" s="319"/>
      <c r="B115" s="252" t="s">
        <v>137</v>
      </c>
      <c r="C115" s="251" t="s">
        <v>300</v>
      </c>
      <c r="D115" s="192">
        <v>147</v>
      </c>
      <c r="E115" s="192" t="s">
        <v>28</v>
      </c>
      <c r="F115" s="143" t="s">
        <v>29</v>
      </c>
      <c r="G115" s="34">
        <f t="shared" ref="G115:G117" si="14">SUM(H115:K115)</f>
        <v>1850000</v>
      </c>
      <c r="H115" s="33">
        <v>300000</v>
      </c>
      <c r="I115" s="33">
        <v>400000</v>
      </c>
      <c r="J115" s="33">
        <v>500000</v>
      </c>
      <c r="K115" s="33">
        <v>650000</v>
      </c>
    </row>
    <row r="116" spans="1:11" ht="24.45" customHeight="1" x14ac:dyDescent="0.3">
      <c r="A116" s="319"/>
      <c r="B116" s="237"/>
      <c r="C116" s="239"/>
      <c r="D116" s="189">
        <v>151</v>
      </c>
      <c r="E116" s="52" t="s">
        <v>43</v>
      </c>
      <c r="F116" s="5" t="s">
        <v>54</v>
      </c>
      <c r="G116" s="34">
        <f t="shared" si="14"/>
        <v>305141</v>
      </c>
      <c r="H116" s="33">
        <v>305141</v>
      </c>
      <c r="I116" s="33"/>
      <c r="J116" s="33"/>
      <c r="K116" s="33"/>
    </row>
    <row r="117" spans="1:11" ht="15" customHeight="1" x14ac:dyDescent="0.3">
      <c r="A117" s="319"/>
      <c r="B117" s="238"/>
      <c r="C117" s="240"/>
      <c r="D117" s="266" t="s">
        <v>136</v>
      </c>
      <c r="E117" s="267"/>
      <c r="F117" s="268"/>
      <c r="G117" s="183">
        <f t="shared" si="14"/>
        <v>2155141</v>
      </c>
      <c r="H117" s="183">
        <f>SUM(H115:H116)</f>
        <v>605141</v>
      </c>
      <c r="I117" s="183">
        <f>SUM(I115:I116)</f>
        <v>400000</v>
      </c>
      <c r="J117" s="183">
        <f>SUM(J115:J116)</f>
        <v>500000</v>
      </c>
      <c r="K117" s="183">
        <f>SUM(K115:K116)</f>
        <v>650000</v>
      </c>
    </row>
    <row r="118" spans="1:11" ht="23.4" customHeight="1" x14ac:dyDescent="0.3">
      <c r="A118" s="319"/>
      <c r="B118" s="237" t="s">
        <v>143</v>
      </c>
      <c r="C118" s="318" t="s">
        <v>144</v>
      </c>
      <c r="D118" s="249">
        <v>131</v>
      </c>
      <c r="E118" s="52" t="s">
        <v>45</v>
      </c>
      <c r="F118" s="51" t="s">
        <v>56</v>
      </c>
      <c r="G118" s="23">
        <f t="shared" ref="G118:G119" si="15">SUM(H118:K118)</f>
        <v>15000</v>
      </c>
      <c r="H118" s="33">
        <v>15000</v>
      </c>
      <c r="I118" s="33"/>
      <c r="J118" s="33"/>
      <c r="K118" s="33"/>
    </row>
    <row r="119" spans="1:11" ht="36" customHeight="1" x14ac:dyDescent="0.3">
      <c r="A119" s="319"/>
      <c r="B119" s="237"/>
      <c r="C119" s="318"/>
      <c r="D119" s="249"/>
      <c r="E119" s="52" t="s">
        <v>119</v>
      </c>
      <c r="F119" s="51" t="s">
        <v>156</v>
      </c>
      <c r="G119" s="23">
        <f t="shared" si="15"/>
        <v>45991</v>
      </c>
      <c r="H119" s="33"/>
      <c r="I119" s="33">
        <v>45991</v>
      </c>
      <c r="J119" s="33"/>
      <c r="K119" s="33"/>
    </row>
    <row r="120" spans="1:11" ht="13.65" customHeight="1" x14ac:dyDescent="0.3">
      <c r="A120" s="319"/>
      <c r="B120" s="237"/>
      <c r="C120" s="318"/>
      <c r="D120" s="250"/>
      <c r="E120" s="310" t="s">
        <v>262</v>
      </c>
      <c r="F120" s="312"/>
      <c r="G120" s="34">
        <f>SUM(G118:G119)</f>
        <v>60991</v>
      </c>
      <c r="H120" s="34">
        <f>SUM(H118:H119)</f>
        <v>15000</v>
      </c>
      <c r="I120" s="34">
        <f>SUM(I118:I119)</f>
        <v>45991</v>
      </c>
      <c r="J120" s="34">
        <f>SUM(J118:J119)</f>
        <v>0</v>
      </c>
      <c r="K120" s="34">
        <f>SUM(K118:K119)</f>
        <v>0</v>
      </c>
    </row>
    <row r="121" spans="1:11" ht="39.450000000000003" customHeight="1" x14ac:dyDescent="0.3">
      <c r="A121" s="319"/>
      <c r="B121" s="237"/>
      <c r="C121" s="318"/>
      <c r="D121" s="248">
        <v>1419</v>
      </c>
      <c r="E121" s="32" t="s">
        <v>119</v>
      </c>
      <c r="F121" s="143" t="s">
        <v>156</v>
      </c>
      <c r="G121" s="34">
        <f t="shared" ref="G121:G142" si="16">SUM(H121:K121)</f>
        <v>29</v>
      </c>
      <c r="H121" s="33"/>
      <c r="I121" s="33"/>
      <c r="J121" s="33">
        <v>29</v>
      </c>
      <c r="K121" s="33"/>
    </row>
    <row r="122" spans="1:11" ht="18.149999999999999" customHeight="1" x14ac:dyDescent="0.3">
      <c r="A122" s="319"/>
      <c r="B122" s="237"/>
      <c r="C122" s="318"/>
      <c r="D122" s="250"/>
      <c r="E122" s="310" t="s">
        <v>288</v>
      </c>
      <c r="F122" s="312"/>
      <c r="G122" s="34">
        <f>SUM(G121)</f>
        <v>29</v>
      </c>
      <c r="H122" s="34">
        <f t="shared" ref="H122:K122" si="17">SUM(H121)</f>
        <v>0</v>
      </c>
      <c r="I122" s="34">
        <f t="shared" si="17"/>
        <v>0</v>
      </c>
      <c r="J122" s="34">
        <f t="shared" si="17"/>
        <v>29</v>
      </c>
      <c r="K122" s="34">
        <f t="shared" si="17"/>
        <v>0</v>
      </c>
    </row>
    <row r="123" spans="1:11" ht="15.6" customHeight="1" x14ac:dyDescent="0.3">
      <c r="A123" s="319"/>
      <c r="B123" s="237"/>
      <c r="C123" s="318"/>
      <c r="D123" s="248">
        <v>151</v>
      </c>
      <c r="E123" s="52" t="s">
        <v>138</v>
      </c>
      <c r="F123" s="6" t="s">
        <v>161</v>
      </c>
      <c r="G123" s="23">
        <f t="shared" si="16"/>
        <v>27437</v>
      </c>
      <c r="H123" s="33">
        <v>27437</v>
      </c>
      <c r="I123" s="33"/>
      <c r="J123" s="33"/>
      <c r="K123" s="33"/>
    </row>
    <row r="124" spans="1:11" ht="20.399999999999999" customHeight="1" x14ac:dyDescent="0.3">
      <c r="A124" s="319"/>
      <c r="B124" s="237"/>
      <c r="C124" s="318"/>
      <c r="D124" s="249"/>
      <c r="E124" s="52" t="s">
        <v>294</v>
      </c>
      <c r="F124" s="6" t="s">
        <v>295</v>
      </c>
      <c r="G124" s="23">
        <f t="shared" si="16"/>
        <v>273643</v>
      </c>
      <c r="H124" s="33"/>
      <c r="I124" s="33"/>
      <c r="J124" s="33"/>
      <c r="K124" s="33">
        <v>273643</v>
      </c>
    </row>
    <row r="125" spans="1:11" ht="24.75" customHeight="1" x14ac:dyDescent="0.3">
      <c r="A125" s="319"/>
      <c r="B125" s="237"/>
      <c r="C125" s="318"/>
      <c r="D125" s="249"/>
      <c r="E125" s="52" t="s">
        <v>67</v>
      </c>
      <c r="F125" s="6" t="s">
        <v>80</v>
      </c>
      <c r="G125" s="23">
        <f t="shared" si="16"/>
        <v>609092</v>
      </c>
      <c r="H125" s="20">
        <v>111122</v>
      </c>
      <c r="I125" s="20">
        <v>398022</v>
      </c>
      <c r="J125" s="20">
        <v>99948</v>
      </c>
      <c r="K125" s="20"/>
    </row>
    <row r="126" spans="1:11" ht="24.75" customHeight="1" x14ac:dyDescent="0.3">
      <c r="A126" s="319"/>
      <c r="B126" s="237"/>
      <c r="C126" s="318"/>
      <c r="D126" s="249"/>
      <c r="E126" s="52" t="s">
        <v>296</v>
      </c>
      <c r="F126" s="6" t="s">
        <v>297</v>
      </c>
      <c r="G126" s="23">
        <f t="shared" si="16"/>
        <v>8530</v>
      </c>
      <c r="H126" s="20"/>
      <c r="I126" s="20">
        <v>4265</v>
      </c>
      <c r="J126" s="20">
        <v>4265</v>
      </c>
      <c r="K126" s="20"/>
    </row>
    <row r="127" spans="1:11" ht="19.05" customHeight="1" x14ac:dyDescent="0.3">
      <c r="A127" s="319"/>
      <c r="B127" s="237"/>
      <c r="C127" s="318"/>
      <c r="D127" s="249"/>
      <c r="E127" s="52" t="s">
        <v>38</v>
      </c>
      <c r="F127" s="6" t="s">
        <v>49</v>
      </c>
      <c r="G127" s="23">
        <f t="shared" si="16"/>
        <v>650</v>
      </c>
      <c r="H127" s="20">
        <v>200</v>
      </c>
      <c r="I127" s="20">
        <v>150</v>
      </c>
      <c r="J127" s="20">
        <v>150</v>
      </c>
      <c r="K127" s="20">
        <v>150</v>
      </c>
    </row>
    <row r="128" spans="1:11" ht="15" customHeight="1" x14ac:dyDescent="0.3">
      <c r="A128" s="319"/>
      <c r="B128" s="237"/>
      <c r="C128" s="318"/>
      <c r="D128" s="249"/>
      <c r="E128" s="52" t="s">
        <v>255</v>
      </c>
      <c r="F128" s="6" t="s">
        <v>256</v>
      </c>
      <c r="G128" s="23">
        <f t="shared" si="16"/>
        <v>16000</v>
      </c>
      <c r="H128" s="20">
        <v>3000</v>
      </c>
      <c r="I128" s="20">
        <v>3000</v>
      </c>
      <c r="J128" s="20">
        <v>10000</v>
      </c>
      <c r="K128" s="20"/>
    </row>
    <row r="129" spans="1:11" ht="15" customHeight="1" x14ac:dyDescent="0.3">
      <c r="A129" s="319"/>
      <c r="B129" s="237"/>
      <c r="C129" s="318"/>
      <c r="D129" s="249"/>
      <c r="E129" s="52" t="s">
        <v>62</v>
      </c>
      <c r="F129" s="6" t="s">
        <v>76</v>
      </c>
      <c r="G129" s="23">
        <f t="shared" si="16"/>
        <v>60000</v>
      </c>
      <c r="H129" s="20">
        <v>60000</v>
      </c>
      <c r="I129" s="20"/>
      <c r="J129" s="20"/>
      <c r="K129" s="20"/>
    </row>
    <row r="130" spans="1:11" ht="14.25" customHeight="1" x14ac:dyDescent="0.3">
      <c r="A130" s="319"/>
      <c r="B130" s="237"/>
      <c r="C130" s="318"/>
      <c r="D130" s="249"/>
      <c r="E130" s="52" t="s">
        <v>131</v>
      </c>
      <c r="F130" s="6" t="s">
        <v>160</v>
      </c>
      <c r="G130" s="23">
        <f t="shared" si="16"/>
        <v>23837</v>
      </c>
      <c r="H130" s="20"/>
      <c r="I130" s="20">
        <v>23837</v>
      </c>
      <c r="J130" s="20"/>
      <c r="K130" s="20"/>
    </row>
    <row r="131" spans="1:11" ht="14.25" customHeight="1" x14ac:dyDescent="0.3">
      <c r="A131" s="319"/>
      <c r="B131" s="237"/>
      <c r="C131" s="318"/>
      <c r="D131" s="249"/>
      <c r="E131" s="32" t="s">
        <v>41</v>
      </c>
      <c r="F131" s="38" t="s">
        <v>52</v>
      </c>
      <c r="G131" s="23">
        <f t="shared" si="16"/>
        <v>130000</v>
      </c>
      <c r="H131" s="20">
        <v>64</v>
      </c>
      <c r="I131" s="20">
        <v>79936</v>
      </c>
      <c r="J131" s="20">
        <v>50000</v>
      </c>
      <c r="K131" s="20"/>
    </row>
    <row r="132" spans="1:11" ht="16.95" customHeight="1" x14ac:dyDescent="0.3">
      <c r="A132" s="319"/>
      <c r="B132" s="237"/>
      <c r="C132" s="318"/>
      <c r="D132" s="249"/>
      <c r="E132" s="52" t="s">
        <v>203</v>
      </c>
      <c r="F132" s="20" t="s">
        <v>204</v>
      </c>
      <c r="G132" s="23">
        <f t="shared" si="16"/>
        <v>37516</v>
      </c>
      <c r="H132" s="20">
        <v>15000</v>
      </c>
      <c r="I132" s="20"/>
      <c r="J132" s="20">
        <v>22516</v>
      </c>
      <c r="K132" s="20"/>
    </row>
    <row r="133" spans="1:11" ht="16.95" customHeight="1" x14ac:dyDescent="0.3">
      <c r="A133" s="319"/>
      <c r="B133" s="237"/>
      <c r="C133" s="318"/>
      <c r="D133" s="249"/>
      <c r="E133" s="52" t="s">
        <v>88</v>
      </c>
      <c r="F133" s="20" t="s">
        <v>94</v>
      </c>
      <c r="G133" s="23">
        <f t="shared" si="16"/>
        <v>20000</v>
      </c>
      <c r="H133" s="20"/>
      <c r="I133" s="20"/>
      <c r="J133" s="20">
        <v>20000</v>
      </c>
      <c r="K133" s="20"/>
    </row>
    <row r="134" spans="1:11" ht="14.25" customHeight="1" x14ac:dyDescent="0.3">
      <c r="A134" s="319"/>
      <c r="B134" s="237"/>
      <c r="C134" s="318"/>
      <c r="D134" s="249"/>
      <c r="E134" s="52" t="s">
        <v>43</v>
      </c>
      <c r="F134" s="5" t="s">
        <v>54</v>
      </c>
      <c r="G134" s="23">
        <f t="shared" si="16"/>
        <v>76737</v>
      </c>
      <c r="H134" s="20"/>
      <c r="I134" s="20">
        <v>76737</v>
      </c>
      <c r="J134" s="20"/>
      <c r="K134" s="20"/>
    </row>
    <row r="135" spans="1:11" ht="14.25" customHeight="1" x14ac:dyDescent="0.3">
      <c r="A135" s="319"/>
      <c r="B135" s="237"/>
      <c r="C135" s="318"/>
      <c r="D135" s="249"/>
      <c r="E135" s="52" t="s">
        <v>30</v>
      </c>
      <c r="F135" s="5" t="s">
        <v>31</v>
      </c>
      <c r="G135" s="23">
        <f t="shared" si="16"/>
        <v>20915</v>
      </c>
      <c r="H135" s="20"/>
      <c r="I135" s="20"/>
      <c r="J135" s="20">
        <v>20915</v>
      </c>
      <c r="K135" s="20"/>
    </row>
    <row r="136" spans="1:11" ht="24" customHeight="1" x14ac:dyDescent="0.3">
      <c r="A136" s="319"/>
      <c r="B136" s="237"/>
      <c r="C136" s="318"/>
      <c r="D136" s="249"/>
      <c r="E136" s="52" t="s">
        <v>91</v>
      </c>
      <c r="F136" s="6" t="s">
        <v>96</v>
      </c>
      <c r="G136" s="23">
        <f t="shared" si="16"/>
        <v>500</v>
      </c>
      <c r="H136" s="20">
        <v>500</v>
      </c>
      <c r="I136" s="20"/>
      <c r="J136" s="20"/>
      <c r="K136" s="20"/>
    </row>
    <row r="137" spans="1:11" ht="24" customHeight="1" x14ac:dyDescent="0.3">
      <c r="A137" s="319"/>
      <c r="B137" s="237"/>
      <c r="C137" s="318"/>
      <c r="D137" s="249"/>
      <c r="E137" s="52" t="s">
        <v>166</v>
      </c>
      <c r="F137" s="6" t="s">
        <v>167</v>
      </c>
      <c r="G137" s="23">
        <f t="shared" si="16"/>
        <v>35000</v>
      </c>
      <c r="H137" s="20">
        <v>10000</v>
      </c>
      <c r="I137" s="20">
        <v>25000</v>
      </c>
      <c r="J137" s="20"/>
      <c r="K137" s="20"/>
    </row>
    <row r="138" spans="1:11" ht="18" customHeight="1" x14ac:dyDescent="0.3">
      <c r="A138" s="319"/>
      <c r="B138" s="237"/>
      <c r="C138" s="318"/>
      <c r="D138" s="249"/>
      <c r="E138" s="52" t="s">
        <v>45</v>
      </c>
      <c r="F138" s="5" t="s">
        <v>56</v>
      </c>
      <c r="G138" s="23">
        <f t="shared" si="16"/>
        <v>32475</v>
      </c>
      <c r="H138" s="20"/>
      <c r="I138" s="20">
        <v>16067</v>
      </c>
      <c r="J138" s="20">
        <v>16408</v>
      </c>
      <c r="K138" s="20"/>
    </row>
    <row r="139" spans="1:11" ht="36.75" customHeight="1" x14ac:dyDescent="0.3">
      <c r="A139" s="319"/>
      <c r="B139" s="237"/>
      <c r="C139" s="318"/>
      <c r="D139" s="249"/>
      <c r="E139" s="52" t="s">
        <v>119</v>
      </c>
      <c r="F139" s="6" t="s">
        <v>156</v>
      </c>
      <c r="G139" s="23">
        <f t="shared" si="16"/>
        <v>30000</v>
      </c>
      <c r="H139" s="20">
        <v>75</v>
      </c>
      <c r="I139" s="20">
        <v>10255</v>
      </c>
      <c r="J139" s="20">
        <v>10330</v>
      </c>
      <c r="K139" s="20">
        <v>9340</v>
      </c>
    </row>
    <row r="140" spans="1:11" ht="14.25" customHeight="1" x14ac:dyDescent="0.3">
      <c r="A140" s="319"/>
      <c r="B140" s="237"/>
      <c r="C140" s="318"/>
      <c r="D140" s="250"/>
      <c r="E140" s="310" t="s">
        <v>258</v>
      </c>
      <c r="F140" s="312"/>
      <c r="G140" s="34">
        <f>SUM(G123:G139)</f>
        <v>1402332</v>
      </c>
      <c r="H140" s="34">
        <f>SUM(H123:H139)</f>
        <v>227398</v>
      </c>
      <c r="I140" s="34">
        <f>SUM(I123:I139)</f>
        <v>637269</v>
      </c>
      <c r="J140" s="34">
        <f>SUM(J123:J139)</f>
        <v>254532</v>
      </c>
      <c r="K140" s="34">
        <f>SUM(K123:K139)</f>
        <v>283133</v>
      </c>
    </row>
    <row r="141" spans="1:11" ht="36" customHeight="1" x14ac:dyDescent="0.3">
      <c r="A141" s="319"/>
      <c r="B141" s="237"/>
      <c r="C141" s="318"/>
      <c r="D141" s="340">
        <v>158</v>
      </c>
      <c r="E141" s="79" t="s">
        <v>27</v>
      </c>
      <c r="F141" s="6" t="s">
        <v>162</v>
      </c>
      <c r="G141" s="23">
        <f t="shared" si="16"/>
        <v>35212</v>
      </c>
      <c r="H141" s="20">
        <v>8100</v>
      </c>
      <c r="I141" s="20">
        <v>20000</v>
      </c>
      <c r="J141" s="20">
        <v>7112</v>
      </c>
      <c r="K141" s="20"/>
    </row>
    <row r="142" spans="1:11" ht="15.6" customHeight="1" x14ac:dyDescent="0.3">
      <c r="A142" s="319"/>
      <c r="B142" s="237"/>
      <c r="C142" s="318"/>
      <c r="D142" s="341"/>
      <c r="E142" s="79" t="s">
        <v>131</v>
      </c>
      <c r="F142" s="6" t="s">
        <v>160</v>
      </c>
      <c r="G142" s="23">
        <f t="shared" si="16"/>
        <v>10000</v>
      </c>
      <c r="H142" s="75">
        <v>10000</v>
      </c>
      <c r="I142" s="75"/>
      <c r="J142" s="75"/>
      <c r="K142" s="75"/>
    </row>
    <row r="143" spans="1:11" ht="15" customHeight="1" x14ac:dyDescent="0.3">
      <c r="A143" s="319"/>
      <c r="B143" s="237"/>
      <c r="C143" s="318"/>
      <c r="D143" s="341"/>
      <c r="E143" s="342" t="s">
        <v>270</v>
      </c>
      <c r="F143" s="343"/>
      <c r="G143" s="201">
        <f>SUM(H143:K143)</f>
        <v>45212</v>
      </c>
      <c r="H143" s="201">
        <f>SUM(H141:H142)</f>
        <v>18100</v>
      </c>
      <c r="I143" s="201">
        <f>SUM(I141:I142)</f>
        <v>20000</v>
      </c>
      <c r="J143" s="201">
        <f>SUM(J141:J142)</f>
        <v>7112</v>
      </c>
      <c r="K143" s="201">
        <f>SUM(K141:K142)</f>
        <v>0</v>
      </c>
    </row>
    <row r="144" spans="1:11" ht="19.649999999999999" customHeight="1" x14ac:dyDescent="0.3">
      <c r="A144" s="319"/>
      <c r="B144" s="238"/>
      <c r="C144" s="316"/>
      <c r="D144" s="266" t="s">
        <v>142</v>
      </c>
      <c r="E144" s="267"/>
      <c r="F144" s="268"/>
      <c r="G144" s="183">
        <f>SUM(G120,G122,G140,G143)</f>
        <v>1508564</v>
      </c>
      <c r="H144" s="183">
        <f t="shared" ref="H144:K144" si="18">SUM(H120,H122,H140,H143)</f>
        <v>260498</v>
      </c>
      <c r="I144" s="183">
        <f t="shared" si="18"/>
        <v>703260</v>
      </c>
      <c r="J144" s="183">
        <f t="shared" si="18"/>
        <v>261673</v>
      </c>
      <c r="K144" s="183">
        <f t="shared" si="18"/>
        <v>283133</v>
      </c>
    </row>
    <row r="145" spans="1:11" ht="15" customHeight="1" x14ac:dyDescent="0.3">
      <c r="A145" s="319"/>
      <c r="B145" s="252" t="s">
        <v>148</v>
      </c>
      <c r="C145" s="251" t="s">
        <v>147</v>
      </c>
      <c r="D145" s="249">
        <v>151</v>
      </c>
      <c r="E145" s="71" t="s">
        <v>112</v>
      </c>
      <c r="F145" s="66" t="s">
        <v>150</v>
      </c>
      <c r="G145" s="40">
        <f>SUM(H145:K145)</f>
        <v>11000</v>
      </c>
      <c r="H145" s="42">
        <v>800</v>
      </c>
      <c r="I145" s="42">
        <v>3900</v>
      </c>
      <c r="J145" s="42">
        <v>4900</v>
      </c>
      <c r="K145" s="42">
        <v>1400</v>
      </c>
    </row>
    <row r="146" spans="1:11" ht="15" customHeight="1" x14ac:dyDescent="0.3">
      <c r="A146" s="319"/>
      <c r="B146" s="237"/>
      <c r="C146" s="239"/>
      <c r="D146" s="249"/>
      <c r="E146" s="72" t="s">
        <v>145</v>
      </c>
      <c r="F146" s="67" t="s">
        <v>165</v>
      </c>
      <c r="G146" s="74">
        <f t="shared" ref="G146" si="19">SUM(H146:K146)</f>
        <v>7000</v>
      </c>
      <c r="H146" s="75"/>
      <c r="I146" s="75"/>
      <c r="J146" s="75">
        <v>7000</v>
      </c>
      <c r="K146" s="75"/>
    </row>
    <row r="147" spans="1:11" ht="15" customHeight="1" thickBot="1" x14ac:dyDescent="0.35">
      <c r="A147" s="319"/>
      <c r="B147" s="237"/>
      <c r="C147" s="318"/>
      <c r="D147" s="253" t="s">
        <v>146</v>
      </c>
      <c r="E147" s="254"/>
      <c r="F147" s="255"/>
      <c r="G147" s="184">
        <f>SUM(H147:K147)</f>
        <v>18000</v>
      </c>
      <c r="H147" s="184">
        <f>SUM(H145:H146)</f>
        <v>800</v>
      </c>
      <c r="I147" s="184">
        <f>SUM(I145:I146)</f>
        <v>3900</v>
      </c>
      <c r="J147" s="184">
        <f>SUM(J145:J146)</f>
        <v>11900</v>
      </c>
      <c r="K147" s="184">
        <f>SUM(K145:K146)</f>
        <v>1400</v>
      </c>
    </row>
    <row r="148" spans="1:11" ht="18" customHeight="1" thickBot="1" x14ac:dyDescent="0.35">
      <c r="A148" s="205" t="s">
        <v>282</v>
      </c>
      <c r="B148" s="243" t="s">
        <v>286</v>
      </c>
      <c r="C148" s="244"/>
      <c r="D148" s="244"/>
      <c r="E148" s="244"/>
      <c r="F148" s="245"/>
      <c r="G148" s="206">
        <f>SUM(G154,G157,G160,G167,G169,G172,G174+G178)</f>
        <v>2566378</v>
      </c>
      <c r="H148" s="206">
        <f t="shared" ref="H148:K148" si="20">SUM(H154,H157,H160,H167,H169,H172,H174+H178)</f>
        <v>851708</v>
      </c>
      <c r="I148" s="206">
        <f t="shared" si="20"/>
        <v>670850</v>
      </c>
      <c r="J148" s="206">
        <f t="shared" si="20"/>
        <v>520950</v>
      </c>
      <c r="K148" s="206">
        <f t="shared" si="20"/>
        <v>522870</v>
      </c>
    </row>
    <row r="149" spans="1:11" ht="36" customHeight="1" x14ac:dyDescent="0.3">
      <c r="A149" s="366"/>
      <c r="B149" s="237" t="s">
        <v>59</v>
      </c>
      <c r="C149" s="239" t="s">
        <v>15</v>
      </c>
      <c r="D149" s="249">
        <v>151</v>
      </c>
      <c r="E149" s="181" t="s">
        <v>18</v>
      </c>
      <c r="F149" s="6" t="s">
        <v>20</v>
      </c>
      <c r="G149" s="40">
        <f t="shared" ref="G149:G563" si="21">SUM(H149:K149)</f>
        <v>4580</v>
      </c>
      <c r="H149" s="41">
        <v>4580</v>
      </c>
      <c r="I149" s="41"/>
      <c r="J149" s="41"/>
      <c r="K149" s="41"/>
    </row>
    <row r="150" spans="1:11" ht="24.45" customHeight="1" x14ac:dyDescent="0.3">
      <c r="A150" s="366"/>
      <c r="B150" s="237"/>
      <c r="C150" s="239"/>
      <c r="D150" s="249"/>
      <c r="E150" s="180" t="s">
        <v>260</v>
      </c>
      <c r="F150" s="6" t="s">
        <v>290</v>
      </c>
      <c r="G150" s="40">
        <f t="shared" si="21"/>
        <v>151200</v>
      </c>
      <c r="H150" s="119">
        <v>80600</v>
      </c>
      <c r="I150" s="119">
        <v>70600</v>
      </c>
      <c r="J150" s="119"/>
      <c r="K150" s="119"/>
    </row>
    <row r="151" spans="1:11" ht="15.6" customHeight="1" x14ac:dyDescent="0.3">
      <c r="A151" s="366"/>
      <c r="B151" s="237"/>
      <c r="C151" s="239"/>
      <c r="D151" s="250"/>
      <c r="E151" s="32" t="s">
        <v>66</v>
      </c>
      <c r="F151" s="6" t="s">
        <v>79</v>
      </c>
      <c r="G151" s="40">
        <f t="shared" si="21"/>
        <v>70000</v>
      </c>
      <c r="H151" s="119">
        <v>70000</v>
      </c>
      <c r="I151" s="119"/>
      <c r="J151" s="119"/>
      <c r="K151" s="119"/>
    </row>
    <row r="152" spans="1:11" ht="36.75" customHeight="1" x14ac:dyDescent="0.3">
      <c r="A152" s="366"/>
      <c r="B152" s="237"/>
      <c r="C152" s="239"/>
      <c r="D152" s="248">
        <v>155</v>
      </c>
      <c r="E152" s="32" t="s">
        <v>277</v>
      </c>
      <c r="F152" s="6" t="s">
        <v>20</v>
      </c>
      <c r="G152" s="40">
        <f t="shared" si="21"/>
        <v>641000</v>
      </c>
      <c r="H152" s="41">
        <v>160250</v>
      </c>
      <c r="I152" s="41">
        <v>160250</v>
      </c>
      <c r="J152" s="41">
        <v>160250</v>
      </c>
      <c r="K152" s="41">
        <v>160250</v>
      </c>
    </row>
    <row r="153" spans="1:11" ht="18.3" customHeight="1" x14ac:dyDescent="0.3">
      <c r="A153" s="366"/>
      <c r="B153" s="237"/>
      <c r="C153" s="239"/>
      <c r="D153" s="250"/>
      <c r="E153" s="32" t="s">
        <v>36</v>
      </c>
      <c r="F153" s="6" t="s">
        <v>278</v>
      </c>
      <c r="G153" s="40">
        <f t="shared" si="21"/>
        <v>44791</v>
      </c>
      <c r="H153" s="41">
        <v>11200</v>
      </c>
      <c r="I153" s="41">
        <v>11200</v>
      </c>
      <c r="J153" s="41">
        <v>11200</v>
      </c>
      <c r="K153" s="41">
        <v>11191</v>
      </c>
    </row>
    <row r="154" spans="1:11" ht="15" customHeight="1" x14ac:dyDescent="0.3">
      <c r="A154" s="366"/>
      <c r="B154" s="238"/>
      <c r="C154" s="240"/>
      <c r="D154" s="266" t="s">
        <v>35</v>
      </c>
      <c r="E154" s="267"/>
      <c r="F154" s="268"/>
      <c r="G154" s="183">
        <f>SUM(H154:K154)</f>
        <v>911571</v>
      </c>
      <c r="H154" s="183">
        <f>SUM(H149:H153)</f>
        <v>326630</v>
      </c>
      <c r="I154" s="183">
        <f>SUM(I149:I153)</f>
        <v>242050</v>
      </c>
      <c r="J154" s="183">
        <f>SUM(J149:J153)</f>
        <v>171450</v>
      </c>
      <c r="K154" s="183">
        <f>SUM(K149:K153)</f>
        <v>171441</v>
      </c>
    </row>
    <row r="155" spans="1:11" ht="15" customHeight="1" x14ac:dyDescent="0.3">
      <c r="A155" s="366"/>
      <c r="B155" s="252" t="s">
        <v>71</v>
      </c>
      <c r="C155" s="251" t="s">
        <v>72</v>
      </c>
      <c r="D155" s="32">
        <v>1426</v>
      </c>
      <c r="E155" s="32" t="s">
        <v>75</v>
      </c>
      <c r="F155" s="38" t="s">
        <v>83</v>
      </c>
      <c r="G155" s="34">
        <f>SUM(H155:K155)</f>
        <v>0</v>
      </c>
      <c r="H155" s="33"/>
      <c r="I155" s="152"/>
      <c r="J155" s="33"/>
      <c r="K155" s="33"/>
    </row>
    <row r="156" spans="1:11" ht="15" customHeight="1" x14ac:dyDescent="0.3">
      <c r="A156" s="366"/>
      <c r="B156" s="237"/>
      <c r="C156" s="239"/>
      <c r="D156" s="176">
        <v>144</v>
      </c>
      <c r="E156" s="32" t="s">
        <v>75</v>
      </c>
      <c r="F156" s="38" t="s">
        <v>83</v>
      </c>
      <c r="G156" s="34">
        <f>SUM(H156:K156)</f>
        <v>0</v>
      </c>
      <c r="H156" s="33"/>
      <c r="I156" s="152"/>
      <c r="J156" s="33"/>
      <c r="K156" s="33"/>
    </row>
    <row r="157" spans="1:11" ht="15" customHeight="1" x14ac:dyDescent="0.3">
      <c r="A157" s="366"/>
      <c r="B157" s="237"/>
      <c r="C157" s="239"/>
      <c r="D157" s="266" t="s">
        <v>84</v>
      </c>
      <c r="E157" s="267"/>
      <c r="F157" s="268"/>
      <c r="G157" s="183">
        <f>SUM(G155:G156)</f>
        <v>0</v>
      </c>
      <c r="H157" s="183">
        <f t="shared" ref="H157:K157" si="22">SUM(H155:H156)</f>
        <v>0</v>
      </c>
      <c r="I157" s="183">
        <f t="shared" si="22"/>
        <v>0</v>
      </c>
      <c r="J157" s="183">
        <f t="shared" si="22"/>
        <v>0</v>
      </c>
      <c r="K157" s="183">
        <f t="shared" si="22"/>
        <v>0</v>
      </c>
    </row>
    <row r="158" spans="1:11" ht="15" customHeight="1" x14ac:dyDescent="0.3">
      <c r="A158" s="366"/>
      <c r="B158" s="252" t="s">
        <v>85</v>
      </c>
      <c r="C158" s="251" t="s">
        <v>86</v>
      </c>
      <c r="D158" s="32">
        <v>151</v>
      </c>
      <c r="E158" s="32" t="s">
        <v>43</v>
      </c>
      <c r="F158" s="38" t="s">
        <v>54</v>
      </c>
      <c r="G158" s="125">
        <f>SUM(H158:K158)</f>
        <v>30000</v>
      </c>
      <c r="H158" s="126">
        <v>30000</v>
      </c>
      <c r="I158" s="126"/>
      <c r="J158" s="126"/>
      <c r="K158" s="126"/>
    </row>
    <row r="159" spans="1:11" ht="15" customHeight="1" x14ac:dyDescent="0.3">
      <c r="A159" s="366"/>
      <c r="B159" s="237"/>
      <c r="C159" s="239"/>
      <c r="D159" s="32">
        <v>155</v>
      </c>
      <c r="E159" s="32" t="s">
        <v>90</v>
      </c>
      <c r="F159" s="38" t="s">
        <v>95</v>
      </c>
      <c r="G159" s="125">
        <f>SUM(H159:K159)</f>
        <v>5466</v>
      </c>
      <c r="H159" s="126">
        <v>5466</v>
      </c>
      <c r="I159" s="126"/>
      <c r="J159" s="126"/>
      <c r="K159" s="126"/>
    </row>
    <row r="160" spans="1:11" ht="15" customHeight="1" x14ac:dyDescent="0.3">
      <c r="A160" s="366"/>
      <c r="B160" s="238"/>
      <c r="C160" s="240"/>
      <c r="D160" s="266" t="s">
        <v>89</v>
      </c>
      <c r="E160" s="267"/>
      <c r="F160" s="268"/>
      <c r="G160" s="183">
        <f>SUM(G158:G159)</f>
        <v>35466</v>
      </c>
      <c r="H160" s="183">
        <f t="shared" ref="H160:K160" si="23">SUM(H158:H159)</f>
        <v>35466</v>
      </c>
      <c r="I160" s="183">
        <f t="shared" si="23"/>
        <v>0</v>
      </c>
      <c r="J160" s="183">
        <f t="shared" si="23"/>
        <v>0</v>
      </c>
      <c r="K160" s="183">
        <f t="shared" si="23"/>
        <v>0</v>
      </c>
    </row>
    <row r="161" spans="1:11" ht="23.85" customHeight="1" x14ac:dyDescent="0.3">
      <c r="A161" s="366"/>
      <c r="B161" s="237" t="s">
        <v>107</v>
      </c>
      <c r="C161" s="239" t="s">
        <v>104</v>
      </c>
      <c r="D161" s="32" t="s">
        <v>279</v>
      </c>
      <c r="E161" s="32" t="s">
        <v>176</v>
      </c>
      <c r="F161" s="51" t="s">
        <v>177</v>
      </c>
      <c r="G161" s="23">
        <f t="shared" si="21"/>
        <v>4766</v>
      </c>
      <c r="H161" s="33">
        <v>4766</v>
      </c>
      <c r="I161" s="33"/>
      <c r="J161" s="33"/>
      <c r="K161" s="33"/>
    </row>
    <row r="162" spans="1:11" ht="16.95" customHeight="1" x14ac:dyDescent="0.3">
      <c r="A162" s="366"/>
      <c r="B162" s="237"/>
      <c r="C162" s="239"/>
      <c r="D162" s="171">
        <v>144</v>
      </c>
      <c r="E162" s="32" t="s">
        <v>103</v>
      </c>
      <c r="F162" s="25" t="s">
        <v>106</v>
      </c>
      <c r="G162" s="23">
        <f t="shared" si="21"/>
        <v>109000</v>
      </c>
      <c r="H162" s="33">
        <v>27000</v>
      </c>
      <c r="I162" s="33">
        <v>27000</v>
      </c>
      <c r="J162" s="33">
        <v>27000</v>
      </c>
      <c r="K162" s="33">
        <v>28000</v>
      </c>
    </row>
    <row r="163" spans="1:11" ht="15" customHeight="1" x14ac:dyDescent="0.3">
      <c r="A163" s="366"/>
      <c r="B163" s="237"/>
      <c r="C163" s="239"/>
      <c r="D163" s="248">
        <v>151</v>
      </c>
      <c r="E163" s="15" t="s">
        <v>138</v>
      </c>
      <c r="F163" s="25" t="s">
        <v>161</v>
      </c>
      <c r="G163" s="23">
        <f t="shared" si="21"/>
        <v>118000</v>
      </c>
      <c r="H163" s="24">
        <v>59000</v>
      </c>
      <c r="I163" s="24">
        <v>59000</v>
      </c>
      <c r="J163" s="24"/>
      <c r="K163" s="24"/>
    </row>
    <row r="164" spans="1:11" ht="21.15" customHeight="1" x14ac:dyDescent="0.3">
      <c r="A164" s="366"/>
      <c r="B164" s="237"/>
      <c r="C164" s="239"/>
      <c r="D164" s="249"/>
      <c r="E164" s="181" t="s">
        <v>176</v>
      </c>
      <c r="F164" s="143" t="s">
        <v>177</v>
      </c>
      <c r="G164" s="23">
        <f t="shared" si="21"/>
        <v>30000</v>
      </c>
      <c r="H164" s="24"/>
      <c r="I164" s="24">
        <v>30000</v>
      </c>
      <c r="J164" s="24"/>
      <c r="K164" s="24"/>
    </row>
    <row r="165" spans="1:11" ht="15" customHeight="1" x14ac:dyDescent="0.3">
      <c r="A165" s="366"/>
      <c r="B165" s="237"/>
      <c r="C165" s="239"/>
      <c r="D165" s="249"/>
      <c r="E165" s="15" t="s">
        <v>145</v>
      </c>
      <c r="F165" s="25" t="s">
        <v>165</v>
      </c>
      <c r="G165" s="23">
        <f t="shared" si="21"/>
        <v>449800</v>
      </c>
      <c r="H165" s="24">
        <v>112450</v>
      </c>
      <c r="I165" s="24">
        <v>112450</v>
      </c>
      <c r="J165" s="24">
        <v>112450</v>
      </c>
      <c r="K165" s="24">
        <v>112450</v>
      </c>
    </row>
    <row r="166" spans="1:11" ht="15" customHeight="1" x14ac:dyDescent="0.3">
      <c r="A166" s="366"/>
      <c r="B166" s="237"/>
      <c r="C166" s="239"/>
      <c r="D166" s="250"/>
      <c r="E166" s="15" t="s">
        <v>289</v>
      </c>
      <c r="F166" s="25" t="s">
        <v>174</v>
      </c>
      <c r="G166" s="23">
        <f t="shared" si="21"/>
        <v>4000</v>
      </c>
      <c r="H166" s="24">
        <v>4000</v>
      </c>
      <c r="I166" s="24"/>
      <c r="J166" s="24"/>
      <c r="K166" s="24"/>
    </row>
    <row r="167" spans="1:11" ht="15" customHeight="1" x14ac:dyDescent="0.3">
      <c r="A167" s="366"/>
      <c r="B167" s="238"/>
      <c r="C167" s="240"/>
      <c r="D167" s="266" t="s">
        <v>105</v>
      </c>
      <c r="E167" s="267"/>
      <c r="F167" s="268"/>
      <c r="G167" s="183">
        <f>SUM(G161:G166)</f>
        <v>715566</v>
      </c>
      <c r="H167" s="183">
        <f>SUM(H161:H166)</f>
        <v>207216</v>
      </c>
      <c r="I167" s="183">
        <f t="shared" ref="I167:K167" si="24">SUM(I161:I166)</f>
        <v>228450</v>
      </c>
      <c r="J167" s="183">
        <f t="shared" si="24"/>
        <v>139450</v>
      </c>
      <c r="K167" s="183">
        <f t="shared" si="24"/>
        <v>140450</v>
      </c>
    </row>
    <row r="168" spans="1:11" ht="36.75" customHeight="1" x14ac:dyDescent="0.3">
      <c r="A168" s="366"/>
      <c r="B168" s="252" t="s">
        <v>108</v>
      </c>
      <c r="C168" s="251" t="s">
        <v>121</v>
      </c>
      <c r="D168" s="32">
        <v>142</v>
      </c>
      <c r="E168" s="32" t="s">
        <v>178</v>
      </c>
      <c r="F168" s="51" t="s">
        <v>179</v>
      </c>
      <c r="G168" s="34">
        <f>SUM(H168:K168)</f>
        <v>53600</v>
      </c>
      <c r="H168" s="33">
        <v>25668</v>
      </c>
      <c r="I168" s="33"/>
      <c r="J168" s="33">
        <v>13400</v>
      </c>
      <c r="K168" s="33">
        <v>14532</v>
      </c>
    </row>
    <row r="169" spans="1:11" ht="18.3" customHeight="1" x14ac:dyDescent="0.3">
      <c r="A169" s="366"/>
      <c r="B169" s="238"/>
      <c r="C169" s="240"/>
      <c r="D169" s="266" t="s">
        <v>120</v>
      </c>
      <c r="E169" s="267"/>
      <c r="F169" s="268"/>
      <c r="G169" s="183">
        <f>SUM(G168)</f>
        <v>53600</v>
      </c>
      <c r="H169" s="183">
        <f t="shared" ref="H169:K169" si="25">SUM(H168)</f>
        <v>25668</v>
      </c>
      <c r="I169" s="183">
        <f t="shared" si="25"/>
        <v>0</v>
      </c>
      <c r="J169" s="183">
        <f t="shared" si="25"/>
        <v>13400</v>
      </c>
      <c r="K169" s="183">
        <f t="shared" si="25"/>
        <v>14532</v>
      </c>
    </row>
    <row r="170" spans="1:11" ht="18.3" customHeight="1" x14ac:dyDescent="0.3">
      <c r="A170" s="366"/>
      <c r="B170" s="252" t="s">
        <v>127</v>
      </c>
      <c r="C170" s="251" t="s">
        <v>126</v>
      </c>
      <c r="D170" s="248">
        <v>144</v>
      </c>
      <c r="E170" s="181" t="s">
        <v>169</v>
      </c>
      <c r="F170" s="181" t="s">
        <v>174</v>
      </c>
      <c r="G170" s="34">
        <f>SUM(H170:K170)</f>
        <v>75800</v>
      </c>
      <c r="H170" s="33">
        <v>7550</v>
      </c>
      <c r="I170" s="33">
        <v>22950</v>
      </c>
      <c r="J170" s="33">
        <v>22650</v>
      </c>
      <c r="K170" s="33">
        <v>22650</v>
      </c>
    </row>
    <row r="171" spans="1:11" ht="18.3" customHeight="1" x14ac:dyDescent="0.3">
      <c r="A171" s="366"/>
      <c r="B171" s="237"/>
      <c r="C171" s="239"/>
      <c r="D171" s="250"/>
      <c r="E171" s="181" t="s">
        <v>47</v>
      </c>
      <c r="F171" s="38" t="s">
        <v>58</v>
      </c>
      <c r="G171" s="34">
        <f>SUM(H171:K171)</f>
        <v>69460</v>
      </c>
      <c r="H171" s="33">
        <v>17400</v>
      </c>
      <c r="I171" s="33">
        <v>17400</v>
      </c>
      <c r="J171" s="33">
        <v>17400</v>
      </c>
      <c r="K171" s="33">
        <v>17260</v>
      </c>
    </row>
    <row r="172" spans="1:11" ht="18.3" customHeight="1" x14ac:dyDescent="0.3">
      <c r="A172" s="366"/>
      <c r="B172" s="238"/>
      <c r="C172" s="240"/>
      <c r="D172" s="266" t="s">
        <v>124</v>
      </c>
      <c r="E172" s="267"/>
      <c r="F172" s="268"/>
      <c r="G172" s="183">
        <f>SUM(G170:G171)</f>
        <v>145260</v>
      </c>
      <c r="H172" s="183">
        <f t="shared" ref="H172:K172" si="26">SUM(H170:H171)</f>
        <v>24950</v>
      </c>
      <c r="I172" s="183">
        <f t="shared" si="26"/>
        <v>40350</v>
      </c>
      <c r="J172" s="183">
        <f t="shared" si="26"/>
        <v>40050</v>
      </c>
      <c r="K172" s="183">
        <f t="shared" si="26"/>
        <v>39910</v>
      </c>
    </row>
    <row r="173" spans="1:11" ht="15" customHeight="1" x14ac:dyDescent="0.3">
      <c r="A173" s="366"/>
      <c r="B173" s="252" t="s">
        <v>134</v>
      </c>
      <c r="C173" s="251" t="s">
        <v>135</v>
      </c>
      <c r="D173" s="32">
        <v>155</v>
      </c>
      <c r="E173" s="15" t="s">
        <v>39</v>
      </c>
      <c r="F173" s="25" t="s">
        <v>50</v>
      </c>
      <c r="G173" s="23">
        <f t="shared" si="21"/>
        <v>633137</v>
      </c>
      <c r="H173" s="24">
        <v>160000</v>
      </c>
      <c r="I173" s="24">
        <v>160000</v>
      </c>
      <c r="J173" s="24">
        <v>156600</v>
      </c>
      <c r="K173" s="24">
        <v>156537</v>
      </c>
    </row>
    <row r="174" spans="1:11" ht="15" customHeight="1" x14ac:dyDescent="0.3">
      <c r="A174" s="366"/>
      <c r="B174" s="237"/>
      <c r="C174" s="239"/>
      <c r="D174" s="253" t="s">
        <v>132</v>
      </c>
      <c r="E174" s="254"/>
      <c r="F174" s="255"/>
      <c r="G174" s="184">
        <f>SUM(G173:G173)</f>
        <v>633137</v>
      </c>
      <c r="H174" s="184">
        <f>SUM(H173:H173)</f>
        <v>160000</v>
      </c>
      <c r="I174" s="184">
        <f>SUM(I173:I173)</f>
        <v>160000</v>
      </c>
      <c r="J174" s="184">
        <f>SUM(J173:J173)</f>
        <v>156600</v>
      </c>
      <c r="K174" s="184">
        <f>SUM(K173:K173)</f>
        <v>156537</v>
      </c>
    </row>
    <row r="175" spans="1:11" ht="15" customHeight="1" x14ac:dyDescent="0.3">
      <c r="A175" s="366"/>
      <c r="B175" s="280" t="s">
        <v>143</v>
      </c>
      <c r="C175" s="367" t="s">
        <v>144</v>
      </c>
      <c r="D175" s="248">
        <v>155</v>
      </c>
      <c r="E175" s="181" t="s">
        <v>131</v>
      </c>
      <c r="F175" s="143" t="s">
        <v>160</v>
      </c>
      <c r="G175" s="34">
        <f>SUM(H175:K175)</f>
        <v>61596</v>
      </c>
      <c r="H175" s="140">
        <v>61596</v>
      </c>
      <c r="I175" s="140"/>
      <c r="J175" s="140"/>
      <c r="K175" s="140"/>
    </row>
    <row r="176" spans="1:11" ht="31.95" customHeight="1" x14ac:dyDescent="0.3">
      <c r="A176" s="366"/>
      <c r="B176" s="280"/>
      <c r="C176" s="367"/>
      <c r="D176" s="249"/>
      <c r="E176" s="181" t="s">
        <v>140</v>
      </c>
      <c r="F176" s="143" t="s">
        <v>163</v>
      </c>
      <c r="G176" s="34">
        <f>SUM(H176:K176)</f>
        <v>4522</v>
      </c>
      <c r="H176" s="140">
        <v>4522</v>
      </c>
      <c r="I176" s="140"/>
      <c r="J176" s="140"/>
      <c r="K176" s="140"/>
    </row>
    <row r="177" spans="1:11" ht="25.2" customHeight="1" x14ac:dyDescent="0.3">
      <c r="A177" s="366"/>
      <c r="B177" s="280"/>
      <c r="C177" s="367"/>
      <c r="D177" s="250"/>
      <c r="E177" s="181" t="s">
        <v>176</v>
      </c>
      <c r="F177" s="143" t="s">
        <v>177</v>
      </c>
      <c r="G177" s="34">
        <f>SUM(H177:K177)</f>
        <v>5660</v>
      </c>
      <c r="H177" s="33">
        <v>5660</v>
      </c>
      <c r="I177" s="33"/>
      <c r="J177" s="33"/>
      <c r="K177" s="33"/>
    </row>
    <row r="178" spans="1:11" ht="19.05" customHeight="1" thickBot="1" x14ac:dyDescent="0.35">
      <c r="A178" s="366"/>
      <c r="B178" s="252"/>
      <c r="C178" s="259"/>
      <c r="D178" s="331" t="s">
        <v>142</v>
      </c>
      <c r="E178" s="331"/>
      <c r="F178" s="331"/>
      <c r="G178" s="184">
        <f>SUM(H178:K178)</f>
        <v>71778</v>
      </c>
      <c r="H178" s="184">
        <f>SUM(H175:H177)</f>
        <v>71778</v>
      </c>
      <c r="I178" s="184">
        <f t="shared" ref="I178:K178" si="27">SUM(I175:I177)</f>
        <v>0</v>
      </c>
      <c r="J178" s="184">
        <f t="shared" si="27"/>
        <v>0</v>
      </c>
      <c r="K178" s="184">
        <f t="shared" si="27"/>
        <v>0</v>
      </c>
    </row>
    <row r="179" spans="1:11" ht="15" customHeight="1" thickBot="1" x14ac:dyDescent="0.35">
      <c r="A179" s="202" t="s">
        <v>175</v>
      </c>
      <c r="B179" s="243" t="s">
        <v>181</v>
      </c>
      <c r="C179" s="244"/>
      <c r="D179" s="244"/>
      <c r="E179" s="244"/>
      <c r="F179" s="245"/>
      <c r="G179" s="203">
        <f>SUM(H179:K179)</f>
        <v>226425</v>
      </c>
      <c r="H179" s="203">
        <f>SUM(H183,H186,H188,H193,H196,H200)</f>
        <v>56209</v>
      </c>
      <c r="I179" s="203">
        <f>SUM(I183,I186,I188,I193,I196,I200)</f>
        <v>81189</v>
      </c>
      <c r="J179" s="203">
        <f>SUM(J183,J186,J188,J193,J196,J200)</f>
        <v>51268</v>
      </c>
      <c r="K179" s="204">
        <f>SUM(K183,K186,K188,K193,K196,K200)</f>
        <v>37759</v>
      </c>
    </row>
    <row r="180" spans="1:11" ht="15" customHeight="1" x14ac:dyDescent="0.3">
      <c r="A180" s="264"/>
      <c r="B180" s="237" t="s">
        <v>59</v>
      </c>
      <c r="C180" s="239" t="s">
        <v>15</v>
      </c>
      <c r="D180" s="172">
        <v>151</v>
      </c>
      <c r="E180" s="151" t="s">
        <v>21</v>
      </c>
      <c r="F180" s="129" t="s">
        <v>22</v>
      </c>
      <c r="G180" s="40">
        <f t="shared" si="21"/>
        <v>83752</v>
      </c>
      <c r="H180" s="41">
        <v>24632</v>
      </c>
      <c r="I180" s="41">
        <v>23082</v>
      </c>
      <c r="J180" s="41">
        <v>20642</v>
      </c>
      <c r="K180" s="41">
        <v>15396</v>
      </c>
    </row>
    <row r="181" spans="1:11" ht="15" customHeight="1" x14ac:dyDescent="0.3">
      <c r="A181" s="264"/>
      <c r="B181" s="237"/>
      <c r="C181" s="239"/>
      <c r="D181" s="32" t="s">
        <v>98</v>
      </c>
      <c r="E181" s="128" t="s">
        <v>40</v>
      </c>
      <c r="F181" s="25" t="s">
        <v>51</v>
      </c>
      <c r="G181" s="23">
        <f t="shared" si="21"/>
        <v>100</v>
      </c>
      <c r="H181" s="24"/>
      <c r="I181" s="24">
        <v>100</v>
      </c>
      <c r="J181" s="24"/>
      <c r="K181" s="24"/>
    </row>
    <row r="182" spans="1:11" ht="15" customHeight="1" x14ac:dyDescent="0.3">
      <c r="A182" s="264"/>
      <c r="B182" s="237"/>
      <c r="C182" s="239"/>
      <c r="D182" s="32" t="s">
        <v>99</v>
      </c>
      <c r="E182" s="169" t="s">
        <v>40</v>
      </c>
      <c r="F182" s="25" t="s">
        <v>51</v>
      </c>
      <c r="G182" s="23">
        <f t="shared" si="21"/>
        <v>832</v>
      </c>
      <c r="H182" s="24"/>
      <c r="I182" s="24">
        <v>832</v>
      </c>
      <c r="J182" s="24"/>
      <c r="K182" s="24"/>
    </row>
    <row r="183" spans="1:11" ht="15" customHeight="1" x14ac:dyDescent="0.3">
      <c r="A183" s="264"/>
      <c r="B183" s="238"/>
      <c r="C183" s="240"/>
      <c r="D183" s="266" t="s">
        <v>35</v>
      </c>
      <c r="E183" s="267"/>
      <c r="F183" s="268"/>
      <c r="G183" s="183">
        <f>SUM(H183:K183)</f>
        <v>84684</v>
      </c>
      <c r="H183" s="183">
        <f>SUM(H180:H182)</f>
        <v>24632</v>
      </c>
      <c r="I183" s="183">
        <f>SUM(I180:I182)</f>
        <v>24014</v>
      </c>
      <c r="J183" s="183">
        <f>SUM(J180:J182)</f>
        <v>20642</v>
      </c>
      <c r="K183" s="183">
        <f>SUM(K180:K182)</f>
        <v>15396</v>
      </c>
    </row>
    <row r="184" spans="1:11" ht="24" customHeight="1" x14ac:dyDescent="0.3">
      <c r="A184" s="264"/>
      <c r="B184" s="357" t="s">
        <v>85</v>
      </c>
      <c r="C184" s="251" t="s">
        <v>86</v>
      </c>
      <c r="D184" s="248">
        <v>151</v>
      </c>
      <c r="E184" s="32" t="s">
        <v>42</v>
      </c>
      <c r="F184" s="22" t="s">
        <v>53</v>
      </c>
      <c r="G184" s="23">
        <f t="shared" si="21"/>
        <v>26000</v>
      </c>
      <c r="H184" s="24">
        <v>3300</v>
      </c>
      <c r="I184" s="24">
        <v>12000</v>
      </c>
      <c r="J184" s="24">
        <v>7700</v>
      </c>
      <c r="K184" s="24">
        <v>3000</v>
      </c>
    </row>
    <row r="185" spans="1:11" ht="15" customHeight="1" x14ac:dyDescent="0.3">
      <c r="A185" s="264"/>
      <c r="B185" s="284"/>
      <c r="C185" s="239"/>
      <c r="D185" s="250"/>
      <c r="E185" s="32" t="s">
        <v>43</v>
      </c>
      <c r="F185" s="25" t="s">
        <v>54</v>
      </c>
      <c r="G185" s="23">
        <f t="shared" si="21"/>
        <v>12886</v>
      </c>
      <c r="H185" s="24">
        <v>3804</v>
      </c>
      <c r="I185" s="24">
        <v>3704</v>
      </c>
      <c r="J185" s="24">
        <v>2903</v>
      </c>
      <c r="K185" s="24">
        <v>2475</v>
      </c>
    </row>
    <row r="186" spans="1:11" ht="15" customHeight="1" x14ac:dyDescent="0.3">
      <c r="A186" s="264"/>
      <c r="B186" s="358"/>
      <c r="C186" s="240"/>
      <c r="D186" s="266" t="s">
        <v>89</v>
      </c>
      <c r="E186" s="267"/>
      <c r="F186" s="268"/>
      <c r="G186" s="183">
        <f>SUM(H186:K186)</f>
        <v>38886</v>
      </c>
      <c r="H186" s="183">
        <f t="shared" ref="H186:K186" si="28">SUM(H184:H185)</f>
        <v>7104</v>
      </c>
      <c r="I186" s="183">
        <f t="shared" si="28"/>
        <v>15704</v>
      </c>
      <c r="J186" s="183">
        <f t="shared" si="28"/>
        <v>10603</v>
      </c>
      <c r="K186" s="183">
        <f t="shared" si="28"/>
        <v>5475</v>
      </c>
    </row>
    <row r="187" spans="1:11" ht="15" customHeight="1" x14ac:dyDescent="0.3">
      <c r="A187" s="264"/>
      <c r="B187" s="357" t="s">
        <v>100</v>
      </c>
      <c r="C187" s="251" t="s">
        <v>101</v>
      </c>
      <c r="D187" s="15">
        <v>151</v>
      </c>
      <c r="E187" s="32" t="s">
        <v>203</v>
      </c>
      <c r="F187" s="25" t="s">
        <v>204</v>
      </c>
      <c r="G187" s="23">
        <f>SUM(H187:K187)</f>
        <v>500</v>
      </c>
      <c r="H187" s="24"/>
      <c r="I187" s="24">
        <v>500</v>
      </c>
      <c r="J187" s="24"/>
      <c r="K187" s="24"/>
    </row>
    <row r="188" spans="1:11" ht="15" customHeight="1" x14ac:dyDescent="0.3">
      <c r="A188" s="264"/>
      <c r="B188" s="284"/>
      <c r="C188" s="239"/>
      <c r="D188" s="266" t="s">
        <v>102</v>
      </c>
      <c r="E188" s="267"/>
      <c r="F188" s="268"/>
      <c r="G188" s="183">
        <f>SUM(H188:K188)</f>
        <v>500</v>
      </c>
      <c r="H188" s="183">
        <f t="shared" ref="H188:K188" si="29">SUM(H187)</f>
        <v>0</v>
      </c>
      <c r="I188" s="183">
        <f t="shared" si="29"/>
        <v>500</v>
      </c>
      <c r="J188" s="183">
        <f t="shared" si="29"/>
        <v>0</v>
      </c>
      <c r="K188" s="183">
        <f t="shared" si="29"/>
        <v>0</v>
      </c>
    </row>
    <row r="189" spans="1:11" ht="25.5" customHeight="1" x14ac:dyDescent="0.3">
      <c r="A189" s="264"/>
      <c r="B189" s="357" t="s">
        <v>108</v>
      </c>
      <c r="C189" s="251" t="s">
        <v>121</v>
      </c>
      <c r="D189" s="248">
        <v>142</v>
      </c>
      <c r="E189" s="32" t="s">
        <v>182</v>
      </c>
      <c r="F189" s="22" t="s">
        <v>188</v>
      </c>
      <c r="G189" s="23">
        <f t="shared" si="21"/>
        <v>235</v>
      </c>
      <c r="H189" s="24">
        <v>59</v>
      </c>
      <c r="I189" s="24">
        <v>58</v>
      </c>
      <c r="J189" s="24">
        <v>59</v>
      </c>
      <c r="K189" s="24">
        <v>59</v>
      </c>
    </row>
    <row r="190" spans="1:11" ht="15" customHeight="1" x14ac:dyDescent="0.3">
      <c r="A190" s="264"/>
      <c r="B190" s="284"/>
      <c r="C190" s="239"/>
      <c r="D190" s="249"/>
      <c r="E190" s="32" t="s">
        <v>37</v>
      </c>
      <c r="F190" s="22" t="s">
        <v>48</v>
      </c>
      <c r="G190" s="23">
        <f t="shared" si="21"/>
        <v>17079</v>
      </c>
      <c r="H190" s="24">
        <v>4311</v>
      </c>
      <c r="I190" s="24">
        <v>4311</v>
      </c>
      <c r="J190" s="24">
        <v>4311</v>
      </c>
      <c r="K190" s="24">
        <v>4146</v>
      </c>
    </row>
    <row r="191" spans="1:11" ht="25.5" customHeight="1" x14ac:dyDescent="0.3">
      <c r="A191" s="264"/>
      <c r="B191" s="284"/>
      <c r="C191" s="239"/>
      <c r="D191" s="249"/>
      <c r="E191" s="32" t="s">
        <v>168</v>
      </c>
      <c r="F191" s="22" t="s">
        <v>173</v>
      </c>
      <c r="G191" s="23">
        <f t="shared" si="21"/>
        <v>7921</v>
      </c>
      <c r="H191" s="24">
        <v>1980</v>
      </c>
      <c r="I191" s="24">
        <v>1980</v>
      </c>
      <c r="J191" s="24">
        <v>1980</v>
      </c>
      <c r="K191" s="24">
        <v>1981</v>
      </c>
    </row>
    <row r="192" spans="1:11" ht="13.65" customHeight="1" x14ac:dyDescent="0.3">
      <c r="A192" s="264"/>
      <c r="B192" s="284"/>
      <c r="C192" s="239"/>
      <c r="D192" s="250"/>
      <c r="E192" s="32" t="s">
        <v>169</v>
      </c>
      <c r="F192" s="22" t="s">
        <v>174</v>
      </c>
      <c r="G192" s="23">
        <f t="shared" si="21"/>
        <v>160</v>
      </c>
      <c r="H192" s="24">
        <v>40</v>
      </c>
      <c r="I192" s="24">
        <v>40</v>
      </c>
      <c r="J192" s="24">
        <v>40</v>
      </c>
      <c r="K192" s="24">
        <v>40</v>
      </c>
    </row>
    <row r="193" spans="1:13" ht="13.65" customHeight="1" x14ac:dyDescent="0.3">
      <c r="A193" s="264"/>
      <c r="B193" s="358"/>
      <c r="C193" s="240"/>
      <c r="D193" s="266" t="s">
        <v>120</v>
      </c>
      <c r="E193" s="267"/>
      <c r="F193" s="268"/>
      <c r="G193" s="183">
        <f>SUM(H193:K193)</f>
        <v>25395</v>
      </c>
      <c r="H193" s="183">
        <f>SUM(H189:H192)</f>
        <v>6390</v>
      </c>
      <c r="I193" s="183">
        <f>SUM(I189:I192)</f>
        <v>6389</v>
      </c>
      <c r="J193" s="183">
        <f>SUM(J189:J192)</f>
        <v>6390</v>
      </c>
      <c r="K193" s="183">
        <f>SUM(K189:K192)</f>
        <v>6226</v>
      </c>
    </row>
    <row r="194" spans="1:13" ht="25.2" customHeight="1" x14ac:dyDescent="0.3">
      <c r="A194" s="264"/>
      <c r="B194" s="284" t="s">
        <v>127</v>
      </c>
      <c r="C194" s="239" t="s">
        <v>126</v>
      </c>
      <c r="D194" s="248">
        <v>151</v>
      </c>
      <c r="E194" s="32" t="s">
        <v>46</v>
      </c>
      <c r="F194" s="127" t="s">
        <v>57</v>
      </c>
      <c r="G194" s="23">
        <f>SUM(H194:K194)</f>
        <v>2200</v>
      </c>
      <c r="H194" s="33">
        <v>1200</v>
      </c>
      <c r="I194" s="33">
        <v>400</v>
      </c>
      <c r="J194" s="33">
        <v>300</v>
      </c>
      <c r="K194" s="33">
        <v>300</v>
      </c>
      <c r="L194" s="133"/>
      <c r="M194" s="58"/>
    </row>
    <row r="195" spans="1:13" ht="15.6" customHeight="1" x14ac:dyDescent="0.3">
      <c r="A195" s="264"/>
      <c r="B195" s="284"/>
      <c r="C195" s="239"/>
      <c r="D195" s="250"/>
      <c r="E195" s="32" t="s">
        <v>47</v>
      </c>
      <c r="F195" s="22" t="s">
        <v>22</v>
      </c>
      <c r="G195" s="23">
        <f>SUM(H195:K195)</f>
        <v>19984</v>
      </c>
      <c r="H195" s="24">
        <v>5437</v>
      </c>
      <c r="I195" s="24">
        <v>5436</v>
      </c>
      <c r="J195" s="24">
        <v>5387</v>
      </c>
      <c r="K195" s="24">
        <v>3724</v>
      </c>
    </row>
    <row r="196" spans="1:13" ht="17.399999999999999" customHeight="1" x14ac:dyDescent="0.3">
      <c r="A196" s="264"/>
      <c r="B196" s="358"/>
      <c r="C196" s="240"/>
      <c r="D196" s="266" t="s">
        <v>124</v>
      </c>
      <c r="E196" s="267"/>
      <c r="F196" s="268"/>
      <c r="G196" s="183">
        <f>SUM(G194:G195)</f>
        <v>22184</v>
      </c>
      <c r="H196" s="183">
        <f>SUM(H194:H195)</f>
        <v>6637</v>
      </c>
      <c r="I196" s="183">
        <f>SUM(I194:I195)</f>
        <v>5836</v>
      </c>
      <c r="J196" s="183">
        <f>SUM(J194:J195)</f>
        <v>5687</v>
      </c>
      <c r="K196" s="183">
        <f>SUM(K194:K195)</f>
        <v>4024</v>
      </c>
    </row>
    <row r="197" spans="1:13" ht="13.65" customHeight="1" x14ac:dyDescent="0.3">
      <c r="A197" s="264"/>
      <c r="B197" s="357" t="s">
        <v>134</v>
      </c>
      <c r="C197" s="251" t="s">
        <v>135</v>
      </c>
      <c r="D197" s="248">
        <v>151</v>
      </c>
      <c r="E197" s="32" t="s">
        <v>39</v>
      </c>
      <c r="F197" s="22" t="s">
        <v>50</v>
      </c>
      <c r="G197" s="23">
        <f t="shared" ref="G197:G204" si="30">SUM(H197:K197)</f>
        <v>19000</v>
      </c>
      <c r="H197" s="24">
        <v>500</v>
      </c>
      <c r="I197" s="24">
        <v>18500</v>
      </c>
      <c r="J197" s="24"/>
      <c r="K197" s="24"/>
    </row>
    <row r="198" spans="1:13" ht="13.65" customHeight="1" x14ac:dyDescent="0.3">
      <c r="A198" s="264"/>
      <c r="B198" s="284"/>
      <c r="C198" s="239"/>
      <c r="D198" s="249"/>
      <c r="E198" s="32" t="s">
        <v>40</v>
      </c>
      <c r="F198" s="22" t="s">
        <v>51</v>
      </c>
      <c r="G198" s="23">
        <f t="shared" si="30"/>
        <v>18566</v>
      </c>
      <c r="H198" s="24">
        <v>6273</v>
      </c>
      <c r="I198" s="24">
        <v>6073</v>
      </c>
      <c r="J198" s="24">
        <v>3774</v>
      </c>
      <c r="K198" s="24">
        <v>2446</v>
      </c>
    </row>
    <row r="199" spans="1:13" ht="13.65" customHeight="1" x14ac:dyDescent="0.3">
      <c r="A199" s="264"/>
      <c r="B199" s="284"/>
      <c r="C199" s="239"/>
      <c r="D199" s="249"/>
      <c r="E199" s="32" t="s">
        <v>41</v>
      </c>
      <c r="F199" s="22" t="s">
        <v>52</v>
      </c>
      <c r="G199" s="23">
        <f t="shared" si="30"/>
        <v>17210</v>
      </c>
      <c r="H199" s="24">
        <v>4673</v>
      </c>
      <c r="I199" s="24">
        <v>4173</v>
      </c>
      <c r="J199" s="24">
        <v>4172</v>
      </c>
      <c r="K199" s="24">
        <v>4192</v>
      </c>
    </row>
    <row r="200" spans="1:13" ht="15" customHeight="1" thickBot="1" x14ac:dyDescent="0.35">
      <c r="A200" s="265"/>
      <c r="B200" s="284"/>
      <c r="C200" s="239"/>
      <c r="D200" s="253" t="s">
        <v>132</v>
      </c>
      <c r="E200" s="254"/>
      <c r="F200" s="255"/>
      <c r="G200" s="184">
        <f>SUM(H200:K200)</f>
        <v>54776</v>
      </c>
      <c r="H200" s="184">
        <f>SUM(H197:H199)</f>
        <v>11446</v>
      </c>
      <c r="I200" s="184">
        <f>SUM(I197:I199)</f>
        <v>28746</v>
      </c>
      <c r="J200" s="184">
        <f>SUM(J197:J199)</f>
        <v>7946</v>
      </c>
      <c r="K200" s="184">
        <f>SUM(K197:K199)</f>
        <v>6638</v>
      </c>
    </row>
    <row r="201" spans="1:13" ht="15" customHeight="1" thickBot="1" x14ac:dyDescent="0.35">
      <c r="A201" s="202" t="s">
        <v>180</v>
      </c>
      <c r="B201" s="243" t="s">
        <v>184</v>
      </c>
      <c r="C201" s="244"/>
      <c r="D201" s="273"/>
      <c r="E201" s="273"/>
      <c r="F201" s="274"/>
      <c r="G201" s="203">
        <f>SUM(H201:K201)</f>
        <v>86290</v>
      </c>
      <c r="H201" s="203">
        <f>SUM(H203,H205,H207,H211,H213,H217)</f>
        <v>22400</v>
      </c>
      <c r="I201" s="203">
        <f>SUM(I203,I205,I207,I211,I213,I217)</f>
        <v>32705</v>
      </c>
      <c r="J201" s="203">
        <f>SUM(J203,J205,J207,J211,J213,J217)</f>
        <v>17985</v>
      </c>
      <c r="K201" s="204">
        <f>SUM(K203,K205,K207,K211,K213,K217)</f>
        <v>13200</v>
      </c>
    </row>
    <row r="202" spans="1:13" ht="28.5" customHeight="1" x14ac:dyDescent="0.3">
      <c r="A202" s="271"/>
      <c r="B202" s="237" t="s">
        <v>59</v>
      </c>
      <c r="C202" s="239" t="s">
        <v>15</v>
      </c>
      <c r="D202" s="32">
        <v>151</v>
      </c>
      <c r="E202" s="32" t="s">
        <v>21</v>
      </c>
      <c r="F202" s="5" t="s">
        <v>22</v>
      </c>
      <c r="G202" s="40">
        <f t="shared" si="30"/>
        <v>60852</v>
      </c>
      <c r="H202" s="41">
        <v>19540</v>
      </c>
      <c r="I202" s="41">
        <v>15145</v>
      </c>
      <c r="J202" s="41">
        <v>15075</v>
      </c>
      <c r="K202" s="41">
        <v>11092</v>
      </c>
    </row>
    <row r="203" spans="1:13" ht="15.6" customHeight="1" x14ac:dyDescent="0.3">
      <c r="A203" s="271"/>
      <c r="B203" s="238"/>
      <c r="C203" s="240"/>
      <c r="D203" s="266" t="s">
        <v>35</v>
      </c>
      <c r="E203" s="267"/>
      <c r="F203" s="268"/>
      <c r="G203" s="183">
        <f>SUM(G202:G202)</f>
        <v>60852</v>
      </c>
      <c r="H203" s="183">
        <f>SUM(H202:H202)</f>
        <v>19540</v>
      </c>
      <c r="I203" s="183">
        <f>SUM(I202:I202)</f>
        <v>15145</v>
      </c>
      <c r="J203" s="183">
        <f>SUM(J202:J202)</f>
        <v>15075</v>
      </c>
      <c r="K203" s="183">
        <f>SUM(K202:K202)</f>
        <v>11092</v>
      </c>
    </row>
    <row r="204" spans="1:13" ht="23.25" customHeight="1" x14ac:dyDescent="0.3">
      <c r="A204" s="271"/>
      <c r="B204" s="237" t="s">
        <v>85</v>
      </c>
      <c r="C204" s="239" t="s">
        <v>86</v>
      </c>
      <c r="D204" s="32">
        <v>151</v>
      </c>
      <c r="E204" s="32" t="s">
        <v>42</v>
      </c>
      <c r="F204" s="22" t="s">
        <v>53</v>
      </c>
      <c r="G204" s="23">
        <f t="shared" si="30"/>
        <v>2000</v>
      </c>
      <c r="H204" s="24">
        <v>200</v>
      </c>
      <c r="I204" s="24">
        <v>500</v>
      </c>
      <c r="J204" s="24">
        <v>1200</v>
      </c>
      <c r="K204" s="24">
        <v>100</v>
      </c>
    </row>
    <row r="205" spans="1:13" ht="13.65" customHeight="1" x14ac:dyDescent="0.3">
      <c r="A205" s="271"/>
      <c r="B205" s="238"/>
      <c r="C205" s="240"/>
      <c r="D205" s="266" t="s">
        <v>89</v>
      </c>
      <c r="E205" s="267"/>
      <c r="F205" s="268"/>
      <c r="G205" s="183">
        <f>SUM(H205:K205)</f>
        <v>2000</v>
      </c>
      <c r="H205" s="183">
        <f>SUM(H204:H204)</f>
        <v>200</v>
      </c>
      <c r="I205" s="183">
        <f>SUM(I204:I204)</f>
        <v>500</v>
      </c>
      <c r="J205" s="183">
        <f>SUM(J204:J204)</f>
        <v>1200</v>
      </c>
      <c r="K205" s="183">
        <f>SUM(K204:K204)</f>
        <v>100</v>
      </c>
    </row>
    <row r="206" spans="1:13" ht="16.350000000000001" customHeight="1" x14ac:dyDescent="0.3">
      <c r="A206" s="271"/>
      <c r="B206" s="252" t="s">
        <v>100</v>
      </c>
      <c r="C206" s="251" t="s">
        <v>101</v>
      </c>
      <c r="D206" s="15">
        <v>151</v>
      </c>
      <c r="E206" s="32" t="s">
        <v>203</v>
      </c>
      <c r="F206" s="25" t="s">
        <v>204</v>
      </c>
      <c r="G206" s="23">
        <f>SUM(H206:K206)</f>
        <v>300</v>
      </c>
      <c r="H206" s="24"/>
      <c r="I206" s="24">
        <v>300</v>
      </c>
      <c r="J206" s="24"/>
      <c r="K206" s="24"/>
    </row>
    <row r="207" spans="1:13" ht="13.65" customHeight="1" x14ac:dyDescent="0.3">
      <c r="A207" s="271"/>
      <c r="B207" s="238"/>
      <c r="C207" s="239"/>
      <c r="D207" s="266" t="s">
        <v>102</v>
      </c>
      <c r="E207" s="267"/>
      <c r="F207" s="268"/>
      <c r="G207" s="183">
        <f>SUM(G206)</f>
        <v>300</v>
      </c>
      <c r="H207" s="183">
        <f t="shared" ref="H207:K207" si="31">SUM(H206)</f>
        <v>0</v>
      </c>
      <c r="I207" s="183">
        <f t="shared" si="31"/>
        <v>300</v>
      </c>
      <c r="J207" s="183">
        <f t="shared" si="31"/>
        <v>0</v>
      </c>
      <c r="K207" s="183">
        <f t="shared" si="31"/>
        <v>0</v>
      </c>
    </row>
    <row r="208" spans="1:13" ht="24.75" customHeight="1" x14ac:dyDescent="0.3">
      <c r="A208" s="271"/>
      <c r="B208" s="252" t="s">
        <v>108</v>
      </c>
      <c r="C208" s="251" t="s">
        <v>121</v>
      </c>
      <c r="D208" s="248">
        <v>142</v>
      </c>
      <c r="E208" s="32" t="s">
        <v>182</v>
      </c>
      <c r="F208" s="22" t="s">
        <v>188</v>
      </c>
      <c r="G208" s="23">
        <f>SUM(H208:K208)</f>
        <v>235</v>
      </c>
      <c r="H208" s="24">
        <v>59</v>
      </c>
      <c r="I208" s="24">
        <v>59</v>
      </c>
      <c r="J208" s="24">
        <v>59</v>
      </c>
      <c r="K208" s="24">
        <v>58</v>
      </c>
    </row>
    <row r="209" spans="1:11" ht="25.5" customHeight="1" x14ac:dyDescent="0.3">
      <c r="A209" s="271"/>
      <c r="B209" s="237"/>
      <c r="C209" s="239"/>
      <c r="D209" s="249"/>
      <c r="E209" s="32" t="s">
        <v>168</v>
      </c>
      <c r="F209" s="22" t="s">
        <v>173</v>
      </c>
      <c r="G209" s="23">
        <f t="shared" ref="G209:G210" si="32">SUM(H209:K209)</f>
        <v>2755</v>
      </c>
      <c r="H209" s="24">
        <v>689</v>
      </c>
      <c r="I209" s="24">
        <v>689</v>
      </c>
      <c r="J209" s="24">
        <v>689</v>
      </c>
      <c r="K209" s="24">
        <v>688</v>
      </c>
    </row>
    <row r="210" spans="1:11" ht="13.65" customHeight="1" x14ac:dyDescent="0.3">
      <c r="A210" s="271"/>
      <c r="B210" s="237"/>
      <c r="C210" s="239"/>
      <c r="D210" s="250"/>
      <c r="E210" s="32" t="s">
        <v>169</v>
      </c>
      <c r="F210" s="22" t="s">
        <v>174</v>
      </c>
      <c r="G210" s="23">
        <f t="shared" si="32"/>
        <v>48</v>
      </c>
      <c r="H210" s="24">
        <v>12</v>
      </c>
      <c r="I210" s="24">
        <v>12</v>
      </c>
      <c r="J210" s="24">
        <v>12</v>
      </c>
      <c r="K210" s="24">
        <v>12</v>
      </c>
    </row>
    <row r="211" spans="1:11" ht="13.65" customHeight="1" x14ac:dyDescent="0.3">
      <c r="A211" s="271"/>
      <c r="B211" s="238"/>
      <c r="C211" s="240"/>
      <c r="D211" s="266" t="s">
        <v>120</v>
      </c>
      <c r="E211" s="267"/>
      <c r="F211" s="268"/>
      <c r="G211" s="183">
        <f>SUM(H211:K211)</f>
        <v>3038</v>
      </c>
      <c r="H211" s="183">
        <f>SUM(H208:H210)</f>
        <v>760</v>
      </c>
      <c r="I211" s="183">
        <f>SUM(I208:I210)</f>
        <v>760</v>
      </c>
      <c r="J211" s="183">
        <f>SUM(J208:J210)</f>
        <v>760</v>
      </c>
      <c r="K211" s="183">
        <f>SUM(K208:K210)</f>
        <v>758</v>
      </c>
    </row>
    <row r="212" spans="1:11" ht="35.4" customHeight="1" x14ac:dyDescent="0.3">
      <c r="A212" s="271"/>
      <c r="B212" s="252" t="s">
        <v>127</v>
      </c>
      <c r="C212" s="251" t="s">
        <v>126</v>
      </c>
      <c r="D212" s="32">
        <v>151</v>
      </c>
      <c r="E212" s="32" t="s">
        <v>46</v>
      </c>
      <c r="F212" s="120" t="s">
        <v>57</v>
      </c>
      <c r="G212" s="34">
        <f>SUM(H212:K212)</f>
        <v>700</v>
      </c>
      <c r="H212" s="33">
        <v>500</v>
      </c>
      <c r="I212" s="33">
        <v>100</v>
      </c>
      <c r="J212" s="33">
        <v>50</v>
      </c>
      <c r="K212" s="33">
        <v>50</v>
      </c>
    </row>
    <row r="213" spans="1:11" ht="13.65" customHeight="1" x14ac:dyDescent="0.3">
      <c r="A213" s="271"/>
      <c r="B213" s="238"/>
      <c r="C213" s="240"/>
      <c r="D213" s="266" t="s">
        <v>124</v>
      </c>
      <c r="E213" s="267"/>
      <c r="F213" s="268"/>
      <c r="G213" s="183">
        <f>SUM(G212)</f>
        <v>700</v>
      </c>
      <c r="H213" s="183">
        <f t="shared" ref="H213:K213" si="33">SUM(H212)</f>
        <v>500</v>
      </c>
      <c r="I213" s="183">
        <f t="shared" si="33"/>
        <v>100</v>
      </c>
      <c r="J213" s="183">
        <f t="shared" si="33"/>
        <v>50</v>
      </c>
      <c r="K213" s="183">
        <f t="shared" si="33"/>
        <v>50</v>
      </c>
    </row>
    <row r="214" spans="1:11" ht="13.65" customHeight="1" x14ac:dyDescent="0.3">
      <c r="A214" s="271"/>
      <c r="B214" s="252" t="s">
        <v>134</v>
      </c>
      <c r="C214" s="251" t="s">
        <v>135</v>
      </c>
      <c r="D214" s="248">
        <v>151</v>
      </c>
      <c r="E214" s="32" t="s">
        <v>39</v>
      </c>
      <c r="F214" s="22" t="s">
        <v>50</v>
      </c>
      <c r="G214" s="23">
        <f>SUM(H214:K214)</f>
        <v>17500</v>
      </c>
      <c r="H214" s="24">
        <v>500</v>
      </c>
      <c r="I214" s="24">
        <v>15800</v>
      </c>
      <c r="J214" s="24">
        <v>800</v>
      </c>
      <c r="K214" s="24">
        <v>400</v>
      </c>
    </row>
    <row r="215" spans="1:11" ht="13.65" customHeight="1" x14ac:dyDescent="0.3">
      <c r="A215" s="271"/>
      <c r="B215" s="237"/>
      <c r="C215" s="239"/>
      <c r="D215" s="249"/>
      <c r="E215" s="192" t="s">
        <v>40</v>
      </c>
      <c r="F215" s="22" t="s">
        <v>51</v>
      </c>
      <c r="G215" s="23">
        <f>SUM(H215:K215)</f>
        <v>1000</v>
      </c>
      <c r="H215" s="24">
        <v>500</v>
      </c>
      <c r="I215" s="24"/>
      <c r="J215" s="24"/>
      <c r="K215" s="24">
        <v>500</v>
      </c>
    </row>
    <row r="216" spans="1:11" ht="13.65" customHeight="1" x14ac:dyDescent="0.3">
      <c r="A216" s="271"/>
      <c r="B216" s="237"/>
      <c r="C216" s="239"/>
      <c r="D216" s="250"/>
      <c r="E216" s="32" t="s">
        <v>41</v>
      </c>
      <c r="F216" s="22" t="s">
        <v>52</v>
      </c>
      <c r="G216" s="23">
        <f t="shared" ref="G216" si="34">SUM(H216:K216)</f>
        <v>900</v>
      </c>
      <c r="H216" s="24">
        <v>400</v>
      </c>
      <c r="I216" s="24">
        <v>100</v>
      </c>
      <c r="J216" s="24">
        <v>100</v>
      </c>
      <c r="K216" s="24">
        <v>300</v>
      </c>
    </row>
    <row r="217" spans="1:11" ht="13.65" customHeight="1" thickBot="1" x14ac:dyDescent="0.35">
      <c r="A217" s="271"/>
      <c r="B217" s="269"/>
      <c r="C217" s="272"/>
      <c r="D217" s="277" t="s">
        <v>132</v>
      </c>
      <c r="E217" s="278"/>
      <c r="F217" s="279"/>
      <c r="G217" s="184">
        <f>SUM(H217:K217)</f>
        <v>19400</v>
      </c>
      <c r="H217" s="184">
        <f>SUM(H214:H216)</f>
        <v>1400</v>
      </c>
      <c r="I217" s="184">
        <f>SUM(I214:I216)</f>
        <v>15900</v>
      </c>
      <c r="J217" s="184">
        <f>SUM(J214:J216)</f>
        <v>900</v>
      </c>
      <c r="K217" s="184">
        <f>SUM(K214:K216)</f>
        <v>1200</v>
      </c>
    </row>
    <row r="218" spans="1:11" ht="15" customHeight="1" thickBot="1" x14ac:dyDescent="0.35">
      <c r="A218" s="202" t="s">
        <v>183</v>
      </c>
      <c r="B218" s="243" t="s">
        <v>186</v>
      </c>
      <c r="C218" s="244"/>
      <c r="D218" s="244"/>
      <c r="E218" s="244"/>
      <c r="F218" s="245"/>
      <c r="G218" s="203">
        <f>SUM(G222,G224,G226,G230,G232,G236)</f>
        <v>76396</v>
      </c>
      <c r="H218" s="203">
        <f>SUM(H222,H224,H226,H230,H232,H236)</f>
        <v>23073</v>
      </c>
      <c r="I218" s="203">
        <f>SUM(I222,I224,I226,I230,I232,I236)</f>
        <v>25382</v>
      </c>
      <c r="J218" s="203">
        <f>SUM(J222,J224,J226,J230,J232,J236)</f>
        <v>16513</v>
      </c>
      <c r="K218" s="204">
        <f>SUM(K222,K224,K226,K230,K232,K236)</f>
        <v>11428</v>
      </c>
    </row>
    <row r="219" spans="1:11" ht="13.65" customHeight="1" x14ac:dyDescent="0.3">
      <c r="A219" s="236"/>
      <c r="B219" s="237" t="s">
        <v>59</v>
      </c>
      <c r="C219" s="239" t="s">
        <v>15</v>
      </c>
      <c r="D219" s="172">
        <v>151</v>
      </c>
      <c r="E219" s="37" t="s">
        <v>21</v>
      </c>
      <c r="F219" s="30" t="s">
        <v>22</v>
      </c>
      <c r="G219" s="40">
        <f t="shared" ref="G219:G221" si="35">SUM(H219:K219)</f>
        <v>44863</v>
      </c>
      <c r="H219" s="41">
        <v>13853</v>
      </c>
      <c r="I219" s="41">
        <v>12250</v>
      </c>
      <c r="J219" s="41">
        <v>11030</v>
      </c>
      <c r="K219" s="41">
        <v>7730</v>
      </c>
    </row>
    <row r="220" spans="1:11" ht="13.65" customHeight="1" x14ac:dyDescent="0.3">
      <c r="A220" s="236"/>
      <c r="B220" s="237"/>
      <c r="C220" s="239"/>
      <c r="D220" s="32" t="s">
        <v>98</v>
      </c>
      <c r="E220" s="248" t="s">
        <v>40</v>
      </c>
      <c r="F220" s="298" t="s">
        <v>51</v>
      </c>
      <c r="G220" s="23">
        <f t="shared" si="35"/>
        <v>100</v>
      </c>
      <c r="H220" s="24">
        <v>50</v>
      </c>
      <c r="I220" s="24">
        <v>50</v>
      </c>
      <c r="J220" s="24"/>
      <c r="K220" s="24"/>
    </row>
    <row r="221" spans="1:11" ht="13.65" customHeight="1" x14ac:dyDescent="0.3">
      <c r="A221" s="236"/>
      <c r="B221" s="237"/>
      <c r="C221" s="239"/>
      <c r="D221" s="32" t="s">
        <v>99</v>
      </c>
      <c r="E221" s="250"/>
      <c r="F221" s="300"/>
      <c r="G221" s="23">
        <f t="shared" si="35"/>
        <v>82</v>
      </c>
      <c r="H221" s="24">
        <v>82</v>
      </c>
      <c r="I221" s="24"/>
      <c r="J221" s="24"/>
      <c r="K221" s="24"/>
    </row>
    <row r="222" spans="1:11" ht="13.65" customHeight="1" x14ac:dyDescent="0.3">
      <c r="A222" s="236"/>
      <c r="B222" s="238"/>
      <c r="C222" s="240"/>
      <c r="D222" s="266" t="s">
        <v>35</v>
      </c>
      <c r="E222" s="267"/>
      <c r="F222" s="268"/>
      <c r="G222" s="183">
        <f>SUM(H222:K222)</f>
        <v>45045</v>
      </c>
      <c r="H222" s="183">
        <f>SUM(H219:H221)</f>
        <v>13985</v>
      </c>
      <c r="I222" s="183">
        <f>SUM(I219:I221)</f>
        <v>12300</v>
      </c>
      <c r="J222" s="183">
        <f>SUM(J219:J221)</f>
        <v>11030</v>
      </c>
      <c r="K222" s="183">
        <f>SUM(K219:K221)</f>
        <v>7730</v>
      </c>
    </row>
    <row r="223" spans="1:11" ht="25.5" customHeight="1" x14ac:dyDescent="0.3">
      <c r="A223" s="236"/>
      <c r="B223" s="252" t="s">
        <v>85</v>
      </c>
      <c r="C223" s="251" t="s">
        <v>86</v>
      </c>
      <c r="D223" s="32">
        <v>151</v>
      </c>
      <c r="E223" s="32" t="s">
        <v>42</v>
      </c>
      <c r="F223" s="22" t="s">
        <v>53</v>
      </c>
      <c r="G223" s="23">
        <f>SUM(H223:K223)</f>
        <v>2000</v>
      </c>
      <c r="H223" s="24">
        <v>800</v>
      </c>
      <c r="I223" s="24">
        <v>500</v>
      </c>
      <c r="J223" s="24">
        <v>500</v>
      </c>
      <c r="K223" s="24">
        <v>200</v>
      </c>
    </row>
    <row r="224" spans="1:11" ht="13.65" customHeight="1" x14ac:dyDescent="0.3">
      <c r="A224" s="236"/>
      <c r="B224" s="238"/>
      <c r="C224" s="240"/>
      <c r="D224" s="266" t="s">
        <v>89</v>
      </c>
      <c r="E224" s="267"/>
      <c r="F224" s="268"/>
      <c r="G224" s="183">
        <f>SUM(H224:K224)</f>
        <v>2000</v>
      </c>
      <c r="H224" s="183">
        <f t="shared" ref="H224:K224" si="36">SUM(H223)</f>
        <v>800</v>
      </c>
      <c r="I224" s="183">
        <f t="shared" si="36"/>
        <v>500</v>
      </c>
      <c r="J224" s="183">
        <f t="shared" si="36"/>
        <v>500</v>
      </c>
      <c r="K224" s="183">
        <f t="shared" si="36"/>
        <v>200</v>
      </c>
    </row>
    <row r="225" spans="1:11" ht="26.4" customHeight="1" x14ac:dyDescent="0.3">
      <c r="A225" s="236"/>
      <c r="B225" s="252" t="s">
        <v>100</v>
      </c>
      <c r="C225" s="251" t="s">
        <v>101</v>
      </c>
      <c r="D225" s="32">
        <v>151</v>
      </c>
      <c r="E225" s="32" t="s">
        <v>203</v>
      </c>
      <c r="F225" s="22" t="s">
        <v>204</v>
      </c>
      <c r="G225" s="23">
        <f>SUM(H225:K225)</f>
        <v>300</v>
      </c>
      <c r="H225" s="24">
        <v>50</v>
      </c>
      <c r="I225" s="24">
        <v>100</v>
      </c>
      <c r="J225" s="24">
        <v>150</v>
      </c>
      <c r="K225" s="24"/>
    </row>
    <row r="226" spans="1:11" ht="13.65" customHeight="1" x14ac:dyDescent="0.3">
      <c r="A226" s="236"/>
      <c r="B226" s="238"/>
      <c r="C226" s="240"/>
      <c r="D226" s="266" t="s">
        <v>102</v>
      </c>
      <c r="E226" s="267"/>
      <c r="F226" s="268"/>
      <c r="G226" s="183">
        <f>SUM(H226:K226)</f>
        <v>300</v>
      </c>
      <c r="H226" s="183">
        <f t="shared" ref="H226:K226" si="37">SUM(H225)</f>
        <v>50</v>
      </c>
      <c r="I226" s="183">
        <f t="shared" si="37"/>
        <v>100</v>
      </c>
      <c r="J226" s="183">
        <f t="shared" si="37"/>
        <v>150</v>
      </c>
      <c r="K226" s="183">
        <f t="shared" si="37"/>
        <v>0</v>
      </c>
    </row>
    <row r="227" spans="1:11" ht="26.4" customHeight="1" x14ac:dyDescent="0.3">
      <c r="A227" s="236"/>
      <c r="B227" s="252" t="s">
        <v>108</v>
      </c>
      <c r="C227" s="251" t="s">
        <v>121</v>
      </c>
      <c r="D227" s="248">
        <v>142</v>
      </c>
      <c r="E227" s="32" t="s">
        <v>182</v>
      </c>
      <c r="F227" s="22" t="s">
        <v>188</v>
      </c>
      <c r="G227" s="23">
        <f t="shared" ref="G227:G229" si="38">SUM(H227:K227)</f>
        <v>235</v>
      </c>
      <c r="H227" s="24">
        <v>59</v>
      </c>
      <c r="I227" s="24">
        <v>59</v>
      </c>
      <c r="J227" s="24">
        <v>59</v>
      </c>
      <c r="K227" s="24">
        <v>58</v>
      </c>
    </row>
    <row r="228" spans="1:11" ht="25.5" customHeight="1" x14ac:dyDescent="0.3">
      <c r="A228" s="236"/>
      <c r="B228" s="237"/>
      <c r="C228" s="239"/>
      <c r="D228" s="249"/>
      <c r="E228" s="32" t="s">
        <v>168</v>
      </c>
      <c r="F228" s="22" t="s">
        <v>173</v>
      </c>
      <c r="G228" s="23">
        <f t="shared" si="38"/>
        <v>1919</v>
      </c>
      <c r="H228" s="24">
        <v>480</v>
      </c>
      <c r="I228" s="24">
        <v>480</v>
      </c>
      <c r="J228" s="24">
        <v>480</v>
      </c>
      <c r="K228" s="24">
        <v>479</v>
      </c>
    </row>
    <row r="229" spans="1:11" ht="13.65" customHeight="1" x14ac:dyDescent="0.3">
      <c r="A229" s="236"/>
      <c r="B229" s="237"/>
      <c r="C229" s="239"/>
      <c r="D229" s="250"/>
      <c r="E229" s="32" t="s">
        <v>169</v>
      </c>
      <c r="F229" s="22" t="s">
        <v>174</v>
      </c>
      <c r="G229" s="23">
        <f t="shared" si="38"/>
        <v>80</v>
      </c>
      <c r="H229" s="24">
        <v>40</v>
      </c>
      <c r="I229" s="24">
        <v>40</v>
      </c>
      <c r="J229" s="24"/>
      <c r="K229" s="24"/>
    </row>
    <row r="230" spans="1:11" ht="13.65" customHeight="1" x14ac:dyDescent="0.3">
      <c r="A230" s="236"/>
      <c r="B230" s="238"/>
      <c r="C230" s="240"/>
      <c r="D230" s="266" t="s">
        <v>120</v>
      </c>
      <c r="E230" s="267"/>
      <c r="F230" s="268"/>
      <c r="G230" s="183">
        <f>SUM(H230:K230)</f>
        <v>2234</v>
      </c>
      <c r="H230" s="183">
        <f>SUM(H227:H229)</f>
        <v>579</v>
      </c>
      <c r="I230" s="183">
        <f>SUM(I227:I229)</f>
        <v>579</v>
      </c>
      <c r="J230" s="183">
        <f>SUM(J227:J229)</f>
        <v>539</v>
      </c>
      <c r="K230" s="183">
        <f>SUM(K227:K229)</f>
        <v>537</v>
      </c>
    </row>
    <row r="231" spans="1:11" ht="36" customHeight="1" x14ac:dyDescent="0.3">
      <c r="A231" s="236"/>
      <c r="B231" s="280" t="s">
        <v>127</v>
      </c>
      <c r="C231" s="281" t="s">
        <v>126</v>
      </c>
      <c r="D231" s="189">
        <v>151</v>
      </c>
      <c r="E231" s="32" t="s">
        <v>46</v>
      </c>
      <c r="F231" s="120" t="s">
        <v>57</v>
      </c>
      <c r="G231" s="34">
        <f>SUM(H231:K231)</f>
        <v>900</v>
      </c>
      <c r="H231" s="33">
        <v>600</v>
      </c>
      <c r="I231" s="33">
        <v>300</v>
      </c>
      <c r="J231" s="33"/>
      <c r="K231" s="33"/>
    </row>
    <row r="232" spans="1:11" ht="13.65" customHeight="1" x14ac:dyDescent="0.3">
      <c r="A232" s="236"/>
      <c r="B232" s="280"/>
      <c r="C232" s="281"/>
      <c r="D232" s="266" t="s">
        <v>124</v>
      </c>
      <c r="E232" s="267"/>
      <c r="F232" s="268"/>
      <c r="G232" s="183">
        <f>SUM(H232:K232)</f>
        <v>900</v>
      </c>
      <c r="H232" s="183">
        <f>SUM(H231:H231)</f>
        <v>600</v>
      </c>
      <c r="I232" s="183">
        <f>SUM(I231:I231)</f>
        <v>300</v>
      </c>
      <c r="J232" s="183">
        <f>SUM(J231:J231)</f>
        <v>0</v>
      </c>
      <c r="K232" s="183">
        <f>SUM(K231:K231)</f>
        <v>0</v>
      </c>
    </row>
    <row r="233" spans="1:11" ht="15" customHeight="1" x14ac:dyDescent="0.3">
      <c r="A233" s="236"/>
      <c r="B233" s="237" t="s">
        <v>134</v>
      </c>
      <c r="C233" s="239" t="s">
        <v>135</v>
      </c>
      <c r="D233" s="248">
        <v>151</v>
      </c>
      <c r="E233" s="32" t="s">
        <v>39</v>
      </c>
      <c r="F233" s="22" t="s">
        <v>50</v>
      </c>
      <c r="G233" s="23">
        <f t="shared" si="21"/>
        <v>7539</v>
      </c>
      <c r="H233" s="24">
        <v>3007</v>
      </c>
      <c r="I233" s="24">
        <v>2207</v>
      </c>
      <c r="J233" s="24">
        <v>1352</v>
      </c>
      <c r="K233" s="24">
        <v>973</v>
      </c>
    </row>
    <row r="234" spans="1:11" ht="15" customHeight="1" x14ac:dyDescent="0.3">
      <c r="A234" s="236"/>
      <c r="B234" s="237"/>
      <c r="C234" s="239"/>
      <c r="D234" s="249"/>
      <c r="E234" s="32" t="s">
        <v>40</v>
      </c>
      <c r="F234" s="22" t="s">
        <v>51</v>
      </c>
      <c r="G234" s="23">
        <f t="shared" si="21"/>
        <v>6800</v>
      </c>
      <c r="H234" s="24">
        <v>650</v>
      </c>
      <c r="I234" s="24">
        <v>6150</v>
      </c>
      <c r="J234" s="24"/>
      <c r="K234" s="24"/>
    </row>
    <row r="235" spans="1:11" ht="15" customHeight="1" x14ac:dyDescent="0.3">
      <c r="A235" s="236"/>
      <c r="B235" s="237"/>
      <c r="C235" s="239"/>
      <c r="D235" s="250"/>
      <c r="E235" s="32" t="s">
        <v>41</v>
      </c>
      <c r="F235" s="22" t="s">
        <v>52</v>
      </c>
      <c r="G235" s="23">
        <f t="shared" si="21"/>
        <v>11578</v>
      </c>
      <c r="H235" s="24">
        <v>3402</v>
      </c>
      <c r="I235" s="24">
        <v>3246</v>
      </c>
      <c r="J235" s="24">
        <v>2942</v>
      </c>
      <c r="K235" s="24">
        <v>1988</v>
      </c>
    </row>
    <row r="236" spans="1:11" ht="15" customHeight="1" thickBot="1" x14ac:dyDescent="0.35">
      <c r="A236" s="236"/>
      <c r="B236" s="237"/>
      <c r="C236" s="239"/>
      <c r="D236" s="253" t="s">
        <v>132</v>
      </c>
      <c r="E236" s="254"/>
      <c r="F236" s="255"/>
      <c r="G236" s="184">
        <f>SUM(H236:K236)</f>
        <v>25917</v>
      </c>
      <c r="H236" s="184">
        <f>SUM(H233:H235)</f>
        <v>7059</v>
      </c>
      <c r="I236" s="184">
        <f>SUM(I233:I235)</f>
        <v>11603</v>
      </c>
      <c r="J236" s="184">
        <f>SUM(J233:J235)</f>
        <v>4294</v>
      </c>
      <c r="K236" s="184">
        <f>SUM(K233:K235)</f>
        <v>2961</v>
      </c>
    </row>
    <row r="237" spans="1:11" ht="15" customHeight="1" thickBot="1" x14ac:dyDescent="0.35">
      <c r="A237" s="202" t="s">
        <v>185</v>
      </c>
      <c r="B237" s="243" t="s">
        <v>190</v>
      </c>
      <c r="C237" s="244"/>
      <c r="D237" s="244"/>
      <c r="E237" s="244"/>
      <c r="F237" s="245"/>
      <c r="G237" s="210">
        <f>SUM(H237:K237)</f>
        <v>311947</v>
      </c>
      <c r="H237" s="210">
        <f>SUM(H241,H244,H246,H251,H254+H258)</f>
        <v>165257</v>
      </c>
      <c r="I237" s="210">
        <f>SUM(I241,I244,I246,I251,I254+I258)</f>
        <v>130318</v>
      </c>
      <c r="J237" s="210">
        <f>SUM(J241,J244,J246,J251,J254+J258)</f>
        <v>9916</v>
      </c>
      <c r="K237" s="211">
        <f>SUM(K241,K244,K246,K251,K254+K258)</f>
        <v>6456</v>
      </c>
    </row>
    <row r="238" spans="1:11" ht="15" customHeight="1" x14ac:dyDescent="0.3">
      <c r="A238" s="236"/>
      <c r="B238" s="237" t="s">
        <v>59</v>
      </c>
      <c r="C238" s="239" t="s">
        <v>15</v>
      </c>
      <c r="D238" s="172">
        <v>151</v>
      </c>
      <c r="E238" s="297" t="s">
        <v>21</v>
      </c>
      <c r="F238" s="275" t="s">
        <v>58</v>
      </c>
      <c r="G238" s="40">
        <f t="shared" si="21"/>
        <v>113238</v>
      </c>
      <c r="H238" s="41">
        <v>57817</v>
      </c>
      <c r="I238" s="41">
        <v>55421</v>
      </c>
      <c r="J238" s="41"/>
      <c r="K238" s="41"/>
    </row>
    <row r="239" spans="1:11" ht="15" customHeight="1" x14ac:dyDescent="0.3">
      <c r="A239" s="236"/>
      <c r="B239" s="237"/>
      <c r="C239" s="239"/>
      <c r="D239" s="32" t="s">
        <v>98</v>
      </c>
      <c r="E239" s="288"/>
      <c r="F239" s="275"/>
      <c r="G239" s="23">
        <f t="shared" si="21"/>
        <v>1000</v>
      </c>
      <c r="H239" s="24">
        <v>1000</v>
      </c>
      <c r="I239" s="24"/>
      <c r="J239" s="24"/>
      <c r="K239" s="24"/>
    </row>
    <row r="240" spans="1:11" ht="15" customHeight="1" x14ac:dyDescent="0.3">
      <c r="A240" s="236"/>
      <c r="B240" s="237"/>
      <c r="C240" s="239"/>
      <c r="D240" s="32" t="s">
        <v>99</v>
      </c>
      <c r="E240" s="289"/>
      <c r="F240" s="276"/>
      <c r="G240" s="23">
        <f t="shared" si="21"/>
        <v>5437</v>
      </c>
      <c r="H240" s="24">
        <v>5437</v>
      </c>
      <c r="I240" s="24"/>
      <c r="J240" s="24"/>
      <c r="K240" s="24"/>
    </row>
    <row r="241" spans="1:11" ht="15" customHeight="1" x14ac:dyDescent="0.3">
      <c r="A241" s="236"/>
      <c r="B241" s="238"/>
      <c r="C241" s="240"/>
      <c r="D241" s="266" t="s">
        <v>35</v>
      </c>
      <c r="E241" s="267"/>
      <c r="F241" s="268"/>
      <c r="G241" s="183">
        <f>SUM(H241:K241)</f>
        <v>119675</v>
      </c>
      <c r="H241" s="183">
        <f>SUM(H238:H240)</f>
        <v>64254</v>
      </c>
      <c r="I241" s="183">
        <f>SUM(I238:I240)</f>
        <v>55421</v>
      </c>
      <c r="J241" s="183">
        <f>SUM(J238:J240)</f>
        <v>0</v>
      </c>
      <c r="K241" s="183">
        <f>SUM(K238:K240)</f>
        <v>0</v>
      </c>
    </row>
    <row r="242" spans="1:11" ht="27" customHeight="1" x14ac:dyDescent="0.3">
      <c r="A242" s="236"/>
      <c r="B242" s="237" t="s">
        <v>85</v>
      </c>
      <c r="C242" s="239" t="s">
        <v>86</v>
      </c>
      <c r="D242" s="248">
        <v>151</v>
      </c>
      <c r="E242" s="32" t="s">
        <v>42</v>
      </c>
      <c r="F242" s="22" t="s">
        <v>53</v>
      </c>
      <c r="G242" s="23">
        <f t="shared" si="21"/>
        <v>3000</v>
      </c>
      <c r="H242" s="24">
        <v>1500</v>
      </c>
      <c r="I242" s="24">
        <v>1500</v>
      </c>
      <c r="J242" s="24"/>
      <c r="K242" s="24"/>
    </row>
    <row r="243" spans="1:11" ht="13.65" customHeight="1" x14ac:dyDescent="0.3">
      <c r="A243" s="236"/>
      <c r="B243" s="237"/>
      <c r="C243" s="239"/>
      <c r="D243" s="250"/>
      <c r="E243" s="32" t="s">
        <v>43</v>
      </c>
      <c r="F243" s="25" t="s">
        <v>54</v>
      </c>
      <c r="G243" s="23">
        <f t="shared" si="21"/>
        <v>12600</v>
      </c>
      <c r="H243" s="24">
        <v>6390</v>
      </c>
      <c r="I243" s="24">
        <v>6210</v>
      </c>
      <c r="J243" s="24"/>
      <c r="K243" s="24"/>
    </row>
    <row r="244" spans="1:11" ht="15" customHeight="1" x14ac:dyDescent="0.3">
      <c r="A244" s="236"/>
      <c r="B244" s="238"/>
      <c r="C244" s="240"/>
      <c r="D244" s="266" t="s">
        <v>89</v>
      </c>
      <c r="E244" s="267"/>
      <c r="F244" s="268"/>
      <c r="G244" s="183">
        <f>SUM(H244:K244)</f>
        <v>15600</v>
      </c>
      <c r="H244" s="183">
        <f>SUM(H242:H243)</f>
        <v>7890</v>
      </c>
      <c r="I244" s="183">
        <f>SUM(I242:I243)</f>
        <v>7710</v>
      </c>
      <c r="J244" s="183">
        <f>SUM(J242:J243)</f>
        <v>0</v>
      </c>
      <c r="K244" s="183">
        <f>SUM(K242:K243)</f>
        <v>0</v>
      </c>
    </row>
    <row r="245" spans="1:11" ht="18" customHeight="1" x14ac:dyDescent="0.3">
      <c r="A245" s="236"/>
      <c r="B245" s="252" t="s">
        <v>100</v>
      </c>
      <c r="C245" s="251" t="s">
        <v>101</v>
      </c>
      <c r="D245" s="15">
        <v>151</v>
      </c>
      <c r="E245" s="32" t="s">
        <v>203</v>
      </c>
      <c r="F245" s="25" t="s">
        <v>204</v>
      </c>
      <c r="G245" s="23">
        <f t="shared" si="21"/>
        <v>800</v>
      </c>
      <c r="H245" s="24">
        <v>400</v>
      </c>
      <c r="I245" s="24">
        <v>400</v>
      </c>
      <c r="J245" s="24"/>
      <c r="K245" s="24"/>
    </row>
    <row r="246" spans="1:11" ht="15" customHeight="1" x14ac:dyDescent="0.3">
      <c r="A246" s="236"/>
      <c r="B246" s="238"/>
      <c r="C246" s="240"/>
      <c r="D246" s="266" t="s">
        <v>102</v>
      </c>
      <c r="E246" s="267"/>
      <c r="F246" s="268"/>
      <c r="G246" s="183">
        <f>SUM(H246:K246)</f>
        <v>800</v>
      </c>
      <c r="H246" s="183">
        <f t="shared" ref="H246:K246" si="39">SUM(H245)</f>
        <v>400</v>
      </c>
      <c r="I246" s="183">
        <f t="shared" si="39"/>
        <v>400</v>
      </c>
      <c r="J246" s="183">
        <f t="shared" si="39"/>
        <v>0</v>
      </c>
      <c r="K246" s="183">
        <f t="shared" si="39"/>
        <v>0</v>
      </c>
    </row>
    <row r="247" spans="1:11" ht="26.4" customHeight="1" x14ac:dyDescent="0.3">
      <c r="A247" s="236"/>
      <c r="B247" s="252" t="s">
        <v>108</v>
      </c>
      <c r="C247" s="251" t="s">
        <v>121</v>
      </c>
      <c r="D247" s="248">
        <v>142</v>
      </c>
      <c r="E247" s="32" t="s">
        <v>182</v>
      </c>
      <c r="F247" s="22" t="s">
        <v>188</v>
      </c>
      <c r="G247" s="23">
        <f t="shared" si="21"/>
        <v>235</v>
      </c>
      <c r="H247" s="24">
        <v>60</v>
      </c>
      <c r="I247" s="24">
        <v>60</v>
      </c>
      <c r="J247" s="24">
        <v>60</v>
      </c>
      <c r="K247" s="24">
        <v>55</v>
      </c>
    </row>
    <row r="248" spans="1:11" ht="15" customHeight="1" x14ac:dyDescent="0.3">
      <c r="A248" s="236"/>
      <c r="B248" s="237"/>
      <c r="C248" s="239"/>
      <c r="D248" s="249"/>
      <c r="E248" s="32" t="s">
        <v>37</v>
      </c>
      <c r="F248" s="22" t="s">
        <v>48</v>
      </c>
      <c r="G248" s="23">
        <f t="shared" si="21"/>
        <v>15690</v>
      </c>
      <c r="H248" s="24">
        <v>4270</v>
      </c>
      <c r="I248" s="24">
        <v>4270</v>
      </c>
      <c r="J248" s="24">
        <v>4270</v>
      </c>
      <c r="K248" s="24">
        <v>2880</v>
      </c>
    </row>
    <row r="249" spans="1:11" ht="24.75" customHeight="1" x14ac:dyDescent="0.3">
      <c r="A249" s="236"/>
      <c r="B249" s="237"/>
      <c r="C249" s="239"/>
      <c r="D249" s="249"/>
      <c r="E249" s="32" t="s">
        <v>168</v>
      </c>
      <c r="F249" s="22" t="s">
        <v>173</v>
      </c>
      <c r="G249" s="23">
        <f t="shared" si="21"/>
        <v>19975</v>
      </c>
      <c r="H249" s="24">
        <v>5506</v>
      </c>
      <c r="I249" s="24">
        <v>5506</v>
      </c>
      <c r="J249" s="24">
        <v>5506</v>
      </c>
      <c r="K249" s="24">
        <v>3457</v>
      </c>
    </row>
    <row r="250" spans="1:11" ht="15" customHeight="1" x14ac:dyDescent="0.3">
      <c r="A250" s="236"/>
      <c r="B250" s="237"/>
      <c r="C250" s="239"/>
      <c r="D250" s="250"/>
      <c r="E250" s="32" t="s">
        <v>169</v>
      </c>
      <c r="F250" s="22" t="s">
        <v>174</v>
      </c>
      <c r="G250" s="23">
        <f t="shared" si="21"/>
        <v>304</v>
      </c>
      <c r="H250" s="24">
        <v>80</v>
      </c>
      <c r="I250" s="24">
        <v>80</v>
      </c>
      <c r="J250" s="24">
        <v>80</v>
      </c>
      <c r="K250" s="24">
        <v>64</v>
      </c>
    </row>
    <row r="251" spans="1:11" ht="15" customHeight="1" x14ac:dyDescent="0.3">
      <c r="A251" s="236"/>
      <c r="B251" s="238"/>
      <c r="C251" s="240"/>
      <c r="D251" s="266" t="s">
        <v>120</v>
      </c>
      <c r="E251" s="267"/>
      <c r="F251" s="268"/>
      <c r="G251" s="183">
        <f>SUM(H251:K251)</f>
        <v>36204</v>
      </c>
      <c r="H251" s="183">
        <f>SUM(H247:H250)</f>
        <v>9916</v>
      </c>
      <c r="I251" s="183">
        <f>SUM(I247:I250)</f>
        <v>9916</v>
      </c>
      <c r="J251" s="183">
        <f>SUM(J247:J250)</f>
        <v>9916</v>
      </c>
      <c r="K251" s="183">
        <f>SUM(K247:K250)</f>
        <v>6456</v>
      </c>
    </row>
    <row r="252" spans="1:11" ht="25.8" customHeight="1" x14ac:dyDescent="0.3">
      <c r="A252" s="236"/>
      <c r="B252" s="237" t="s">
        <v>127</v>
      </c>
      <c r="C252" s="239" t="s">
        <v>126</v>
      </c>
      <c r="D252" s="248">
        <v>151</v>
      </c>
      <c r="E252" s="32" t="s">
        <v>46</v>
      </c>
      <c r="F252" s="127" t="s">
        <v>57</v>
      </c>
      <c r="G252" s="23">
        <f t="shared" si="21"/>
        <v>4026</v>
      </c>
      <c r="H252" s="33">
        <v>2026</v>
      </c>
      <c r="I252" s="33">
        <v>2000</v>
      </c>
      <c r="J252" s="33"/>
      <c r="K252" s="33"/>
    </row>
    <row r="253" spans="1:11" ht="16.95" customHeight="1" x14ac:dyDescent="0.3">
      <c r="A253" s="236"/>
      <c r="B253" s="237"/>
      <c r="C253" s="239"/>
      <c r="D253" s="250"/>
      <c r="E253" s="39" t="s">
        <v>47</v>
      </c>
      <c r="F253" s="29" t="s">
        <v>22</v>
      </c>
      <c r="G253" s="23">
        <f t="shared" si="21"/>
        <v>19618</v>
      </c>
      <c r="H253" s="24">
        <v>9946</v>
      </c>
      <c r="I253" s="24">
        <v>9672</v>
      </c>
      <c r="J253" s="24"/>
      <c r="K253" s="24"/>
    </row>
    <row r="254" spans="1:11" ht="15" customHeight="1" x14ac:dyDescent="0.3">
      <c r="A254" s="236"/>
      <c r="B254" s="238"/>
      <c r="C254" s="240"/>
      <c r="D254" s="266" t="s">
        <v>124</v>
      </c>
      <c r="E254" s="267"/>
      <c r="F254" s="268"/>
      <c r="G254" s="183">
        <f>SUM(G252:G253)</f>
        <v>23644</v>
      </c>
      <c r="H254" s="183">
        <f>SUM(H252:H253)</f>
        <v>11972</v>
      </c>
      <c r="I254" s="183">
        <f>SUM(I252:I253)</f>
        <v>11672</v>
      </c>
      <c r="J254" s="183">
        <f>SUM(J252:J253)</f>
        <v>0</v>
      </c>
      <c r="K254" s="183">
        <f>SUM(K252:K253)</f>
        <v>0</v>
      </c>
    </row>
    <row r="255" spans="1:11" ht="15" customHeight="1" x14ac:dyDescent="0.3">
      <c r="A255" s="236"/>
      <c r="B255" s="237" t="s">
        <v>134</v>
      </c>
      <c r="C255" s="239" t="s">
        <v>135</v>
      </c>
      <c r="D255" s="248">
        <v>151</v>
      </c>
      <c r="E255" s="32" t="s">
        <v>39</v>
      </c>
      <c r="F255" s="22" t="s">
        <v>50</v>
      </c>
      <c r="G255" s="23">
        <f t="shared" si="21"/>
        <v>14000</v>
      </c>
      <c r="H255" s="24">
        <v>7000</v>
      </c>
      <c r="I255" s="24">
        <v>7000</v>
      </c>
      <c r="J255" s="24"/>
      <c r="K255" s="24"/>
    </row>
    <row r="256" spans="1:11" ht="15" customHeight="1" x14ac:dyDescent="0.3">
      <c r="A256" s="236"/>
      <c r="B256" s="237"/>
      <c r="C256" s="239"/>
      <c r="D256" s="249"/>
      <c r="E256" s="32" t="s">
        <v>40</v>
      </c>
      <c r="F256" s="22" t="s">
        <v>51</v>
      </c>
      <c r="G256" s="23">
        <f t="shared" si="21"/>
        <v>76007</v>
      </c>
      <c r="H256" s="24">
        <v>48625</v>
      </c>
      <c r="I256" s="24">
        <v>27382</v>
      </c>
      <c r="J256" s="24"/>
      <c r="K256" s="24"/>
    </row>
    <row r="257" spans="1:11" ht="15" customHeight="1" x14ac:dyDescent="0.3">
      <c r="A257" s="236"/>
      <c r="B257" s="237"/>
      <c r="C257" s="239"/>
      <c r="D257" s="250"/>
      <c r="E257" s="32" t="s">
        <v>41</v>
      </c>
      <c r="F257" s="22" t="s">
        <v>52</v>
      </c>
      <c r="G257" s="23">
        <f t="shared" si="21"/>
        <v>26017</v>
      </c>
      <c r="H257" s="24">
        <v>15200</v>
      </c>
      <c r="I257" s="24">
        <v>10817</v>
      </c>
      <c r="J257" s="24"/>
      <c r="K257" s="24"/>
    </row>
    <row r="258" spans="1:11" ht="15" customHeight="1" thickBot="1" x14ac:dyDescent="0.35">
      <c r="A258" s="236"/>
      <c r="B258" s="237"/>
      <c r="C258" s="239"/>
      <c r="D258" s="253" t="s">
        <v>132</v>
      </c>
      <c r="E258" s="254"/>
      <c r="F258" s="255"/>
      <c r="G258" s="184">
        <f>SUM(H258:K258)</f>
        <v>116024</v>
      </c>
      <c r="H258" s="184">
        <f>SUM(H255:H257)</f>
        <v>70825</v>
      </c>
      <c r="I258" s="184">
        <f>SUM(I255:I257)</f>
        <v>45199</v>
      </c>
      <c r="J258" s="184">
        <f>SUM(J255:J257)</f>
        <v>0</v>
      </c>
      <c r="K258" s="184">
        <f>SUM(K255:K257)</f>
        <v>0</v>
      </c>
    </row>
    <row r="259" spans="1:11" ht="15" customHeight="1" thickBot="1" x14ac:dyDescent="0.35">
      <c r="A259" s="202" t="s">
        <v>189</v>
      </c>
      <c r="B259" s="243" t="s">
        <v>192</v>
      </c>
      <c r="C259" s="244"/>
      <c r="D259" s="273"/>
      <c r="E259" s="273"/>
      <c r="F259" s="274"/>
      <c r="G259" s="203">
        <f>SUM(H259:K259)</f>
        <v>268608</v>
      </c>
      <c r="H259" s="203">
        <f>SUM(H263,H266,H268,H273,H276,H280)</f>
        <v>80734</v>
      </c>
      <c r="I259" s="203">
        <f>SUM(I263,I266,I268,I273,I276,I280)</f>
        <v>95107</v>
      </c>
      <c r="J259" s="203">
        <f>SUM(J263,J266,J268,J273,J276,J280)</f>
        <v>54674</v>
      </c>
      <c r="K259" s="204">
        <f>SUM(K263,K266,K268,K273,K276,K280)</f>
        <v>38093</v>
      </c>
    </row>
    <row r="260" spans="1:11" ht="19.05" customHeight="1" x14ac:dyDescent="0.3">
      <c r="A260" s="241"/>
      <c r="B260" s="237" t="s">
        <v>59</v>
      </c>
      <c r="C260" s="239" t="s">
        <v>15</v>
      </c>
      <c r="D260" s="192">
        <v>151</v>
      </c>
      <c r="E260" s="169" t="s">
        <v>21</v>
      </c>
      <c r="F260" s="5" t="s">
        <v>22</v>
      </c>
      <c r="G260" s="40">
        <f t="shared" si="21"/>
        <v>90256</v>
      </c>
      <c r="H260" s="41">
        <v>25420</v>
      </c>
      <c r="I260" s="41">
        <v>24520</v>
      </c>
      <c r="J260" s="41">
        <v>22720</v>
      </c>
      <c r="K260" s="41">
        <v>17596</v>
      </c>
    </row>
    <row r="261" spans="1:11" ht="19.05" customHeight="1" x14ac:dyDescent="0.3">
      <c r="A261" s="241"/>
      <c r="B261" s="237"/>
      <c r="C261" s="239"/>
      <c r="D261" s="192" t="s">
        <v>98</v>
      </c>
      <c r="E261" s="169" t="s">
        <v>21</v>
      </c>
      <c r="F261" s="5" t="s">
        <v>22</v>
      </c>
      <c r="G261" s="40">
        <f t="shared" si="21"/>
        <v>2000</v>
      </c>
      <c r="H261" s="119">
        <v>500</v>
      </c>
      <c r="I261" s="119">
        <v>500</v>
      </c>
      <c r="J261" s="119">
        <v>500</v>
      </c>
      <c r="K261" s="119">
        <v>500</v>
      </c>
    </row>
    <row r="262" spans="1:11" ht="19.05" customHeight="1" x14ac:dyDescent="0.3">
      <c r="A262" s="241"/>
      <c r="B262" s="237"/>
      <c r="C262" s="239"/>
      <c r="D262" s="189" t="s">
        <v>99</v>
      </c>
      <c r="E262" s="169" t="s">
        <v>21</v>
      </c>
      <c r="F262" s="5" t="s">
        <v>22</v>
      </c>
      <c r="G262" s="40">
        <f t="shared" si="21"/>
        <v>1174</v>
      </c>
      <c r="H262" s="41">
        <v>1174</v>
      </c>
      <c r="I262" s="41"/>
      <c r="J262" s="41"/>
      <c r="K262" s="41"/>
    </row>
    <row r="263" spans="1:11" ht="17.7" customHeight="1" x14ac:dyDescent="0.3">
      <c r="A263" s="241"/>
      <c r="B263" s="238"/>
      <c r="C263" s="240"/>
      <c r="D263" s="266" t="s">
        <v>35</v>
      </c>
      <c r="E263" s="267"/>
      <c r="F263" s="268"/>
      <c r="G263" s="183">
        <f>SUM(H263:K263)</f>
        <v>93430</v>
      </c>
      <c r="H263" s="183">
        <f>SUM(H260:H262)</f>
        <v>27094</v>
      </c>
      <c r="I263" s="183">
        <f>SUM(I260:I262)</f>
        <v>25020</v>
      </c>
      <c r="J263" s="183">
        <f>SUM(J260:J262)</f>
        <v>23220</v>
      </c>
      <c r="K263" s="183">
        <f>SUM(K260:K262)</f>
        <v>18096</v>
      </c>
    </row>
    <row r="264" spans="1:11" ht="23.25" customHeight="1" x14ac:dyDescent="0.3">
      <c r="A264" s="241"/>
      <c r="B264" s="252" t="s">
        <v>85</v>
      </c>
      <c r="C264" s="251" t="s">
        <v>86</v>
      </c>
      <c r="D264" s="248">
        <v>151</v>
      </c>
      <c r="E264" s="32" t="s">
        <v>42</v>
      </c>
      <c r="F264" s="22" t="s">
        <v>53</v>
      </c>
      <c r="G264" s="23">
        <f t="shared" si="21"/>
        <v>15500</v>
      </c>
      <c r="H264" s="24">
        <v>10500</v>
      </c>
      <c r="I264" s="24">
        <v>1000</v>
      </c>
      <c r="J264" s="24">
        <v>4000</v>
      </c>
      <c r="K264" s="24"/>
    </row>
    <row r="265" spans="1:11" ht="15" customHeight="1" x14ac:dyDescent="0.3">
      <c r="A265" s="241"/>
      <c r="B265" s="237"/>
      <c r="C265" s="239"/>
      <c r="D265" s="250"/>
      <c r="E265" s="32" t="s">
        <v>43</v>
      </c>
      <c r="F265" s="5" t="s">
        <v>54</v>
      </c>
      <c r="G265" s="23">
        <f t="shared" si="21"/>
        <v>14500</v>
      </c>
      <c r="H265" s="24">
        <v>5223</v>
      </c>
      <c r="I265" s="24">
        <v>3923</v>
      </c>
      <c r="J265" s="24">
        <v>2722</v>
      </c>
      <c r="K265" s="24">
        <v>2632</v>
      </c>
    </row>
    <row r="266" spans="1:11" ht="15" customHeight="1" x14ac:dyDescent="0.3">
      <c r="A266" s="241"/>
      <c r="B266" s="238"/>
      <c r="C266" s="240"/>
      <c r="D266" s="266" t="s">
        <v>89</v>
      </c>
      <c r="E266" s="267"/>
      <c r="F266" s="268"/>
      <c r="G266" s="183">
        <f>SUM(H266:K266)</f>
        <v>30000</v>
      </c>
      <c r="H266" s="183">
        <f>SUM(H264:H265)</f>
        <v>15723</v>
      </c>
      <c r="I266" s="183">
        <f>SUM(I264:I265)</f>
        <v>4923</v>
      </c>
      <c r="J266" s="183">
        <f>SUM(J264:J265)</f>
        <v>6722</v>
      </c>
      <c r="K266" s="183">
        <f>SUM(K264:K265)</f>
        <v>2632</v>
      </c>
    </row>
    <row r="267" spans="1:11" ht="15" customHeight="1" x14ac:dyDescent="0.3">
      <c r="A267" s="241"/>
      <c r="B267" s="252" t="s">
        <v>100</v>
      </c>
      <c r="C267" s="251" t="s">
        <v>101</v>
      </c>
      <c r="D267" s="32">
        <v>151</v>
      </c>
      <c r="E267" s="32" t="s">
        <v>203</v>
      </c>
      <c r="F267" s="25" t="s">
        <v>204</v>
      </c>
      <c r="G267" s="23">
        <f>SUM(H267:K267)</f>
        <v>800</v>
      </c>
      <c r="H267" s="24">
        <v>300</v>
      </c>
      <c r="I267" s="24">
        <v>500</v>
      </c>
      <c r="J267" s="24"/>
      <c r="K267" s="24"/>
    </row>
    <row r="268" spans="1:11" ht="15" customHeight="1" x14ac:dyDescent="0.3">
      <c r="A268" s="241"/>
      <c r="B268" s="238"/>
      <c r="C268" s="240"/>
      <c r="D268" s="266" t="s">
        <v>102</v>
      </c>
      <c r="E268" s="267"/>
      <c r="F268" s="268"/>
      <c r="G268" s="183">
        <f>SUM(H268:K268)</f>
        <v>800</v>
      </c>
      <c r="H268" s="183">
        <f t="shared" ref="H268:K268" si="40">SUM(H267)</f>
        <v>300</v>
      </c>
      <c r="I268" s="183">
        <f t="shared" si="40"/>
        <v>500</v>
      </c>
      <c r="J268" s="183">
        <f t="shared" si="40"/>
        <v>0</v>
      </c>
      <c r="K268" s="183">
        <f t="shared" si="40"/>
        <v>0</v>
      </c>
    </row>
    <row r="269" spans="1:11" ht="26.4" customHeight="1" x14ac:dyDescent="0.3">
      <c r="A269" s="241"/>
      <c r="B269" s="252" t="s">
        <v>108</v>
      </c>
      <c r="C269" s="251" t="s">
        <v>121</v>
      </c>
      <c r="D269" s="248">
        <v>142</v>
      </c>
      <c r="E269" s="32" t="s">
        <v>182</v>
      </c>
      <c r="F269" s="22" t="s">
        <v>188</v>
      </c>
      <c r="G269" s="23">
        <f t="shared" si="21"/>
        <v>235</v>
      </c>
      <c r="H269" s="24">
        <v>59</v>
      </c>
      <c r="I269" s="24">
        <v>59</v>
      </c>
      <c r="J269" s="24">
        <v>59</v>
      </c>
      <c r="K269" s="24">
        <v>58</v>
      </c>
    </row>
    <row r="270" spans="1:11" ht="15" customHeight="1" x14ac:dyDescent="0.3">
      <c r="A270" s="241"/>
      <c r="B270" s="237"/>
      <c r="C270" s="239"/>
      <c r="D270" s="249"/>
      <c r="E270" s="32" t="s">
        <v>37</v>
      </c>
      <c r="F270" s="22" t="s">
        <v>48</v>
      </c>
      <c r="G270" s="23">
        <f t="shared" si="21"/>
        <v>15420</v>
      </c>
      <c r="H270" s="24">
        <v>3855</v>
      </c>
      <c r="I270" s="24">
        <v>3855</v>
      </c>
      <c r="J270" s="24">
        <v>3855</v>
      </c>
      <c r="K270" s="24">
        <v>3855</v>
      </c>
    </row>
    <row r="271" spans="1:11" ht="24.75" customHeight="1" x14ac:dyDescent="0.3">
      <c r="A271" s="241"/>
      <c r="B271" s="237"/>
      <c r="C271" s="239"/>
      <c r="D271" s="249"/>
      <c r="E271" s="32" t="s">
        <v>168</v>
      </c>
      <c r="F271" s="22" t="s">
        <v>173</v>
      </c>
      <c r="G271" s="23">
        <f t="shared" si="21"/>
        <v>17220</v>
      </c>
      <c r="H271" s="24">
        <v>6153</v>
      </c>
      <c r="I271" s="24">
        <v>3689</v>
      </c>
      <c r="J271" s="24">
        <v>3689</v>
      </c>
      <c r="K271" s="24">
        <v>3689</v>
      </c>
    </row>
    <row r="272" spans="1:11" ht="15" customHeight="1" x14ac:dyDescent="0.3">
      <c r="A272" s="241"/>
      <c r="B272" s="237"/>
      <c r="C272" s="239"/>
      <c r="D272" s="250"/>
      <c r="E272" s="32" t="s">
        <v>169</v>
      </c>
      <c r="F272" s="22" t="s">
        <v>174</v>
      </c>
      <c r="G272" s="23">
        <f t="shared" si="21"/>
        <v>380</v>
      </c>
      <c r="H272" s="24">
        <v>95</v>
      </c>
      <c r="I272" s="24">
        <v>95</v>
      </c>
      <c r="J272" s="24">
        <v>95</v>
      </c>
      <c r="K272" s="24">
        <v>95</v>
      </c>
    </row>
    <row r="273" spans="1:11" ht="15" customHeight="1" x14ac:dyDescent="0.3">
      <c r="A273" s="241"/>
      <c r="B273" s="238"/>
      <c r="C273" s="240"/>
      <c r="D273" s="266" t="s">
        <v>120</v>
      </c>
      <c r="E273" s="267"/>
      <c r="F273" s="268"/>
      <c r="G273" s="183">
        <f>SUM(H273:K273)</f>
        <v>33255</v>
      </c>
      <c r="H273" s="183">
        <f>SUM(H269:H272)</f>
        <v>10162</v>
      </c>
      <c r="I273" s="183">
        <f>SUM(I269:I272)</f>
        <v>7698</v>
      </c>
      <c r="J273" s="183">
        <f>SUM(J269:J272)</f>
        <v>7698</v>
      </c>
      <c r="K273" s="183">
        <f>SUM(K269:K272)</f>
        <v>7697</v>
      </c>
    </row>
    <row r="274" spans="1:11" ht="25.2" customHeight="1" x14ac:dyDescent="0.3">
      <c r="A274" s="241"/>
      <c r="B274" s="252" t="s">
        <v>127</v>
      </c>
      <c r="C274" s="251" t="s">
        <v>126</v>
      </c>
      <c r="D274" s="248">
        <v>151</v>
      </c>
      <c r="E274" s="32" t="s">
        <v>46</v>
      </c>
      <c r="F274" s="127" t="s">
        <v>57</v>
      </c>
      <c r="G274" s="23">
        <f t="shared" si="21"/>
        <v>2000</v>
      </c>
      <c r="H274" s="33">
        <v>2000</v>
      </c>
      <c r="I274" s="33"/>
      <c r="J274" s="33"/>
      <c r="K274" s="33"/>
    </row>
    <row r="275" spans="1:11" ht="15" customHeight="1" x14ac:dyDescent="0.3">
      <c r="A275" s="241"/>
      <c r="B275" s="237"/>
      <c r="C275" s="239"/>
      <c r="D275" s="250"/>
      <c r="E275" s="32" t="s">
        <v>47</v>
      </c>
      <c r="F275" s="22" t="s">
        <v>22</v>
      </c>
      <c r="G275" s="23">
        <f t="shared" si="21"/>
        <v>18663</v>
      </c>
      <c r="H275" s="24">
        <v>6090</v>
      </c>
      <c r="I275" s="24">
        <v>4878</v>
      </c>
      <c r="J275" s="24">
        <v>4778</v>
      </c>
      <c r="K275" s="24">
        <v>2917</v>
      </c>
    </row>
    <row r="276" spans="1:11" ht="15" customHeight="1" x14ac:dyDescent="0.3">
      <c r="A276" s="241"/>
      <c r="B276" s="238"/>
      <c r="C276" s="240"/>
      <c r="D276" s="266" t="s">
        <v>124</v>
      </c>
      <c r="E276" s="267"/>
      <c r="F276" s="268"/>
      <c r="G276" s="183">
        <f>SUM(H276:K276)</f>
        <v>20663</v>
      </c>
      <c r="H276" s="183">
        <f t="shared" ref="H276:K276" si="41">SUM(H274:H275)</f>
        <v>8090</v>
      </c>
      <c r="I276" s="183">
        <f t="shared" si="41"/>
        <v>4878</v>
      </c>
      <c r="J276" s="183">
        <f t="shared" si="41"/>
        <v>4778</v>
      </c>
      <c r="K276" s="183">
        <f t="shared" si="41"/>
        <v>2917</v>
      </c>
    </row>
    <row r="277" spans="1:11" ht="15" customHeight="1" x14ac:dyDescent="0.3">
      <c r="A277" s="241"/>
      <c r="B277" s="252" t="s">
        <v>134</v>
      </c>
      <c r="C277" s="251" t="s">
        <v>135</v>
      </c>
      <c r="D277" s="248">
        <v>151</v>
      </c>
      <c r="E277" s="32" t="s">
        <v>39</v>
      </c>
      <c r="F277" s="22" t="s">
        <v>50</v>
      </c>
      <c r="G277" s="23">
        <f t="shared" si="21"/>
        <v>46960</v>
      </c>
      <c r="H277" s="24">
        <v>14115</v>
      </c>
      <c r="I277" s="24">
        <v>18338</v>
      </c>
      <c r="J277" s="24">
        <v>10006</v>
      </c>
      <c r="K277" s="24">
        <v>4501</v>
      </c>
    </row>
    <row r="278" spans="1:11" ht="15" customHeight="1" x14ac:dyDescent="0.3">
      <c r="A278" s="241"/>
      <c r="B278" s="237"/>
      <c r="C278" s="239"/>
      <c r="D278" s="249"/>
      <c r="E278" s="32" t="s">
        <v>40</v>
      </c>
      <c r="F278" s="22" t="s">
        <v>51</v>
      </c>
      <c r="G278" s="23">
        <f t="shared" si="21"/>
        <v>29000</v>
      </c>
      <c r="H278" s="24">
        <v>1750</v>
      </c>
      <c r="I278" s="24">
        <v>25750</v>
      </c>
      <c r="J278" s="24">
        <v>750</v>
      </c>
      <c r="K278" s="24">
        <v>750</v>
      </c>
    </row>
    <row r="279" spans="1:11" ht="15" customHeight="1" x14ac:dyDescent="0.3">
      <c r="A279" s="241"/>
      <c r="B279" s="237"/>
      <c r="C279" s="239"/>
      <c r="D279" s="250"/>
      <c r="E279" s="32" t="s">
        <v>41</v>
      </c>
      <c r="F279" s="22" t="s">
        <v>52</v>
      </c>
      <c r="G279" s="23">
        <f t="shared" si="21"/>
        <v>14500</v>
      </c>
      <c r="H279" s="24">
        <v>3500</v>
      </c>
      <c r="I279" s="24">
        <v>8000</v>
      </c>
      <c r="J279" s="24">
        <v>1500</v>
      </c>
      <c r="K279" s="24">
        <v>1500</v>
      </c>
    </row>
    <row r="280" spans="1:11" ht="15" customHeight="1" thickBot="1" x14ac:dyDescent="0.35">
      <c r="A280" s="242"/>
      <c r="B280" s="237"/>
      <c r="C280" s="239"/>
      <c r="D280" s="253" t="s">
        <v>132</v>
      </c>
      <c r="E280" s="254"/>
      <c r="F280" s="255"/>
      <c r="G280" s="184">
        <f>SUM(H280:K280)</f>
        <v>90460</v>
      </c>
      <c r="H280" s="184">
        <f>SUM(H277:H279)</f>
        <v>19365</v>
      </c>
      <c r="I280" s="184">
        <f>SUM(I277:I279)</f>
        <v>52088</v>
      </c>
      <c r="J280" s="184">
        <f>SUM(J277:J279)</f>
        <v>12256</v>
      </c>
      <c r="K280" s="184">
        <f>SUM(K277:K279)</f>
        <v>6751</v>
      </c>
    </row>
    <row r="281" spans="1:11" ht="15" customHeight="1" thickBot="1" x14ac:dyDescent="0.35">
      <c r="A281" s="202" t="s">
        <v>191</v>
      </c>
      <c r="B281" s="243" t="s">
        <v>194</v>
      </c>
      <c r="C281" s="244"/>
      <c r="D281" s="244"/>
      <c r="E281" s="244"/>
      <c r="F281" s="245"/>
      <c r="G281" s="203">
        <f>SUM(H281:K281)</f>
        <v>342948</v>
      </c>
      <c r="H281" s="203">
        <f>SUM(H285,H288,H290,H295,H298,H302)</f>
        <v>106352</v>
      </c>
      <c r="I281" s="203">
        <f>SUM(I285,I288,I290,I295,I298,I302)</f>
        <v>97420</v>
      </c>
      <c r="J281" s="203">
        <f>SUM(J285,J288,J290,J295,J298,J302)</f>
        <v>76197</v>
      </c>
      <c r="K281" s="204">
        <f>SUM(K285,K288,K290,K295,K298,K302)</f>
        <v>62979</v>
      </c>
    </row>
    <row r="282" spans="1:11" ht="15" customHeight="1" x14ac:dyDescent="0.3">
      <c r="A282" s="236"/>
      <c r="B282" s="237" t="s">
        <v>59</v>
      </c>
      <c r="C282" s="239" t="s">
        <v>15</v>
      </c>
      <c r="D282" s="189">
        <v>151</v>
      </c>
      <c r="E282" s="191" t="s">
        <v>21</v>
      </c>
      <c r="F282" s="190" t="s">
        <v>58</v>
      </c>
      <c r="G282" s="40">
        <f t="shared" si="21"/>
        <v>128741</v>
      </c>
      <c r="H282" s="41">
        <v>44905</v>
      </c>
      <c r="I282" s="41">
        <v>29400</v>
      </c>
      <c r="J282" s="41">
        <v>29160</v>
      </c>
      <c r="K282" s="41">
        <v>25276</v>
      </c>
    </row>
    <row r="283" spans="1:11" ht="15" customHeight="1" x14ac:dyDescent="0.3">
      <c r="A283" s="236"/>
      <c r="B283" s="237"/>
      <c r="C283" s="239"/>
      <c r="D283" s="192" t="s">
        <v>98</v>
      </c>
      <c r="E283" s="169" t="s">
        <v>40</v>
      </c>
      <c r="F283" s="5" t="s">
        <v>51</v>
      </c>
      <c r="G283" s="40">
        <f t="shared" si="21"/>
        <v>2000</v>
      </c>
      <c r="H283" s="119">
        <v>500</v>
      </c>
      <c r="I283" s="119">
        <v>500</v>
      </c>
      <c r="J283" s="119">
        <v>500</v>
      </c>
      <c r="K283" s="119">
        <v>500</v>
      </c>
    </row>
    <row r="284" spans="1:11" ht="15" customHeight="1" x14ac:dyDescent="0.3">
      <c r="A284" s="236"/>
      <c r="B284" s="237"/>
      <c r="C284" s="239"/>
      <c r="D284" s="32" t="s">
        <v>99</v>
      </c>
      <c r="E284" s="167" t="s">
        <v>40</v>
      </c>
      <c r="F284" s="5" t="s">
        <v>51</v>
      </c>
      <c r="G284" s="23">
        <f t="shared" si="21"/>
        <v>1961</v>
      </c>
      <c r="H284" s="24">
        <v>1961</v>
      </c>
      <c r="I284" s="24"/>
      <c r="J284" s="24"/>
      <c r="K284" s="24"/>
    </row>
    <row r="285" spans="1:11" ht="15" customHeight="1" x14ac:dyDescent="0.3">
      <c r="A285" s="236"/>
      <c r="B285" s="238"/>
      <c r="C285" s="240"/>
      <c r="D285" s="266" t="s">
        <v>35</v>
      </c>
      <c r="E285" s="267"/>
      <c r="F285" s="268"/>
      <c r="G285" s="183">
        <f>SUM(H285:K285)</f>
        <v>132702</v>
      </c>
      <c r="H285" s="183">
        <f>SUM(H282:H284)</f>
        <v>47366</v>
      </c>
      <c r="I285" s="183">
        <f>SUM(I282:I284)</f>
        <v>29900</v>
      </c>
      <c r="J285" s="183">
        <f>SUM(J282:J284)</f>
        <v>29660</v>
      </c>
      <c r="K285" s="183">
        <f>SUM(K282:K284)</f>
        <v>25776</v>
      </c>
    </row>
    <row r="286" spans="1:11" ht="24.75" customHeight="1" x14ac:dyDescent="0.3">
      <c r="A286" s="236"/>
      <c r="B286" s="237" t="s">
        <v>85</v>
      </c>
      <c r="C286" s="239" t="s">
        <v>86</v>
      </c>
      <c r="D286" s="248">
        <v>151</v>
      </c>
      <c r="E286" s="32" t="s">
        <v>42</v>
      </c>
      <c r="F286" s="22" t="s">
        <v>53</v>
      </c>
      <c r="G286" s="23">
        <f t="shared" si="21"/>
        <v>4000</v>
      </c>
      <c r="H286" s="24">
        <v>500</v>
      </c>
      <c r="I286" s="24">
        <v>2000</v>
      </c>
      <c r="J286" s="24">
        <v>1000</v>
      </c>
      <c r="K286" s="24">
        <v>500</v>
      </c>
    </row>
    <row r="287" spans="1:11" ht="17.399999999999999" customHeight="1" x14ac:dyDescent="0.3">
      <c r="A287" s="236"/>
      <c r="B287" s="237"/>
      <c r="C287" s="239"/>
      <c r="D287" s="250"/>
      <c r="E287" s="32" t="s">
        <v>43</v>
      </c>
      <c r="F287" s="5" t="s">
        <v>54</v>
      </c>
      <c r="G287" s="23">
        <f t="shared" si="21"/>
        <v>36906</v>
      </c>
      <c r="H287" s="24">
        <v>13010</v>
      </c>
      <c r="I287" s="24">
        <v>7450</v>
      </c>
      <c r="J287" s="24">
        <v>7501</v>
      </c>
      <c r="K287" s="24">
        <v>8945</v>
      </c>
    </row>
    <row r="288" spans="1:11" ht="18" customHeight="1" x14ac:dyDescent="0.3">
      <c r="A288" s="236"/>
      <c r="B288" s="238"/>
      <c r="C288" s="240"/>
      <c r="D288" s="266" t="s">
        <v>89</v>
      </c>
      <c r="E288" s="267"/>
      <c r="F288" s="268"/>
      <c r="G288" s="183">
        <f>SUM(H288:K288)</f>
        <v>40906</v>
      </c>
      <c r="H288" s="183">
        <f>SUM(H286:H287)</f>
        <v>13510</v>
      </c>
      <c r="I288" s="183">
        <f>SUM(I286:I287)</f>
        <v>9450</v>
      </c>
      <c r="J288" s="183">
        <f>SUM(J286:J287)</f>
        <v>8501</v>
      </c>
      <c r="K288" s="183">
        <f>SUM(K286:K287)</f>
        <v>9445</v>
      </c>
    </row>
    <row r="289" spans="1:11" ht="15.75" customHeight="1" x14ac:dyDescent="0.3">
      <c r="A289" s="236"/>
      <c r="B289" s="252" t="s">
        <v>100</v>
      </c>
      <c r="C289" s="251" t="s">
        <v>101</v>
      </c>
      <c r="D289" s="15">
        <v>151</v>
      </c>
      <c r="E289" s="32" t="s">
        <v>203</v>
      </c>
      <c r="F289" s="25" t="s">
        <v>204</v>
      </c>
      <c r="G289" s="23">
        <f>SUM(H289:K289)</f>
        <v>800</v>
      </c>
      <c r="H289" s="24"/>
      <c r="I289" s="24">
        <v>500</v>
      </c>
      <c r="J289" s="24">
        <v>300</v>
      </c>
      <c r="K289" s="24"/>
    </row>
    <row r="290" spans="1:11" ht="18" customHeight="1" x14ac:dyDescent="0.3">
      <c r="A290" s="236"/>
      <c r="B290" s="238"/>
      <c r="C290" s="240"/>
      <c r="D290" s="266" t="s">
        <v>102</v>
      </c>
      <c r="E290" s="267"/>
      <c r="F290" s="268"/>
      <c r="G290" s="183">
        <f>SUM(H290:K290)</f>
        <v>800</v>
      </c>
      <c r="H290" s="183">
        <f t="shared" ref="H290:K290" si="42">SUM(H289)</f>
        <v>0</v>
      </c>
      <c r="I290" s="183">
        <f t="shared" si="42"/>
        <v>500</v>
      </c>
      <c r="J290" s="183">
        <f t="shared" si="42"/>
        <v>300</v>
      </c>
      <c r="K290" s="183">
        <f t="shared" si="42"/>
        <v>0</v>
      </c>
    </row>
    <row r="291" spans="1:11" ht="25.5" customHeight="1" x14ac:dyDescent="0.3">
      <c r="A291" s="236"/>
      <c r="B291" s="252" t="s">
        <v>108</v>
      </c>
      <c r="C291" s="251" t="s">
        <v>121</v>
      </c>
      <c r="D291" s="248">
        <v>142</v>
      </c>
      <c r="E291" s="32" t="s">
        <v>182</v>
      </c>
      <c r="F291" s="22" t="s">
        <v>188</v>
      </c>
      <c r="G291" s="23">
        <f t="shared" si="21"/>
        <v>235</v>
      </c>
      <c r="H291" s="24">
        <v>59</v>
      </c>
      <c r="I291" s="24">
        <v>59</v>
      </c>
      <c r="J291" s="24">
        <v>59</v>
      </c>
      <c r="K291" s="24">
        <v>58</v>
      </c>
    </row>
    <row r="292" spans="1:11" ht="15" customHeight="1" x14ac:dyDescent="0.3">
      <c r="A292" s="236"/>
      <c r="B292" s="237"/>
      <c r="C292" s="239"/>
      <c r="D292" s="249"/>
      <c r="E292" s="32" t="s">
        <v>37</v>
      </c>
      <c r="F292" s="22" t="s">
        <v>48</v>
      </c>
      <c r="G292" s="23">
        <f t="shared" si="21"/>
        <v>16014</v>
      </c>
      <c r="H292" s="24">
        <v>4058</v>
      </c>
      <c r="I292" s="24">
        <v>4057</v>
      </c>
      <c r="J292" s="24">
        <v>4057</v>
      </c>
      <c r="K292" s="24">
        <v>3842</v>
      </c>
    </row>
    <row r="293" spans="1:11" ht="26.4" customHeight="1" x14ac:dyDescent="0.3">
      <c r="A293" s="236"/>
      <c r="B293" s="237"/>
      <c r="C293" s="239"/>
      <c r="D293" s="249"/>
      <c r="E293" s="32" t="s">
        <v>168</v>
      </c>
      <c r="F293" s="22" t="s">
        <v>173</v>
      </c>
      <c r="G293" s="23">
        <f t="shared" si="21"/>
        <v>18942</v>
      </c>
      <c r="H293" s="24">
        <v>4736</v>
      </c>
      <c r="I293" s="24">
        <v>4735</v>
      </c>
      <c r="J293" s="24">
        <v>4736</v>
      </c>
      <c r="K293" s="24">
        <v>4735</v>
      </c>
    </row>
    <row r="294" spans="1:11" ht="15" customHeight="1" x14ac:dyDescent="0.3">
      <c r="A294" s="236"/>
      <c r="B294" s="237"/>
      <c r="C294" s="239"/>
      <c r="D294" s="250"/>
      <c r="E294" s="32" t="s">
        <v>169</v>
      </c>
      <c r="F294" s="22" t="s">
        <v>174</v>
      </c>
      <c r="G294" s="23">
        <f t="shared" si="21"/>
        <v>384</v>
      </c>
      <c r="H294" s="24">
        <v>96</v>
      </c>
      <c r="I294" s="24">
        <v>96</v>
      </c>
      <c r="J294" s="24">
        <v>96</v>
      </c>
      <c r="K294" s="24">
        <v>96</v>
      </c>
    </row>
    <row r="295" spans="1:11" ht="15" customHeight="1" x14ac:dyDescent="0.3">
      <c r="A295" s="236"/>
      <c r="B295" s="238"/>
      <c r="C295" s="240"/>
      <c r="D295" s="266" t="s">
        <v>120</v>
      </c>
      <c r="E295" s="267"/>
      <c r="F295" s="268"/>
      <c r="G295" s="183">
        <f>SUM(H295:K295)</f>
        <v>35575</v>
      </c>
      <c r="H295" s="183">
        <f>SUM(H291:H294)</f>
        <v>8949</v>
      </c>
      <c r="I295" s="183">
        <f>SUM(I291:I294)</f>
        <v>8947</v>
      </c>
      <c r="J295" s="183">
        <f>SUM(J291:J294)</f>
        <v>8948</v>
      </c>
      <c r="K295" s="183">
        <f>SUM(K291:K294)</f>
        <v>8731</v>
      </c>
    </row>
    <row r="296" spans="1:11" ht="23.85" customHeight="1" x14ac:dyDescent="0.3">
      <c r="A296" s="236"/>
      <c r="B296" s="237" t="s">
        <v>127</v>
      </c>
      <c r="C296" s="239" t="s">
        <v>126</v>
      </c>
      <c r="D296" s="248">
        <v>151</v>
      </c>
      <c r="E296" s="32" t="s">
        <v>46</v>
      </c>
      <c r="F296" s="127" t="s">
        <v>57</v>
      </c>
      <c r="G296" s="23">
        <f t="shared" si="21"/>
        <v>2000</v>
      </c>
      <c r="H296" s="33">
        <v>1000</v>
      </c>
      <c r="I296" s="33">
        <v>500</v>
      </c>
      <c r="J296" s="33">
        <v>300</v>
      </c>
      <c r="K296" s="33">
        <v>200</v>
      </c>
    </row>
    <row r="297" spans="1:11" ht="15" customHeight="1" x14ac:dyDescent="0.3">
      <c r="A297" s="236"/>
      <c r="B297" s="237"/>
      <c r="C297" s="239"/>
      <c r="D297" s="250"/>
      <c r="E297" s="32" t="s">
        <v>47</v>
      </c>
      <c r="F297" s="22" t="s">
        <v>22</v>
      </c>
      <c r="G297" s="23">
        <f t="shared" si="21"/>
        <v>20114</v>
      </c>
      <c r="H297" s="24">
        <v>5477</v>
      </c>
      <c r="I297" s="24">
        <v>5327</v>
      </c>
      <c r="J297" s="24">
        <v>5212</v>
      </c>
      <c r="K297" s="24">
        <v>4098</v>
      </c>
    </row>
    <row r="298" spans="1:11" ht="15" customHeight="1" x14ac:dyDescent="0.3">
      <c r="A298" s="236"/>
      <c r="B298" s="238"/>
      <c r="C298" s="240"/>
      <c r="D298" s="266" t="s">
        <v>124</v>
      </c>
      <c r="E298" s="267"/>
      <c r="F298" s="268"/>
      <c r="G298" s="183">
        <f>SUM(G296:G297)</f>
        <v>22114</v>
      </c>
      <c r="H298" s="183">
        <f>SUM(H296:H297)</f>
        <v>6477</v>
      </c>
      <c r="I298" s="183">
        <f>SUM(I296:I297)</f>
        <v>5827</v>
      </c>
      <c r="J298" s="183">
        <f>SUM(J296:J297)</f>
        <v>5512</v>
      </c>
      <c r="K298" s="183">
        <f>SUM(K296:K297)</f>
        <v>4298</v>
      </c>
    </row>
    <row r="299" spans="1:11" ht="15" customHeight="1" x14ac:dyDescent="0.3">
      <c r="A299" s="236"/>
      <c r="B299" s="252" t="s">
        <v>134</v>
      </c>
      <c r="C299" s="251" t="s">
        <v>135</v>
      </c>
      <c r="D299" s="248">
        <v>151</v>
      </c>
      <c r="E299" s="32" t="s">
        <v>39</v>
      </c>
      <c r="F299" s="22" t="s">
        <v>50</v>
      </c>
      <c r="G299" s="23">
        <f t="shared" si="21"/>
        <v>73897</v>
      </c>
      <c r="H299" s="24">
        <v>20470</v>
      </c>
      <c r="I299" s="24">
        <v>22470</v>
      </c>
      <c r="J299" s="24">
        <v>19450</v>
      </c>
      <c r="K299" s="24">
        <v>11507</v>
      </c>
    </row>
    <row r="300" spans="1:11" ht="15" customHeight="1" x14ac:dyDescent="0.3">
      <c r="A300" s="236"/>
      <c r="B300" s="237"/>
      <c r="C300" s="239"/>
      <c r="D300" s="249"/>
      <c r="E300" s="32" t="s">
        <v>40</v>
      </c>
      <c r="F300" s="22" t="s">
        <v>51</v>
      </c>
      <c r="G300" s="23">
        <f t="shared" si="21"/>
        <v>17000</v>
      </c>
      <c r="H300" s="24">
        <v>2000</v>
      </c>
      <c r="I300" s="24">
        <v>15000</v>
      </c>
      <c r="J300" s="24"/>
      <c r="K300" s="24"/>
    </row>
    <row r="301" spans="1:11" ht="15" customHeight="1" x14ac:dyDescent="0.3">
      <c r="A301" s="236"/>
      <c r="B301" s="237"/>
      <c r="C301" s="239"/>
      <c r="D301" s="250"/>
      <c r="E301" s="32" t="s">
        <v>41</v>
      </c>
      <c r="F301" s="22" t="s">
        <v>52</v>
      </c>
      <c r="G301" s="23">
        <f t="shared" si="21"/>
        <v>19954</v>
      </c>
      <c r="H301" s="24">
        <v>7580</v>
      </c>
      <c r="I301" s="24">
        <v>5326</v>
      </c>
      <c r="J301" s="24">
        <v>3826</v>
      </c>
      <c r="K301" s="24">
        <v>3222</v>
      </c>
    </row>
    <row r="302" spans="1:11" ht="15" customHeight="1" thickBot="1" x14ac:dyDescent="0.35">
      <c r="A302" s="236"/>
      <c r="B302" s="237"/>
      <c r="C302" s="239"/>
      <c r="D302" s="253" t="s">
        <v>132</v>
      </c>
      <c r="E302" s="254"/>
      <c r="F302" s="255"/>
      <c r="G302" s="184">
        <f>SUM(H302:K302)</f>
        <v>110851</v>
      </c>
      <c r="H302" s="184">
        <f t="shared" ref="H302:K302" si="43">SUM(H299:H301)</f>
        <v>30050</v>
      </c>
      <c r="I302" s="184">
        <f t="shared" si="43"/>
        <v>42796</v>
      </c>
      <c r="J302" s="184">
        <f t="shared" si="43"/>
        <v>23276</v>
      </c>
      <c r="K302" s="184">
        <f t="shared" si="43"/>
        <v>14729</v>
      </c>
    </row>
    <row r="303" spans="1:11" ht="15" customHeight="1" thickBot="1" x14ac:dyDescent="0.35">
      <c r="A303" s="202" t="s">
        <v>193</v>
      </c>
      <c r="B303" s="243" t="s">
        <v>196</v>
      </c>
      <c r="C303" s="244"/>
      <c r="D303" s="244"/>
      <c r="E303" s="244"/>
      <c r="F303" s="245"/>
      <c r="G303" s="203">
        <f>SUM(H303:K303)</f>
        <v>208691</v>
      </c>
      <c r="H303" s="203">
        <f>SUM(H306,,H309,H311,H316+H319+H324)</f>
        <v>67377</v>
      </c>
      <c r="I303" s="203">
        <f>SUM(I306,,I309,I311,I316+I319+I324)</f>
        <v>61421</v>
      </c>
      <c r="J303" s="203">
        <f>SUM(J306,,J309,J311,J316+J319+J324)</f>
        <v>46943</v>
      </c>
      <c r="K303" s="204">
        <f>SUM(K306,,K309,K311,K316+K319+K324)</f>
        <v>32950</v>
      </c>
    </row>
    <row r="304" spans="1:11" ht="15" customHeight="1" x14ac:dyDescent="0.3">
      <c r="A304" s="241"/>
      <c r="B304" s="237" t="s">
        <v>59</v>
      </c>
      <c r="C304" s="239" t="s">
        <v>15</v>
      </c>
      <c r="D304" s="175" t="s">
        <v>257</v>
      </c>
      <c r="E304" s="158" t="s">
        <v>21</v>
      </c>
      <c r="F304" s="160" t="s">
        <v>22</v>
      </c>
      <c r="G304" s="40">
        <f t="shared" si="21"/>
        <v>90795</v>
      </c>
      <c r="H304" s="157">
        <v>27235</v>
      </c>
      <c r="I304" s="157">
        <v>27735</v>
      </c>
      <c r="J304" s="157">
        <v>21985</v>
      </c>
      <c r="K304" s="157">
        <v>13840</v>
      </c>
    </row>
    <row r="305" spans="1:11" ht="21.15" customHeight="1" x14ac:dyDescent="0.3">
      <c r="A305" s="241"/>
      <c r="B305" s="237"/>
      <c r="C305" s="239"/>
      <c r="D305" s="151" t="s">
        <v>99</v>
      </c>
      <c r="E305" s="155" t="s">
        <v>40</v>
      </c>
      <c r="F305" s="5" t="s">
        <v>51</v>
      </c>
      <c r="G305" s="40">
        <f t="shared" si="21"/>
        <v>57</v>
      </c>
      <c r="H305" s="41">
        <v>57</v>
      </c>
      <c r="I305" s="41"/>
      <c r="J305" s="41"/>
      <c r="K305" s="41"/>
    </row>
    <row r="306" spans="1:11" ht="15" customHeight="1" x14ac:dyDescent="0.3">
      <c r="A306" s="241"/>
      <c r="B306" s="238"/>
      <c r="C306" s="240"/>
      <c r="D306" s="266" t="s">
        <v>35</v>
      </c>
      <c r="E306" s="267"/>
      <c r="F306" s="268"/>
      <c r="G306" s="183">
        <f>SUM(H306:K306)</f>
        <v>90852</v>
      </c>
      <c r="H306" s="183">
        <f>SUM(H304:H305)</f>
        <v>27292</v>
      </c>
      <c r="I306" s="183">
        <f t="shared" ref="I306:K306" si="44">SUM(I304:I305)</f>
        <v>27735</v>
      </c>
      <c r="J306" s="183">
        <f t="shared" si="44"/>
        <v>21985</v>
      </c>
      <c r="K306" s="183">
        <f t="shared" si="44"/>
        <v>13840</v>
      </c>
    </row>
    <row r="307" spans="1:11" ht="24.75" customHeight="1" x14ac:dyDescent="0.3">
      <c r="A307" s="241"/>
      <c r="B307" s="252" t="s">
        <v>85</v>
      </c>
      <c r="C307" s="251" t="s">
        <v>86</v>
      </c>
      <c r="D307" s="248">
        <v>151</v>
      </c>
      <c r="E307" s="32" t="s">
        <v>42</v>
      </c>
      <c r="F307" s="22" t="s">
        <v>53</v>
      </c>
      <c r="G307" s="23">
        <f>SUM(H307:K307)</f>
        <v>6000</v>
      </c>
      <c r="H307" s="24">
        <v>3000</v>
      </c>
      <c r="I307" s="24">
        <v>2200</v>
      </c>
      <c r="J307" s="24">
        <v>500</v>
      </c>
      <c r="K307" s="24">
        <v>300</v>
      </c>
    </row>
    <row r="308" spans="1:11" ht="15.75" customHeight="1" x14ac:dyDescent="0.3">
      <c r="A308" s="241"/>
      <c r="B308" s="237"/>
      <c r="C308" s="239"/>
      <c r="D308" s="250"/>
      <c r="E308" s="32" t="s">
        <v>43</v>
      </c>
      <c r="F308" s="5" t="s">
        <v>54</v>
      </c>
      <c r="G308" s="23">
        <f t="shared" ref="G308:G313" si="45">SUM(H308:K308)</f>
        <v>12151</v>
      </c>
      <c r="H308" s="24">
        <v>3423</v>
      </c>
      <c r="I308" s="24">
        <v>3454</v>
      </c>
      <c r="J308" s="24">
        <v>3283</v>
      </c>
      <c r="K308" s="24">
        <v>1991</v>
      </c>
    </row>
    <row r="309" spans="1:11" ht="15.75" customHeight="1" x14ac:dyDescent="0.3">
      <c r="A309" s="241"/>
      <c r="B309" s="238"/>
      <c r="C309" s="240"/>
      <c r="D309" s="266" t="s">
        <v>89</v>
      </c>
      <c r="E309" s="267"/>
      <c r="F309" s="268"/>
      <c r="G309" s="183">
        <f>SUM(H309:K309)</f>
        <v>18151</v>
      </c>
      <c r="H309" s="183">
        <f>SUM(H307:H308)</f>
        <v>6423</v>
      </c>
      <c r="I309" s="183">
        <f>SUM(I307:I308)</f>
        <v>5654</v>
      </c>
      <c r="J309" s="183">
        <f>SUM(J307:J308)</f>
        <v>3783</v>
      </c>
      <c r="K309" s="183">
        <f>SUM(K307:K308)</f>
        <v>2291</v>
      </c>
    </row>
    <row r="310" spans="1:11" ht="24" customHeight="1" x14ac:dyDescent="0.3">
      <c r="A310" s="241"/>
      <c r="B310" s="252" t="s">
        <v>100</v>
      </c>
      <c r="C310" s="251" t="s">
        <v>101</v>
      </c>
      <c r="D310" s="32">
        <v>151</v>
      </c>
      <c r="E310" s="32" t="s">
        <v>203</v>
      </c>
      <c r="F310" s="22" t="s">
        <v>204</v>
      </c>
      <c r="G310" s="23">
        <f t="shared" si="45"/>
        <v>800</v>
      </c>
      <c r="H310" s="24">
        <v>300</v>
      </c>
      <c r="I310" s="24">
        <v>500</v>
      </c>
      <c r="J310" s="24"/>
      <c r="K310" s="24"/>
    </row>
    <row r="311" spans="1:11" ht="15.75" customHeight="1" x14ac:dyDescent="0.3">
      <c r="A311" s="241"/>
      <c r="B311" s="238"/>
      <c r="C311" s="240"/>
      <c r="D311" s="266" t="s">
        <v>102</v>
      </c>
      <c r="E311" s="267"/>
      <c r="F311" s="268"/>
      <c r="G311" s="183">
        <f>SUM(H311:K311)</f>
        <v>800</v>
      </c>
      <c r="H311" s="183">
        <f t="shared" ref="H311:K311" si="46">SUM(H310)</f>
        <v>300</v>
      </c>
      <c r="I311" s="183">
        <f t="shared" si="46"/>
        <v>500</v>
      </c>
      <c r="J311" s="183">
        <f t="shared" si="46"/>
        <v>0</v>
      </c>
      <c r="K311" s="183">
        <f t="shared" si="46"/>
        <v>0</v>
      </c>
    </row>
    <row r="312" spans="1:11" ht="25.5" customHeight="1" x14ac:dyDescent="0.3">
      <c r="A312" s="241"/>
      <c r="B312" s="252" t="s">
        <v>108</v>
      </c>
      <c r="C312" s="251" t="s">
        <v>121</v>
      </c>
      <c r="D312" s="248">
        <v>142</v>
      </c>
      <c r="E312" s="32" t="s">
        <v>182</v>
      </c>
      <c r="F312" s="22" t="s">
        <v>188</v>
      </c>
      <c r="G312" s="23">
        <f t="shared" si="45"/>
        <v>235</v>
      </c>
      <c r="H312" s="24">
        <v>59</v>
      </c>
      <c r="I312" s="24">
        <v>59</v>
      </c>
      <c r="J312" s="24">
        <v>59</v>
      </c>
      <c r="K312" s="24">
        <v>58</v>
      </c>
    </row>
    <row r="313" spans="1:11" ht="14.25" customHeight="1" x14ac:dyDescent="0.3">
      <c r="A313" s="241"/>
      <c r="B313" s="237"/>
      <c r="C313" s="239"/>
      <c r="D313" s="249"/>
      <c r="E313" s="32" t="s">
        <v>37</v>
      </c>
      <c r="F313" s="22" t="s">
        <v>48</v>
      </c>
      <c r="G313" s="23">
        <f t="shared" si="45"/>
        <v>15152</v>
      </c>
      <c r="H313" s="24">
        <v>3788</v>
      </c>
      <c r="I313" s="24">
        <v>3788</v>
      </c>
      <c r="J313" s="24">
        <v>3788</v>
      </c>
      <c r="K313" s="24">
        <v>3788</v>
      </c>
    </row>
    <row r="314" spans="1:11" ht="25.5" customHeight="1" x14ac:dyDescent="0.3">
      <c r="A314" s="241"/>
      <c r="B314" s="237"/>
      <c r="C314" s="239"/>
      <c r="D314" s="249"/>
      <c r="E314" s="32" t="s">
        <v>168</v>
      </c>
      <c r="F314" s="22" t="s">
        <v>173</v>
      </c>
      <c r="G314" s="23">
        <f t="shared" si="21"/>
        <v>11685</v>
      </c>
      <c r="H314" s="20">
        <v>2922</v>
      </c>
      <c r="I314" s="20">
        <v>2922</v>
      </c>
      <c r="J314" s="20">
        <v>2921</v>
      </c>
      <c r="K314" s="20">
        <v>2920</v>
      </c>
    </row>
    <row r="315" spans="1:11" ht="15" customHeight="1" x14ac:dyDescent="0.3">
      <c r="A315" s="241"/>
      <c r="B315" s="237"/>
      <c r="C315" s="239"/>
      <c r="D315" s="250"/>
      <c r="E315" s="32" t="s">
        <v>169</v>
      </c>
      <c r="F315" s="22" t="s">
        <v>174</v>
      </c>
      <c r="G315" s="23">
        <f t="shared" si="21"/>
        <v>352</v>
      </c>
      <c r="H315" s="20">
        <v>176</v>
      </c>
      <c r="I315" s="20">
        <v>176</v>
      </c>
      <c r="J315" s="20"/>
      <c r="K315" s="20"/>
    </row>
    <row r="316" spans="1:11" ht="15" customHeight="1" x14ac:dyDescent="0.3">
      <c r="A316" s="241"/>
      <c r="B316" s="238"/>
      <c r="C316" s="240"/>
      <c r="D316" s="266" t="s">
        <v>120</v>
      </c>
      <c r="E316" s="267"/>
      <c r="F316" s="268"/>
      <c r="G316" s="183">
        <f t="shared" ref="G316:G325" si="47">SUM(H316:K316)</f>
        <v>27424</v>
      </c>
      <c r="H316" s="183">
        <f>SUM(H312:H315)</f>
        <v>6945</v>
      </c>
      <c r="I316" s="183">
        <f>SUM(I312:I315)</f>
        <v>6945</v>
      </c>
      <c r="J316" s="183">
        <f>SUM(J312:J315)</f>
        <v>6768</v>
      </c>
      <c r="K316" s="183">
        <f>SUM(K312:K315)</f>
        <v>6766</v>
      </c>
    </row>
    <row r="317" spans="1:11" ht="23.85" customHeight="1" x14ac:dyDescent="0.3">
      <c r="A317" s="241"/>
      <c r="B317" s="237" t="s">
        <v>127</v>
      </c>
      <c r="C317" s="239" t="s">
        <v>126</v>
      </c>
      <c r="D317" s="248">
        <v>151</v>
      </c>
      <c r="E317" s="32" t="s">
        <v>46</v>
      </c>
      <c r="F317" s="132" t="s">
        <v>57</v>
      </c>
      <c r="G317" s="23">
        <f t="shared" si="47"/>
        <v>2800</v>
      </c>
      <c r="H317" s="33">
        <v>900</v>
      </c>
      <c r="I317" s="33">
        <v>900</v>
      </c>
      <c r="J317" s="33">
        <v>500</v>
      </c>
      <c r="K317" s="33">
        <v>500</v>
      </c>
    </row>
    <row r="318" spans="1:11" ht="15" customHeight="1" x14ac:dyDescent="0.3">
      <c r="A318" s="241"/>
      <c r="B318" s="237"/>
      <c r="C318" s="239"/>
      <c r="D318" s="250"/>
      <c r="E318" s="32" t="s">
        <v>47</v>
      </c>
      <c r="F318" s="22" t="s">
        <v>22</v>
      </c>
      <c r="G318" s="23">
        <f t="shared" si="47"/>
        <v>18613</v>
      </c>
      <c r="H318" s="20">
        <v>5107</v>
      </c>
      <c r="I318" s="20">
        <v>5107</v>
      </c>
      <c r="J318" s="20">
        <v>5087</v>
      </c>
      <c r="K318" s="20">
        <v>3312</v>
      </c>
    </row>
    <row r="319" spans="1:11" ht="15" customHeight="1" x14ac:dyDescent="0.3">
      <c r="A319" s="241"/>
      <c r="B319" s="238"/>
      <c r="C319" s="240"/>
      <c r="D319" s="266" t="s">
        <v>124</v>
      </c>
      <c r="E319" s="267"/>
      <c r="F319" s="268"/>
      <c r="G319" s="183">
        <f>SUM(G317:G318)</f>
        <v>21413</v>
      </c>
      <c r="H319" s="183">
        <f>SUM(H317:H318)</f>
        <v>6007</v>
      </c>
      <c r="I319" s="183">
        <f>SUM(I317:I318)</f>
        <v>6007</v>
      </c>
      <c r="J319" s="183">
        <f>SUM(J317:J318)</f>
        <v>5587</v>
      </c>
      <c r="K319" s="183">
        <f>SUM(K317:K318)</f>
        <v>3812</v>
      </c>
    </row>
    <row r="320" spans="1:11" ht="15" customHeight="1" x14ac:dyDescent="0.3">
      <c r="A320" s="241"/>
      <c r="B320" s="252" t="s">
        <v>134</v>
      </c>
      <c r="C320" s="251" t="s">
        <v>135</v>
      </c>
      <c r="D320" s="248">
        <v>151</v>
      </c>
      <c r="E320" s="32" t="s">
        <v>39</v>
      </c>
      <c r="F320" s="22" t="s">
        <v>50</v>
      </c>
      <c r="G320" s="23">
        <f t="shared" si="47"/>
        <v>31301</v>
      </c>
      <c r="H320" s="20">
        <v>9660</v>
      </c>
      <c r="I320" s="20">
        <v>8680</v>
      </c>
      <c r="J320" s="20">
        <v>7520</v>
      </c>
      <c r="K320" s="20">
        <v>5441</v>
      </c>
    </row>
    <row r="321" spans="1:11" ht="15" customHeight="1" x14ac:dyDescent="0.3">
      <c r="A321" s="241"/>
      <c r="B321" s="237"/>
      <c r="C321" s="239"/>
      <c r="D321" s="249"/>
      <c r="E321" s="32" t="s">
        <v>40</v>
      </c>
      <c r="F321" s="22" t="s">
        <v>51</v>
      </c>
      <c r="G321" s="23">
        <f t="shared" si="47"/>
        <v>8750</v>
      </c>
      <c r="H321" s="20">
        <v>7150</v>
      </c>
      <c r="I321" s="20">
        <v>1400</v>
      </c>
      <c r="J321" s="20">
        <v>200</v>
      </c>
      <c r="K321" s="20"/>
    </row>
    <row r="322" spans="1:11" ht="15" customHeight="1" x14ac:dyDescent="0.3">
      <c r="A322" s="241"/>
      <c r="B322" s="237"/>
      <c r="C322" s="239"/>
      <c r="D322" s="250"/>
      <c r="E322" s="32" t="s">
        <v>41</v>
      </c>
      <c r="F322" s="22" t="s">
        <v>52</v>
      </c>
      <c r="G322" s="23">
        <f t="shared" si="47"/>
        <v>7500</v>
      </c>
      <c r="H322" s="20">
        <v>3000</v>
      </c>
      <c r="I322" s="20">
        <v>3500</v>
      </c>
      <c r="J322" s="20">
        <v>500</v>
      </c>
      <c r="K322" s="20">
        <v>500</v>
      </c>
    </row>
    <row r="323" spans="1:11" ht="15" customHeight="1" x14ac:dyDescent="0.3">
      <c r="A323" s="241"/>
      <c r="B323" s="237"/>
      <c r="C323" s="239"/>
      <c r="D323" s="32" t="s">
        <v>98</v>
      </c>
      <c r="E323" s="32" t="s">
        <v>40</v>
      </c>
      <c r="F323" s="22" t="s">
        <v>51</v>
      </c>
      <c r="G323" s="23">
        <f t="shared" si="47"/>
        <v>2500</v>
      </c>
      <c r="H323" s="20">
        <v>600</v>
      </c>
      <c r="I323" s="20">
        <v>1000</v>
      </c>
      <c r="J323" s="20">
        <v>600</v>
      </c>
      <c r="K323" s="20">
        <v>300</v>
      </c>
    </row>
    <row r="324" spans="1:11" ht="15" customHeight="1" thickBot="1" x14ac:dyDescent="0.35">
      <c r="A324" s="242"/>
      <c r="B324" s="237"/>
      <c r="C324" s="239"/>
      <c r="D324" s="253" t="s">
        <v>132</v>
      </c>
      <c r="E324" s="254"/>
      <c r="F324" s="255"/>
      <c r="G324" s="184">
        <f t="shared" si="47"/>
        <v>50051</v>
      </c>
      <c r="H324" s="184">
        <f>SUM(H320:H323)</f>
        <v>20410</v>
      </c>
      <c r="I324" s="184">
        <f>SUM(I320:I323)</f>
        <v>14580</v>
      </c>
      <c r="J324" s="184">
        <f>SUM(J320:J323)</f>
        <v>8820</v>
      </c>
      <c r="K324" s="184">
        <f>SUM(K320:K323)</f>
        <v>6241</v>
      </c>
    </row>
    <row r="325" spans="1:11" ht="15" customHeight="1" thickBot="1" x14ac:dyDescent="0.35">
      <c r="A325" s="212" t="s">
        <v>195</v>
      </c>
      <c r="B325" s="349" t="s">
        <v>197</v>
      </c>
      <c r="C325" s="244"/>
      <c r="D325" s="244"/>
      <c r="E325" s="244"/>
      <c r="F325" s="350"/>
      <c r="G325" s="213">
        <f t="shared" si="47"/>
        <v>66399</v>
      </c>
      <c r="H325" s="213">
        <f>SUM(H329,H331,H333,H337,H339,H343)</f>
        <v>36021</v>
      </c>
      <c r="I325" s="213">
        <f>SUM(I329,I331,I333,I337,I339,I343)</f>
        <v>29673</v>
      </c>
      <c r="J325" s="213">
        <f>SUM(J329,J331,J333,J337,J339,J343)</f>
        <v>642</v>
      </c>
      <c r="K325" s="214">
        <f>SUM(K329,K331,K333,K337,K339,K343)</f>
        <v>63</v>
      </c>
    </row>
    <row r="326" spans="1:11" ht="15" customHeight="1" x14ac:dyDescent="0.3">
      <c r="A326" s="270"/>
      <c r="B326" s="237" t="s">
        <v>59</v>
      </c>
      <c r="C326" s="239" t="s">
        <v>15</v>
      </c>
      <c r="D326" s="172">
        <v>151</v>
      </c>
      <c r="E326" s="130" t="s">
        <v>21</v>
      </c>
      <c r="F326" s="131" t="s">
        <v>22</v>
      </c>
      <c r="G326" s="40">
        <f t="shared" ref="G326:G499" si="48">SUM(H326:K326)</f>
        <v>56715</v>
      </c>
      <c r="H326" s="42">
        <v>29180</v>
      </c>
      <c r="I326" s="42">
        <v>27535</v>
      </c>
      <c r="J326" s="42"/>
      <c r="K326" s="42"/>
    </row>
    <row r="327" spans="1:11" ht="15" customHeight="1" x14ac:dyDescent="0.3">
      <c r="A327" s="270"/>
      <c r="B327" s="237"/>
      <c r="C327" s="239"/>
      <c r="D327" s="172" t="s">
        <v>98</v>
      </c>
      <c r="E327" s="32" t="s">
        <v>21</v>
      </c>
      <c r="F327" s="5" t="s">
        <v>22</v>
      </c>
      <c r="G327" s="23">
        <f t="shared" si="48"/>
        <v>500</v>
      </c>
      <c r="H327" s="20">
        <v>500</v>
      </c>
      <c r="I327" s="20"/>
      <c r="J327" s="20"/>
      <c r="K327" s="20"/>
    </row>
    <row r="328" spans="1:11" ht="15" customHeight="1" x14ac:dyDescent="0.3">
      <c r="A328" s="270"/>
      <c r="B328" s="237"/>
      <c r="C328" s="239"/>
      <c r="D328" s="32" t="s">
        <v>99</v>
      </c>
      <c r="E328" s="32" t="s">
        <v>21</v>
      </c>
      <c r="F328" s="5" t="s">
        <v>22</v>
      </c>
      <c r="G328" s="23">
        <f t="shared" si="48"/>
        <v>2099</v>
      </c>
      <c r="H328" s="20">
        <v>2099</v>
      </c>
      <c r="I328" s="20"/>
      <c r="J328" s="20"/>
      <c r="K328" s="20"/>
    </row>
    <row r="329" spans="1:11" ht="15" customHeight="1" x14ac:dyDescent="0.3">
      <c r="A329" s="270"/>
      <c r="B329" s="238"/>
      <c r="C329" s="240"/>
      <c r="D329" s="266" t="s">
        <v>35</v>
      </c>
      <c r="E329" s="267"/>
      <c r="F329" s="268"/>
      <c r="G329" s="183">
        <f>SUM(H329:K329)</f>
        <v>59314</v>
      </c>
      <c r="H329" s="183">
        <f>SUM(H326:H328)</f>
        <v>31779</v>
      </c>
      <c r="I329" s="183">
        <f>SUM(I326:I327)</f>
        <v>27535</v>
      </c>
      <c r="J329" s="183">
        <f>SUM(J326:J327)</f>
        <v>0</v>
      </c>
      <c r="K329" s="183">
        <f>SUM(K326:K327)</f>
        <v>0</v>
      </c>
    </row>
    <row r="330" spans="1:11" ht="26.4" customHeight="1" x14ac:dyDescent="0.3">
      <c r="A330" s="270"/>
      <c r="B330" s="252" t="s">
        <v>85</v>
      </c>
      <c r="C330" s="246" t="s">
        <v>86</v>
      </c>
      <c r="D330" s="171">
        <v>151</v>
      </c>
      <c r="E330" s="32" t="s">
        <v>42</v>
      </c>
      <c r="F330" s="22" t="s">
        <v>53</v>
      </c>
      <c r="G330" s="23">
        <f t="shared" si="48"/>
        <v>1500</v>
      </c>
      <c r="H330" s="20">
        <v>1000</v>
      </c>
      <c r="I330" s="20">
        <v>500</v>
      </c>
      <c r="J330" s="20"/>
      <c r="K330" s="20"/>
    </row>
    <row r="331" spans="1:11" ht="15" customHeight="1" x14ac:dyDescent="0.3">
      <c r="A331" s="270"/>
      <c r="B331" s="238"/>
      <c r="C331" s="247"/>
      <c r="D331" s="266" t="s">
        <v>89</v>
      </c>
      <c r="E331" s="267"/>
      <c r="F331" s="268"/>
      <c r="G331" s="183">
        <f>SUM(G330:G330)</f>
        <v>1500</v>
      </c>
      <c r="H331" s="183">
        <f>SUM(H330:H330)</f>
        <v>1000</v>
      </c>
      <c r="I331" s="183">
        <f>SUM(I330:I330)</f>
        <v>500</v>
      </c>
      <c r="J331" s="183">
        <f>SUM(J330:J330)</f>
        <v>0</v>
      </c>
      <c r="K331" s="183">
        <f>SUM(K330:K330)</f>
        <v>0</v>
      </c>
    </row>
    <row r="332" spans="1:11" ht="24" customHeight="1" x14ac:dyDescent="0.3">
      <c r="A332" s="270"/>
      <c r="B332" s="252" t="s">
        <v>100</v>
      </c>
      <c r="C332" s="251" t="s">
        <v>101</v>
      </c>
      <c r="D332" s="53">
        <v>151</v>
      </c>
      <c r="E332" s="32" t="s">
        <v>203</v>
      </c>
      <c r="F332" s="22" t="s">
        <v>204</v>
      </c>
      <c r="G332" s="23">
        <f>SUM(H332:K332)</f>
        <v>300</v>
      </c>
      <c r="H332" s="24">
        <v>150</v>
      </c>
      <c r="I332" s="24">
        <v>150</v>
      </c>
      <c r="J332" s="24"/>
      <c r="K332" s="24"/>
    </row>
    <row r="333" spans="1:11" ht="15" customHeight="1" x14ac:dyDescent="0.3">
      <c r="A333" s="270"/>
      <c r="B333" s="238"/>
      <c r="C333" s="240"/>
      <c r="D333" s="266" t="s">
        <v>102</v>
      </c>
      <c r="E333" s="267"/>
      <c r="F333" s="268"/>
      <c r="G333" s="183">
        <f>SUM(G332)</f>
        <v>300</v>
      </c>
      <c r="H333" s="183">
        <f>SUM(H332)</f>
        <v>150</v>
      </c>
      <c r="I333" s="183">
        <f>SUM(I332)</f>
        <v>150</v>
      </c>
      <c r="J333" s="183">
        <f>SUM(J332)</f>
        <v>0</v>
      </c>
      <c r="K333" s="183">
        <f>SUM(K332)</f>
        <v>0</v>
      </c>
    </row>
    <row r="334" spans="1:11" ht="23.25" customHeight="1" x14ac:dyDescent="0.3">
      <c r="A334" s="270"/>
      <c r="B334" s="252" t="s">
        <v>108</v>
      </c>
      <c r="C334" s="251" t="s">
        <v>121</v>
      </c>
      <c r="D334" s="248">
        <v>142</v>
      </c>
      <c r="E334" s="32" t="s">
        <v>182</v>
      </c>
      <c r="F334" s="22" t="s">
        <v>188</v>
      </c>
      <c r="G334" s="23">
        <f t="shared" si="48"/>
        <v>235</v>
      </c>
      <c r="H334" s="20">
        <v>60</v>
      </c>
      <c r="I334" s="20">
        <v>60</v>
      </c>
      <c r="J334" s="20">
        <v>60</v>
      </c>
      <c r="K334" s="20">
        <v>55</v>
      </c>
    </row>
    <row r="335" spans="1:11" ht="25.5" customHeight="1" x14ac:dyDescent="0.3">
      <c r="A335" s="270"/>
      <c r="B335" s="237"/>
      <c r="C335" s="239"/>
      <c r="D335" s="249"/>
      <c r="E335" s="32" t="s">
        <v>168</v>
      </c>
      <c r="F335" s="22" t="s">
        <v>173</v>
      </c>
      <c r="G335" s="23">
        <f t="shared" si="48"/>
        <v>1722</v>
      </c>
      <c r="H335" s="20">
        <v>572</v>
      </c>
      <c r="I335" s="20">
        <v>572</v>
      </c>
      <c r="J335" s="20">
        <v>572</v>
      </c>
      <c r="K335" s="20">
        <v>6</v>
      </c>
    </row>
    <row r="336" spans="1:11" ht="15" customHeight="1" x14ac:dyDescent="0.3">
      <c r="A336" s="270"/>
      <c r="B336" s="237"/>
      <c r="C336" s="239"/>
      <c r="D336" s="250"/>
      <c r="E336" s="32" t="s">
        <v>169</v>
      </c>
      <c r="F336" s="22" t="s">
        <v>174</v>
      </c>
      <c r="G336" s="23">
        <f t="shared" si="48"/>
        <v>32</v>
      </c>
      <c r="H336" s="20">
        <v>10</v>
      </c>
      <c r="I336" s="20">
        <v>10</v>
      </c>
      <c r="J336" s="20">
        <v>10</v>
      </c>
      <c r="K336" s="20">
        <v>2</v>
      </c>
    </row>
    <row r="337" spans="1:11" ht="15" customHeight="1" x14ac:dyDescent="0.3">
      <c r="A337" s="270"/>
      <c r="B337" s="238"/>
      <c r="C337" s="240"/>
      <c r="D337" s="266" t="s">
        <v>120</v>
      </c>
      <c r="E337" s="267"/>
      <c r="F337" s="268"/>
      <c r="G337" s="183">
        <f>SUM(H337:K337)</f>
        <v>1989</v>
      </c>
      <c r="H337" s="183">
        <f>SUM(H334:H336)</f>
        <v>642</v>
      </c>
      <c r="I337" s="183">
        <f>SUM(I334:I336)</f>
        <v>642</v>
      </c>
      <c r="J337" s="183">
        <f>SUM(J334:J336)</f>
        <v>642</v>
      </c>
      <c r="K337" s="183">
        <f>SUM(K334:K336)</f>
        <v>63</v>
      </c>
    </row>
    <row r="338" spans="1:11" ht="34.65" customHeight="1" x14ac:dyDescent="0.3">
      <c r="A338" s="270"/>
      <c r="B338" s="252" t="s">
        <v>127</v>
      </c>
      <c r="C338" s="251" t="s">
        <v>126</v>
      </c>
      <c r="D338" s="32">
        <v>151</v>
      </c>
      <c r="E338" s="32" t="s">
        <v>46</v>
      </c>
      <c r="F338" s="132" t="s">
        <v>57</v>
      </c>
      <c r="G338" s="34">
        <f>SUM(H338:K338)</f>
        <v>1096</v>
      </c>
      <c r="H338" s="33">
        <v>600</v>
      </c>
      <c r="I338" s="33">
        <v>496</v>
      </c>
      <c r="J338" s="33"/>
      <c r="K338" s="33"/>
    </row>
    <row r="339" spans="1:11" ht="15" customHeight="1" x14ac:dyDescent="0.3">
      <c r="A339" s="270"/>
      <c r="B339" s="238"/>
      <c r="C339" s="240"/>
      <c r="D339" s="266" t="s">
        <v>124</v>
      </c>
      <c r="E339" s="267"/>
      <c r="F339" s="268"/>
      <c r="G339" s="183">
        <f>SUM(H339:K339)</f>
        <v>1096</v>
      </c>
      <c r="H339" s="183">
        <f t="shared" ref="H339:K339" si="49">SUM(H338)</f>
        <v>600</v>
      </c>
      <c r="I339" s="183">
        <f t="shared" si="49"/>
        <v>496</v>
      </c>
      <c r="J339" s="183">
        <f t="shared" si="49"/>
        <v>0</v>
      </c>
      <c r="K339" s="183">
        <f t="shared" si="49"/>
        <v>0</v>
      </c>
    </row>
    <row r="340" spans="1:11" ht="15" customHeight="1" x14ac:dyDescent="0.3">
      <c r="A340" s="270"/>
      <c r="B340" s="252" t="s">
        <v>134</v>
      </c>
      <c r="C340" s="251" t="s">
        <v>135</v>
      </c>
      <c r="D340" s="248">
        <v>151</v>
      </c>
      <c r="E340" s="32" t="s">
        <v>39</v>
      </c>
      <c r="F340" s="22" t="s">
        <v>50</v>
      </c>
      <c r="G340" s="23">
        <f t="shared" si="48"/>
        <v>750</v>
      </c>
      <c r="H340" s="33">
        <v>750</v>
      </c>
      <c r="I340" s="33"/>
      <c r="J340" s="33"/>
      <c r="K340" s="33"/>
    </row>
    <row r="341" spans="1:11" ht="15" customHeight="1" x14ac:dyDescent="0.3">
      <c r="A341" s="270"/>
      <c r="B341" s="237"/>
      <c r="C341" s="239"/>
      <c r="D341" s="249"/>
      <c r="E341" s="32" t="s">
        <v>40</v>
      </c>
      <c r="F341" s="38" t="s">
        <v>51</v>
      </c>
      <c r="G341" s="23">
        <f t="shared" si="48"/>
        <v>1200</v>
      </c>
      <c r="H341" s="33">
        <v>950</v>
      </c>
      <c r="I341" s="33">
        <v>250</v>
      </c>
      <c r="J341" s="33"/>
      <c r="K341" s="33"/>
    </row>
    <row r="342" spans="1:11" ht="15" customHeight="1" x14ac:dyDescent="0.3">
      <c r="A342" s="270"/>
      <c r="B342" s="237"/>
      <c r="C342" s="239"/>
      <c r="D342" s="250"/>
      <c r="E342" s="32" t="s">
        <v>41</v>
      </c>
      <c r="F342" s="22" t="s">
        <v>52</v>
      </c>
      <c r="G342" s="23">
        <f t="shared" si="48"/>
        <v>250</v>
      </c>
      <c r="H342" s="20">
        <v>150</v>
      </c>
      <c r="I342" s="20">
        <v>100</v>
      </c>
      <c r="J342" s="20"/>
      <c r="K342" s="20"/>
    </row>
    <row r="343" spans="1:11" ht="15" customHeight="1" thickBot="1" x14ac:dyDescent="0.35">
      <c r="A343" s="270"/>
      <c r="B343" s="269"/>
      <c r="C343" s="272"/>
      <c r="D343" s="253" t="s">
        <v>132</v>
      </c>
      <c r="E343" s="254"/>
      <c r="F343" s="255"/>
      <c r="G343" s="184">
        <f>SUM(H343:K343)</f>
        <v>2200</v>
      </c>
      <c r="H343" s="184">
        <f t="shared" ref="H343:K343" si="50">SUM(H340:H342)</f>
        <v>1850</v>
      </c>
      <c r="I343" s="184">
        <f t="shared" si="50"/>
        <v>350</v>
      </c>
      <c r="J343" s="184">
        <f t="shared" si="50"/>
        <v>0</v>
      </c>
      <c r="K343" s="184">
        <f t="shared" si="50"/>
        <v>0</v>
      </c>
    </row>
    <row r="344" spans="1:11" ht="15" customHeight="1" thickBot="1" x14ac:dyDescent="0.35">
      <c r="A344" s="202" t="s">
        <v>200</v>
      </c>
      <c r="B344" s="256" t="s">
        <v>198</v>
      </c>
      <c r="C344" s="257"/>
      <c r="D344" s="257"/>
      <c r="E344" s="257"/>
      <c r="F344" s="258"/>
      <c r="G344" s="203">
        <f>SUM(H344:K344)</f>
        <v>203236</v>
      </c>
      <c r="H344" s="203">
        <f>SUM(H346,H349,H351,H356,H359+H365)</f>
        <v>55113</v>
      </c>
      <c r="I344" s="203">
        <f>SUM(I346,I349,I351,I356,I359+I365)</f>
        <v>69295</v>
      </c>
      <c r="J344" s="203">
        <f>SUM(J346,J349,J351,J356,J359+J365)</f>
        <v>47036</v>
      </c>
      <c r="K344" s="204">
        <f>SUM(K346,K349,K351,K356,K359+K365)</f>
        <v>31792</v>
      </c>
    </row>
    <row r="345" spans="1:11" ht="20.399999999999999" customHeight="1" x14ac:dyDescent="0.3">
      <c r="A345" s="270"/>
      <c r="B345" s="237" t="s">
        <v>59</v>
      </c>
      <c r="C345" s="239" t="s">
        <v>15</v>
      </c>
      <c r="D345" s="151">
        <v>151</v>
      </c>
      <c r="E345" s="85" t="s">
        <v>21</v>
      </c>
      <c r="F345" s="87" t="s">
        <v>22</v>
      </c>
      <c r="G345" s="40">
        <f t="shared" si="48"/>
        <v>73735</v>
      </c>
      <c r="H345" s="42">
        <v>22250</v>
      </c>
      <c r="I345" s="42">
        <v>21050</v>
      </c>
      <c r="J345" s="42">
        <v>20800</v>
      </c>
      <c r="K345" s="42">
        <v>9635</v>
      </c>
    </row>
    <row r="346" spans="1:11" ht="20.399999999999999" customHeight="1" x14ac:dyDescent="0.3">
      <c r="A346" s="270"/>
      <c r="B346" s="238"/>
      <c r="C346" s="240"/>
      <c r="D346" s="266" t="s">
        <v>35</v>
      </c>
      <c r="E346" s="267"/>
      <c r="F346" s="268"/>
      <c r="G346" s="183">
        <f>SUM(H346:K346)</f>
        <v>73735</v>
      </c>
      <c r="H346" s="183">
        <f>SUM(H345:H345)</f>
        <v>22250</v>
      </c>
      <c r="I346" s="183">
        <f>SUM(I345:I345)</f>
        <v>21050</v>
      </c>
      <c r="J346" s="183">
        <f>SUM(J345:J345)</f>
        <v>20800</v>
      </c>
      <c r="K346" s="183">
        <f>SUM(K345:K345)</f>
        <v>9635</v>
      </c>
    </row>
    <row r="347" spans="1:11" ht="23.25" customHeight="1" x14ac:dyDescent="0.3">
      <c r="A347" s="270"/>
      <c r="B347" s="252" t="s">
        <v>85</v>
      </c>
      <c r="C347" s="251" t="s">
        <v>86</v>
      </c>
      <c r="D347" s="248">
        <v>151</v>
      </c>
      <c r="E347" s="32" t="s">
        <v>42</v>
      </c>
      <c r="F347" s="22" t="s">
        <v>53</v>
      </c>
      <c r="G347" s="23">
        <f t="shared" si="48"/>
        <v>3500</v>
      </c>
      <c r="H347" s="20">
        <v>300</v>
      </c>
      <c r="I347" s="20">
        <v>800</v>
      </c>
      <c r="J347" s="20">
        <v>200</v>
      </c>
      <c r="K347" s="20">
        <v>2200</v>
      </c>
    </row>
    <row r="348" spans="1:11" ht="15" customHeight="1" x14ac:dyDescent="0.3">
      <c r="A348" s="270"/>
      <c r="B348" s="237"/>
      <c r="C348" s="239"/>
      <c r="D348" s="250"/>
      <c r="E348" s="32" t="s">
        <v>43</v>
      </c>
      <c r="F348" s="5" t="s">
        <v>54</v>
      </c>
      <c r="G348" s="23">
        <f t="shared" si="48"/>
        <v>18998</v>
      </c>
      <c r="H348" s="20">
        <v>7415</v>
      </c>
      <c r="I348" s="20">
        <v>5275</v>
      </c>
      <c r="J348" s="20">
        <v>1645</v>
      </c>
      <c r="K348" s="20">
        <v>4663</v>
      </c>
    </row>
    <row r="349" spans="1:11" ht="15" customHeight="1" x14ac:dyDescent="0.3">
      <c r="A349" s="270"/>
      <c r="B349" s="238"/>
      <c r="C349" s="240"/>
      <c r="D349" s="266" t="s">
        <v>89</v>
      </c>
      <c r="E349" s="267"/>
      <c r="F349" s="268"/>
      <c r="G349" s="183">
        <f>SUM(H349:K349)</f>
        <v>22498</v>
      </c>
      <c r="H349" s="183">
        <f>SUM(H347:H348)</f>
        <v>7715</v>
      </c>
      <c r="I349" s="183">
        <f>SUM(I347:I348)</f>
        <v>6075</v>
      </c>
      <c r="J349" s="183">
        <f>SUM(J347:J348)</f>
        <v>1845</v>
      </c>
      <c r="K349" s="183">
        <f>SUM(K347:K348)</f>
        <v>6863</v>
      </c>
    </row>
    <row r="350" spans="1:11" ht="17.7" customHeight="1" x14ac:dyDescent="0.3">
      <c r="A350" s="270"/>
      <c r="B350" s="252" t="s">
        <v>100</v>
      </c>
      <c r="C350" s="251" t="s">
        <v>101</v>
      </c>
      <c r="D350" s="15">
        <v>151</v>
      </c>
      <c r="E350" s="32" t="s">
        <v>203</v>
      </c>
      <c r="F350" s="5" t="s">
        <v>204</v>
      </c>
      <c r="G350" s="23">
        <f t="shared" si="48"/>
        <v>800</v>
      </c>
      <c r="H350" s="20"/>
      <c r="I350" s="20">
        <v>800</v>
      </c>
      <c r="J350" s="20"/>
      <c r="K350" s="20"/>
    </row>
    <row r="351" spans="1:11" ht="19.649999999999999" customHeight="1" x14ac:dyDescent="0.3">
      <c r="A351" s="270"/>
      <c r="B351" s="238"/>
      <c r="C351" s="240"/>
      <c r="D351" s="266" t="s">
        <v>102</v>
      </c>
      <c r="E351" s="267"/>
      <c r="F351" s="268"/>
      <c r="G351" s="183">
        <f>SUM(H351:K351)</f>
        <v>800</v>
      </c>
      <c r="H351" s="183">
        <f t="shared" ref="H351:K351" si="51">SUM(H350)</f>
        <v>0</v>
      </c>
      <c r="I351" s="183">
        <f t="shared" si="51"/>
        <v>800</v>
      </c>
      <c r="J351" s="183">
        <f t="shared" si="51"/>
        <v>0</v>
      </c>
      <c r="K351" s="183">
        <f t="shared" si="51"/>
        <v>0</v>
      </c>
    </row>
    <row r="352" spans="1:11" ht="27" customHeight="1" x14ac:dyDescent="0.3">
      <c r="A352" s="270"/>
      <c r="B352" s="252" t="s">
        <v>108</v>
      </c>
      <c r="C352" s="251" t="s">
        <v>121</v>
      </c>
      <c r="D352" s="248">
        <v>142</v>
      </c>
      <c r="E352" s="32" t="s">
        <v>182</v>
      </c>
      <c r="F352" s="22" t="s">
        <v>188</v>
      </c>
      <c r="G352" s="23">
        <f t="shared" si="48"/>
        <v>235</v>
      </c>
      <c r="H352" s="20">
        <v>60</v>
      </c>
      <c r="I352" s="20">
        <v>60</v>
      </c>
      <c r="J352" s="20">
        <v>60</v>
      </c>
      <c r="K352" s="20">
        <v>55</v>
      </c>
    </row>
    <row r="353" spans="1:11" ht="15" customHeight="1" x14ac:dyDescent="0.3">
      <c r="A353" s="270"/>
      <c r="B353" s="237"/>
      <c r="C353" s="239"/>
      <c r="D353" s="249"/>
      <c r="E353" s="32" t="s">
        <v>37</v>
      </c>
      <c r="F353" s="22" t="s">
        <v>48</v>
      </c>
      <c r="G353" s="23">
        <f t="shared" si="48"/>
        <v>15428</v>
      </c>
      <c r="H353" s="20">
        <v>4210</v>
      </c>
      <c r="I353" s="20">
        <v>4210</v>
      </c>
      <c r="J353" s="20">
        <v>4210</v>
      </c>
      <c r="K353" s="20">
        <v>2798</v>
      </c>
    </row>
    <row r="354" spans="1:11" ht="23.1" customHeight="1" x14ac:dyDescent="0.3">
      <c r="A354" s="270"/>
      <c r="B354" s="237"/>
      <c r="C354" s="239"/>
      <c r="D354" s="249"/>
      <c r="E354" s="32" t="s">
        <v>168</v>
      </c>
      <c r="F354" s="22" t="s">
        <v>173</v>
      </c>
      <c r="G354" s="23">
        <f t="shared" si="48"/>
        <v>12398</v>
      </c>
      <c r="H354" s="20">
        <v>3099</v>
      </c>
      <c r="I354" s="20">
        <v>3771</v>
      </c>
      <c r="J354" s="20">
        <v>3099</v>
      </c>
      <c r="K354" s="20">
        <v>2429</v>
      </c>
    </row>
    <row r="355" spans="1:11" ht="15" customHeight="1" x14ac:dyDescent="0.3">
      <c r="A355" s="270"/>
      <c r="B355" s="237"/>
      <c r="C355" s="239"/>
      <c r="D355" s="250"/>
      <c r="E355" s="32" t="s">
        <v>169</v>
      </c>
      <c r="F355" s="22" t="s">
        <v>174</v>
      </c>
      <c r="G355" s="23">
        <f t="shared" si="48"/>
        <v>304</v>
      </c>
      <c r="H355" s="20">
        <v>76</v>
      </c>
      <c r="I355" s="20">
        <v>76</v>
      </c>
      <c r="J355" s="20">
        <v>76</v>
      </c>
      <c r="K355" s="20">
        <v>76</v>
      </c>
    </row>
    <row r="356" spans="1:11" ht="15" customHeight="1" x14ac:dyDescent="0.3">
      <c r="A356" s="270"/>
      <c r="B356" s="238"/>
      <c r="C356" s="240"/>
      <c r="D356" s="266" t="s">
        <v>120</v>
      </c>
      <c r="E356" s="267"/>
      <c r="F356" s="268"/>
      <c r="G356" s="183">
        <f>SUM(H356:K356)</f>
        <v>28365</v>
      </c>
      <c r="H356" s="183">
        <f>SUM(H352:H355)</f>
        <v>7445</v>
      </c>
      <c r="I356" s="183">
        <f>SUM(I352:I355)</f>
        <v>8117</v>
      </c>
      <c r="J356" s="183">
        <f>SUM(J352:J355)</f>
        <v>7445</v>
      </c>
      <c r="K356" s="183">
        <f>SUM(K352:K355)</f>
        <v>5358</v>
      </c>
    </row>
    <row r="357" spans="1:11" ht="27.9" customHeight="1" x14ac:dyDescent="0.3">
      <c r="A357" s="270"/>
      <c r="B357" s="237" t="s">
        <v>127</v>
      </c>
      <c r="C357" s="239" t="s">
        <v>126</v>
      </c>
      <c r="D357" s="248">
        <v>151</v>
      </c>
      <c r="E357" s="32" t="s">
        <v>46</v>
      </c>
      <c r="F357" s="127" t="s">
        <v>57</v>
      </c>
      <c r="G357" s="23">
        <f t="shared" si="48"/>
        <v>3500</v>
      </c>
      <c r="H357" s="33">
        <v>1000</v>
      </c>
      <c r="I357" s="33">
        <v>1000</v>
      </c>
      <c r="J357" s="33">
        <v>1000</v>
      </c>
      <c r="K357" s="33">
        <v>500</v>
      </c>
    </row>
    <row r="358" spans="1:11" ht="17.399999999999999" customHeight="1" x14ac:dyDescent="0.3">
      <c r="A358" s="270"/>
      <c r="B358" s="237"/>
      <c r="C358" s="239"/>
      <c r="D358" s="250"/>
      <c r="E358" s="32" t="s">
        <v>47</v>
      </c>
      <c r="F358" s="22" t="s">
        <v>22</v>
      </c>
      <c r="G358" s="23">
        <f t="shared" si="48"/>
        <v>18713</v>
      </c>
      <c r="H358" s="20">
        <v>5323</v>
      </c>
      <c r="I358" s="20">
        <v>5223</v>
      </c>
      <c r="J358" s="20">
        <v>5273</v>
      </c>
      <c r="K358" s="20">
        <v>2894</v>
      </c>
    </row>
    <row r="359" spans="1:11" ht="14.25" customHeight="1" x14ac:dyDescent="0.3">
      <c r="A359" s="270"/>
      <c r="B359" s="238"/>
      <c r="C359" s="240"/>
      <c r="D359" s="266" t="s">
        <v>124</v>
      </c>
      <c r="E359" s="267"/>
      <c r="F359" s="268"/>
      <c r="G359" s="183">
        <f>SUM(G357:G358)</f>
        <v>22213</v>
      </c>
      <c r="H359" s="183">
        <f>SUM(H357:H358)</f>
        <v>6323</v>
      </c>
      <c r="I359" s="183">
        <f>SUM(I357:I358)</f>
        <v>6223</v>
      </c>
      <c r="J359" s="183">
        <f>SUM(J357:J358)</f>
        <v>6273</v>
      </c>
      <c r="K359" s="183">
        <f>SUM(K357:K358)</f>
        <v>3394</v>
      </c>
    </row>
    <row r="360" spans="1:11" ht="15" customHeight="1" x14ac:dyDescent="0.3">
      <c r="A360" s="270"/>
      <c r="B360" s="237" t="s">
        <v>134</v>
      </c>
      <c r="C360" s="239" t="s">
        <v>135</v>
      </c>
      <c r="D360" s="248">
        <v>151</v>
      </c>
      <c r="E360" s="32" t="s">
        <v>39</v>
      </c>
      <c r="F360" s="22" t="s">
        <v>50</v>
      </c>
      <c r="G360" s="23">
        <f t="shared" si="48"/>
        <v>11082</v>
      </c>
      <c r="H360" s="20">
        <v>2780</v>
      </c>
      <c r="I360" s="20">
        <v>3430</v>
      </c>
      <c r="J360" s="20">
        <v>2930</v>
      </c>
      <c r="K360" s="20">
        <v>1942</v>
      </c>
    </row>
    <row r="361" spans="1:11" ht="15" customHeight="1" x14ac:dyDescent="0.3">
      <c r="A361" s="270"/>
      <c r="B361" s="237"/>
      <c r="C361" s="239"/>
      <c r="D361" s="249"/>
      <c r="E361" s="32" t="s">
        <v>40</v>
      </c>
      <c r="F361" s="22" t="s">
        <v>51</v>
      </c>
      <c r="G361" s="23">
        <f t="shared" si="48"/>
        <v>10000</v>
      </c>
      <c r="H361" s="20">
        <v>1500</v>
      </c>
      <c r="I361" s="20">
        <v>6500</v>
      </c>
      <c r="J361" s="20">
        <v>1500</v>
      </c>
      <c r="K361" s="20">
        <v>500</v>
      </c>
    </row>
    <row r="362" spans="1:11" ht="15" customHeight="1" x14ac:dyDescent="0.3">
      <c r="A362" s="270"/>
      <c r="B362" s="237"/>
      <c r="C362" s="239"/>
      <c r="D362" s="250"/>
      <c r="E362" s="32" t="s">
        <v>41</v>
      </c>
      <c r="F362" s="22" t="s">
        <v>52</v>
      </c>
      <c r="G362" s="23">
        <f t="shared" si="48"/>
        <v>28000</v>
      </c>
      <c r="H362" s="20">
        <v>7000</v>
      </c>
      <c r="I362" s="20">
        <v>14000</v>
      </c>
      <c r="J362" s="20">
        <v>3000</v>
      </c>
      <c r="K362" s="20">
        <v>4000</v>
      </c>
    </row>
    <row r="363" spans="1:11" ht="15" customHeight="1" x14ac:dyDescent="0.3">
      <c r="A363" s="270"/>
      <c r="B363" s="237"/>
      <c r="C363" s="239"/>
      <c r="D363" s="32" t="s">
        <v>98</v>
      </c>
      <c r="E363" s="32" t="s">
        <v>40</v>
      </c>
      <c r="F363" s="5" t="s">
        <v>51</v>
      </c>
      <c r="G363" s="23">
        <f t="shared" si="48"/>
        <v>400</v>
      </c>
      <c r="H363" s="20">
        <v>100</v>
      </c>
      <c r="I363" s="20">
        <v>100</v>
      </c>
      <c r="J363" s="20">
        <v>100</v>
      </c>
      <c r="K363" s="20">
        <v>100</v>
      </c>
    </row>
    <row r="364" spans="1:11" ht="15" customHeight="1" x14ac:dyDescent="0.3">
      <c r="A364" s="270"/>
      <c r="B364" s="237"/>
      <c r="C364" s="239"/>
      <c r="D364" s="32" t="s">
        <v>99</v>
      </c>
      <c r="E364" s="32" t="s">
        <v>40</v>
      </c>
      <c r="F364" s="5" t="s">
        <v>51</v>
      </c>
      <c r="G364" s="23">
        <f t="shared" si="48"/>
        <v>6143</v>
      </c>
      <c r="H364" s="20"/>
      <c r="I364" s="20">
        <v>3000</v>
      </c>
      <c r="J364" s="20">
        <v>3143</v>
      </c>
      <c r="K364" s="20"/>
    </row>
    <row r="365" spans="1:11" ht="15" customHeight="1" thickBot="1" x14ac:dyDescent="0.35">
      <c r="A365" s="270"/>
      <c r="B365" s="269"/>
      <c r="C365" s="272"/>
      <c r="D365" s="253" t="s">
        <v>132</v>
      </c>
      <c r="E365" s="254"/>
      <c r="F365" s="255"/>
      <c r="G365" s="184">
        <f>SUM(H365:K365)</f>
        <v>55625</v>
      </c>
      <c r="H365" s="184">
        <f>SUM(H360:H364)</f>
        <v>11380</v>
      </c>
      <c r="I365" s="184">
        <f>SUM(I360:I364)</f>
        <v>27030</v>
      </c>
      <c r="J365" s="184">
        <f>SUM(J360:J364)</f>
        <v>10673</v>
      </c>
      <c r="K365" s="184">
        <f>SUM(K360:K364)</f>
        <v>6542</v>
      </c>
    </row>
    <row r="366" spans="1:11" ht="15" customHeight="1" thickBot="1" x14ac:dyDescent="0.35">
      <c r="A366" s="202" t="s">
        <v>199</v>
      </c>
      <c r="B366" s="256" t="s">
        <v>202</v>
      </c>
      <c r="C366" s="257"/>
      <c r="D366" s="257"/>
      <c r="E366" s="257"/>
      <c r="F366" s="258"/>
      <c r="G366" s="215">
        <f>SUM(H366:K366)</f>
        <v>473504</v>
      </c>
      <c r="H366" s="215">
        <f>SUM(H368,H370,H372,H375,H379)</f>
        <v>120033</v>
      </c>
      <c r="I366" s="215">
        <f>SUM(I368,I370,I372,I375,I379)</f>
        <v>165231</v>
      </c>
      <c r="J366" s="215">
        <f>SUM(J368,J370,J372,J375,J379)</f>
        <v>103800</v>
      </c>
      <c r="K366" s="216">
        <f>SUM(K368,K370,K372,K375,K379)</f>
        <v>84440</v>
      </c>
    </row>
    <row r="367" spans="1:11" ht="18" customHeight="1" x14ac:dyDescent="0.3">
      <c r="A367" s="236"/>
      <c r="B367" s="237" t="s">
        <v>59</v>
      </c>
      <c r="C367" s="239" t="s">
        <v>15</v>
      </c>
      <c r="D367" s="172">
        <v>151</v>
      </c>
      <c r="E367" s="82" t="s">
        <v>21</v>
      </c>
      <c r="F367" s="86" t="s">
        <v>22</v>
      </c>
      <c r="G367" s="40">
        <f t="shared" si="48"/>
        <v>55132</v>
      </c>
      <c r="H367" s="42">
        <v>17718</v>
      </c>
      <c r="I367" s="42">
        <v>17418</v>
      </c>
      <c r="J367" s="42">
        <v>15137</v>
      </c>
      <c r="K367" s="42">
        <v>4859</v>
      </c>
    </row>
    <row r="368" spans="1:11" ht="18.75" customHeight="1" x14ac:dyDescent="0.3">
      <c r="A368" s="236"/>
      <c r="B368" s="238"/>
      <c r="C368" s="240"/>
      <c r="D368" s="266" t="s">
        <v>35</v>
      </c>
      <c r="E368" s="267"/>
      <c r="F368" s="268"/>
      <c r="G368" s="183">
        <f>SUM(H368:K368)</f>
        <v>55132</v>
      </c>
      <c r="H368" s="183">
        <f>SUM(H367:H367)</f>
        <v>17718</v>
      </c>
      <c r="I368" s="183">
        <f>SUM(I367:I367)</f>
        <v>17418</v>
      </c>
      <c r="J368" s="183">
        <f>SUM(J367:J367)</f>
        <v>15137</v>
      </c>
      <c r="K368" s="183">
        <f>SUM(K367:K367)</f>
        <v>4859</v>
      </c>
    </row>
    <row r="369" spans="1:11" ht="24.6" customHeight="1" x14ac:dyDescent="0.3">
      <c r="A369" s="236"/>
      <c r="B369" s="252" t="s">
        <v>85</v>
      </c>
      <c r="C369" s="251" t="s">
        <v>86</v>
      </c>
      <c r="D369" s="32">
        <v>151</v>
      </c>
      <c r="E369" s="54" t="s">
        <v>42</v>
      </c>
      <c r="F369" s="55" t="s">
        <v>53</v>
      </c>
      <c r="G369" s="23">
        <f t="shared" si="48"/>
        <v>30000</v>
      </c>
      <c r="H369" s="20">
        <v>1000</v>
      </c>
      <c r="I369" s="20">
        <v>5000</v>
      </c>
      <c r="J369" s="20">
        <v>5000</v>
      </c>
      <c r="K369" s="20">
        <v>19000</v>
      </c>
    </row>
    <row r="370" spans="1:11" ht="16.8" customHeight="1" x14ac:dyDescent="0.3">
      <c r="A370" s="236"/>
      <c r="B370" s="238"/>
      <c r="C370" s="240"/>
      <c r="D370" s="266" t="s">
        <v>89</v>
      </c>
      <c r="E370" s="267"/>
      <c r="F370" s="268"/>
      <c r="G370" s="183">
        <f>SUM(H370:K370)</f>
        <v>30000</v>
      </c>
      <c r="H370" s="183">
        <f>SUM(H369:H369)</f>
        <v>1000</v>
      </c>
      <c r="I370" s="183">
        <f>SUM(I369:I369)</f>
        <v>5000</v>
      </c>
      <c r="J370" s="183">
        <f>SUM(J369:J369)</f>
        <v>5000</v>
      </c>
      <c r="K370" s="183">
        <f>SUM(K369:K369)</f>
        <v>19000</v>
      </c>
    </row>
    <row r="371" spans="1:11" ht="15" customHeight="1" x14ac:dyDescent="0.3">
      <c r="A371" s="236"/>
      <c r="B371" s="237" t="s">
        <v>100</v>
      </c>
      <c r="C371" s="246" t="s">
        <v>101</v>
      </c>
      <c r="D371" s="32">
        <v>151</v>
      </c>
      <c r="E371" s="15" t="s">
        <v>203</v>
      </c>
      <c r="F371" s="5" t="s">
        <v>204</v>
      </c>
      <c r="G371" s="23">
        <f t="shared" si="48"/>
        <v>1500</v>
      </c>
      <c r="H371" s="20"/>
      <c r="I371" s="20">
        <v>1500</v>
      </c>
      <c r="J371" s="20"/>
      <c r="K371" s="20"/>
    </row>
    <row r="372" spans="1:11" ht="15" customHeight="1" x14ac:dyDescent="0.3">
      <c r="A372" s="236"/>
      <c r="B372" s="238"/>
      <c r="C372" s="247"/>
      <c r="D372" s="266" t="s">
        <v>102</v>
      </c>
      <c r="E372" s="267"/>
      <c r="F372" s="268"/>
      <c r="G372" s="183">
        <f>SUM(H372:K372)</f>
        <v>1500</v>
      </c>
      <c r="H372" s="183">
        <f>SUM(H371:H371)</f>
        <v>0</v>
      </c>
      <c r="I372" s="183">
        <f>SUM(I371:I371)</f>
        <v>1500</v>
      </c>
      <c r="J372" s="183">
        <f>SUM(J371:J371)</f>
        <v>0</v>
      </c>
      <c r="K372" s="183">
        <f>SUM(K371:K371)</f>
        <v>0</v>
      </c>
    </row>
    <row r="373" spans="1:11" ht="24" customHeight="1" x14ac:dyDescent="0.3">
      <c r="A373" s="236"/>
      <c r="B373" s="252" t="s">
        <v>108</v>
      </c>
      <c r="C373" s="251" t="s">
        <v>121</v>
      </c>
      <c r="D373" s="248">
        <v>142</v>
      </c>
      <c r="E373" s="32" t="s">
        <v>182</v>
      </c>
      <c r="F373" s="22" t="s">
        <v>188</v>
      </c>
      <c r="G373" s="23">
        <f t="shared" si="48"/>
        <v>245</v>
      </c>
      <c r="H373" s="20">
        <v>50</v>
      </c>
      <c r="I373" s="20">
        <v>50</v>
      </c>
      <c r="J373" s="20">
        <v>50</v>
      </c>
      <c r="K373" s="20">
        <v>95</v>
      </c>
    </row>
    <row r="374" spans="1:11" ht="16.350000000000001" customHeight="1" x14ac:dyDescent="0.3">
      <c r="A374" s="236"/>
      <c r="B374" s="237"/>
      <c r="C374" s="239"/>
      <c r="D374" s="250"/>
      <c r="E374" s="32" t="s">
        <v>169</v>
      </c>
      <c r="F374" s="22" t="s">
        <v>174</v>
      </c>
      <c r="G374" s="23">
        <f t="shared" si="48"/>
        <v>380</v>
      </c>
      <c r="H374" s="20"/>
      <c r="I374" s="20">
        <v>100</v>
      </c>
      <c r="J374" s="20">
        <v>100</v>
      </c>
      <c r="K374" s="20">
        <v>180</v>
      </c>
    </row>
    <row r="375" spans="1:11" ht="15" customHeight="1" x14ac:dyDescent="0.3">
      <c r="A375" s="236"/>
      <c r="B375" s="238"/>
      <c r="C375" s="240"/>
      <c r="D375" s="266" t="s">
        <v>120</v>
      </c>
      <c r="E375" s="267"/>
      <c r="F375" s="268"/>
      <c r="G375" s="183">
        <f>SUM(H375:K375)</f>
        <v>625</v>
      </c>
      <c r="H375" s="183">
        <f>SUM(H373:H374)</f>
        <v>50</v>
      </c>
      <c r="I375" s="183">
        <f>SUM(I373:I374)</f>
        <v>150</v>
      </c>
      <c r="J375" s="183">
        <f>SUM(J373:J374)</f>
        <v>150</v>
      </c>
      <c r="K375" s="183">
        <f>SUM(K373:K374)</f>
        <v>275</v>
      </c>
    </row>
    <row r="376" spans="1:11" ht="15" customHeight="1" x14ac:dyDescent="0.3">
      <c r="A376" s="236"/>
      <c r="B376" s="237" t="s">
        <v>134</v>
      </c>
      <c r="C376" s="239" t="s">
        <v>135</v>
      </c>
      <c r="D376" s="248">
        <v>151</v>
      </c>
      <c r="E376" s="32" t="s">
        <v>39</v>
      </c>
      <c r="F376" s="22" t="s">
        <v>50</v>
      </c>
      <c r="G376" s="23">
        <f>SUM(H376:K376)</f>
        <v>247247</v>
      </c>
      <c r="H376" s="24">
        <v>73515</v>
      </c>
      <c r="I376" s="24">
        <v>76213</v>
      </c>
      <c r="J376" s="24">
        <v>64713</v>
      </c>
      <c r="K376" s="24">
        <v>32806</v>
      </c>
    </row>
    <row r="377" spans="1:11" ht="15" customHeight="1" x14ac:dyDescent="0.3">
      <c r="A377" s="236"/>
      <c r="B377" s="237"/>
      <c r="C377" s="239"/>
      <c r="D377" s="249"/>
      <c r="E377" s="32" t="s">
        <v>40</v>
      </c>
      <c r="F377" s="5" t="s">
        <v>51</v>
      </c>
      <c r="G377" s="23">
        <f t="shared" si="48"/>
        <v>52000</v>
      </c>
      <c r="H377" s="20">
        <v>7750</v>
      </c>
      <c r="I377" s="20">
        <v>27950</v>
      </c>
      <c r="J377" s="20">
        <v>6800</v>
      </c>
      <c r="K377" s="20">
        <v>9500</v>
      </c>
    </row>
    <row r="378" spans="1:11" ht="15" customHeight="1" x14ac:dyDescent="0.3">
      <c r="A378" s="236"/>
      <c r="B378" s="237"/>
      <c r="C378" s="239"/>
      <c r="D378" s="250"/>
      <c r="E378" s="32" t="s">
        <v>41</v>
      </c>
      <c r="F378" s="22" t="s">
        <v>52</v>
      </c>
      <c r="G378" s="23">
        <f t="shared" si="48"/>
        <v>87000</v>
      </c>
      <c r="H378" s="20">
        <v>20000</v>
      </c>
      <c r="I378" s="20">
        <v>37000</v>
      </c>
      <c r="J378" s="20">
        <v>12000</v>
      </c>
      <c r="K378" s="20">
        <v>18000</v>
      </c>
    </row>
    <row r="379" spans="1:11" ht="15" customHeight="1" thickBot="1" x14ac:dyDescent="0.35">
      <c r="A379" s="236"/>
      <c r="B379" s="237"/>
      <c r="C379" s="239"/>
      <c r="D379" s="253" t="s">
        <v>132</v>
      </c>
      <c r="E379" s="254"/>
      <c r="F379" s="255"/>
      <c r="G379" s="184">
        <f>SUM(H379:K379)</f>
        <v>386247</v>
      </c>
      <c r="H379" s="184">
        <f>SUM(H376:H378)</f>
        <v>101265</v>
      </c>
      <c r="I379" s="184">
        <f>SUM(I376:I378)</f>
        <v>141163</v>
      </c>
      <c r="J379" s="184">
        <f>SUM(J376:J378)</f>
        <v>83513</v>
      </c>
      <c r="K379" s="184">
        <f>SUM(K376:K378)</f>
        <v>60306</v>
      </c>
    </row>
    <row r="380" spans="1:11" ht="15" customHeight="1" thickBot="1" x14ac:dyDescent="0.35">
      <c r="A380" s="202" t="s">
        <v>201</v>
      </c>
      <c r="B380" s="243" t="s">
        <v>206</v>
      </c>
      <c r="C380" s="244"/>
      <c r="D380" s="244"/>
      <c r="E380" s="244"/>
      <c r="F380" s="245"/>
      <c r="G380" s="210">
        <f>SUM(H380:K380)</f>
        <v>164573</v>
      </c>
      <c r="H380" s="210">
        <f>SUM(H382,H385,H387,H392,H395,H400)</f>
        <v>46996</v>
      </c>
      <c r="I380" s="210">
        <f>SUM(I382,I385,I387,I392,I395,I400)</f>
        <v>63460</v>
      </c>
      <c r="J380" s="210">
        <f>SUM(J382,J385,J387,J392,J395,J400)</f>
        <v>36903</v>
      </c>
      <c r="K380" s="211">
        <f>SUM(K382,K385,K387,K392,K395,K400)</f>
        <v>17214</v>
      </c>
    </row>
    <row r="381" spans="1:11" ht="24.45" customHeight="1" x14ac:dyDescent="0.3">
      <c r="A381" s="241"/>
      <c r="B381" s="237" t="s">
        <v>59</v>
      </c>
      <c r="C381" s="239" t="s">
        <v>15</v>
      </c>
      <c r="D381" s="151">
        <v>151</v>
      </c>
      <c r="E381" s="44" t="s">
        <v>21</v>
      </c>
      <c r="F381" s="87" t="s">
        <v>22</v>
      </c>
      <c r="G381" s="40">
        <f t="shared" si="48"/>
        <v>52911</v>
      </c>
      <c r="H381" s="41">
        <v>18415</v>
      </c>
      <c r="I381" s="41">
        <v>17010</v>
      </c>
      <c r="J381" s="41">
        <v>12860</v>
      </c>
      <c r="K381" s="41">
        <v>4626</v>
      </c>
    </row>
    <row r="382" spans="1:11" ht="22.5" customHeight="1" x14ac:dyDescent="0.3">
      <c r="A382" s="241"/>
      <c r="B382" s="238"/>
      <c r="C382" s="240"/>
      <c r="D382" s="266" t="s">
        <v>35</v>
      </c>
      <c r="E382" s="267"/>
      <c r="F382" s="268"/>
      <c r="G382" s="183">
        <f>SUM(H382:K382)</f>
        <v>52911</v>
      </c>
      <c r="H382" s="183">
        <f>SUM(H381:H381)</f>
        <v>18415</v>
      </c>
      <c r="I382" s="183">
        <f>SUM(I381:I381)</f>
        <v>17010</v>
      </c>
      <c r="J382" s="183">
        <f>SUM(J381:J381)</f>
        <v>12860</v>
      </c>
      <c r="K382" s="183">
        <f>SUM(K381:K381)</f>
        <v>4626</v>
      </c>
    </row>
    <row r="383" spans="1:11" ht="23.1" customHeight="1" x14ac:dyDescent="0.3">
      <c r="A383" s="241"/>
      <c r="B383" s="252" t="s">
        <v>85</v>
      </c>
      <c r="C383" s="251" t="s">
        <v>86</v>
      </c>
      <c r="D383" s="248">
        <v>151</v>
      </c>
      <c r="E383" s="32" t="s">
        <v>42</v>
      </c>
      <c r="F383" s="22" t="s">
        <v>53</v>
      </c>
      <c r="G383" s="23">
        <f t="shared" si="48"/>
        <v>2500</v>
      </c>
      <c r="H383" s="24">
        <v>500</v>
      </c>
      <c r="I383" s="24">
        <v>1800</v>
      </c>
      <c r="J383" s="24">
        <v>100</v>
      </c>
      <c r="K383" s="24">
        <v>100</v>
      </c>
    </row>
    <row r="384" spans="1:11" ht="17.399999999999999" customHeight="1" x14ac:dyDescent="0.3">
      <c r="A384" s="241"/>
      <c r="B384" s="237"/>
      <c r="C384" s="239"/>
      <c r="D384" s="250"/>
      <c r="E384" s="32" t="s">
        <v>43</v>
      </c>
      <c r="F384" s="5" t="s">
        <v>54</v>
      </c>
      <c r="G384" s="23">
        <f t="shared" si="48"/>
        <v>18879</v>
      </c>
      <c r="H384" s="24">
        <v>5546</v>
      </c>
      <c r="I384" s="24">
        <v>5620</v>
      </c>
      <c r="J384" s="24">
        <v>5205</v>
      </c>
      <c r="K384" s="24">
        <v>2508</v>
      </c>
    </row>
    <row r="385" spans="1:11" ht="15" customHeight="1" x14ac:dyDescent="0.3">
      <c r="A385" s="241"/>
      <c r="B385" s="238"/>
      <c r="C385" s="240"/>
      <c r="D385" s="266" t="s">
        <v>89</v>
      </c>
      <c r="E385" s="267"/>
      <c r="F385" s="268"/>
      <c r="G385" s="183">
        <f>SUM(H385:K385)</f>
        <v>21379</v>
      </c>
      <c r="H385" s="183">
        <f t="shared" ref="H385:K385" si="52">SUM(H383:H384)</f>
        <v>6046</v>
      </c>
      <c r="I385" s="183">
        <f t="shared" si="52"/>
        <v>7420</v>
      </c>
      <c r="J385" s="183">
        <f t="shared" si="52"/>
        <v>5305</v>
      </c>
      <c r="K385" s="183">
        <f t="shared" si="52"/>
        <v>2608</v>
      </c>
    </row>
    <row r="386" spans="1:11" ht="24.75" customHeight="1" x14ac:dyDescent="0.3">
      <c r="A386" s="241"/>
      <c r="B386" s="252" t="s">
        <v>100</v>
      </c>
      <c r="C386" s="251" t="s">
        <v>101</v>
      </c>
      <c r="D386" s="32">
        <v>151</v>
      </c>
      <c r="E386" s="32" t="s">
        <v>203</v>
      </c>
      <c r="F386" s="22" t="s">
        <v>204</v>
      </c>
      <c r="G386" s="23">
        <f>SUM(H386:K386)</f>
        <v>500</v>
      </c>
      <c r="H386" s="24">
        <v>300</v>
      </c>
      <c r="I386" s="24">
        <v>200</v>
      </c>
      <c r="J386" s="24"/>
      <c r="K386" s="24"/>
    </row>
    <row r="387" spans="1:11" ht="15" customHeight="1" x14ac:dyDescent="0.3">
      <c r="A387" s="241"/>
      <c r="B387" s="238"/>
      <c r="C387" s="240"/>
      <c r="D387" s="266" t="s">
        <v>102</v>
      </c>
      <c r="E387" s="267"/>
      <c r="F387" s="268"/>
      <c r="G387" s="183">
        <f>SUM(H387:K387)</f>
        <v>500</v>
      </c>
      <c r="H387" s="183">
        <f t="shared" ref="H387:K387" si="53">SUM(H386)</f>
        <v>300</v>
      </c>
      <c r="I387" s="183">
        <f t="shared" si="53"/>
        <v>200</v>
      </c>
      <c r="J387" s="183">
        <f t="shared" si="53"/>
        <v>0</v>
      </c>
      <c r="K387" s="183">
        <f t="shared" si="53"/>
        <v>0</v>
      </c>
    </row>
    <row r="388" spans="1:11" ht="26.4" customHeight="1" x14ac:dyDescent="0.3">
      <c r="A388" s="241"/>
      <c r="B388" s="252" t="s">
        <v>108</v>
      </c>
      <c r="C388" s="251" t="s">
        <v>121</v>
      </c>
      <c r="D388" s="248">
        <v>142</v>
      </c>
      <c r="E388" s="32" t="s">
        <v>182</v>
      </c>
      <c r="F388" s="22" t="s">
        <v>188</v>
      </c>
      <c r="G388" s="23">
        <f t="shared" si="48"/>
        <v>235</v>
      </c>
      <c r="H388" s="24">
        <v>59</v>
      </c>
      <c r="I388" s="24">
        <v>59</v>
      </c>
      <c r="J388" s="24">
        <v>59</v>
      </c>
      <c r="K388" s="24">
        <v>58</v>
      </c>
    </row>
    <row r="389" spans="1:11" ht="15" customHeight="1" x14ac:dyDescent="0.3">
      <c r="A389" s="241"/>
      <c r="B389" s="237"/>
      <c r="C389" s="239"/>
      <c r="D389" s="249"/>
      <c r="E389" s="32" t="s">
        <v>37</v>
      </c>
      <c r="F389" s="22" t="s">
        <v>48</v>
      </c>
      <c r="G389" s="23">
        <f t="shared" si="48"/>
        <v>17266</v>
      </c>
      <c r="H389" s="24">
        <v>4317</v>
      </c>
      <c r="I389" s="24">
        <v>4317</v>
      </c>
      <c r="J389" s="24">
        <v>4316</v>
      </c>
      <c r="K389" s="24">
        <v>4316</v>
      </c>
    </row>
    <row r="390" spans="1:11" ht="24.75" customHeight="1" x14ac:dyDescent="0.3">
      <c r="A390" s="241"/>
      <c r="B390" s="237"/>
      <c r="C390" s="239"/>
      <c r="D390" s="249"/>
      <c r="E390" s="32" t="s">
        <v>168</v>
      </c>
      <c r="F390" s="22" t="s">
        <v>173</v>
      </c>
      <c r="G390" s="23">
        <f t="shared" si="48"/>
        <v>10333</v>
      </c>
      <c r="H390" s="24">
        <v>2584</v>
      </c>
      <c r="I390" s="24">
        <v>2583</v>
      </c>
      <c r="J390" s="24">
        <v>2583</v>
      </c>
      <c r="K390" s="24">
        <v>2583</v>
      </c>
    </row>
    <row r="391" spans="1:11" ht="15" customHeight="1" x14ac:dyDescent="0.3">
      <c r="A391" s="241"/>
      <c r="B391" s="237"/>
      <c r="C391" s="239"/>
      <c r="D391" s="250"/>
      <c r="E391" s="32" t="s">
        <v>169</v>
      </c>
      <c r="F391" s="22" t="s">
        <v>174</v>
      </c>
      <c r="G391" s="23">
        <f t="shared" si="48"/>
        <v>297</v>
      </c>
      <c r="H391" s="24">
        <v>149</v>
      </c>
      <c r="I391" s="24">
        <v>148</v>
      </c>
      <c r="J391" s="24"/>
      <c r="K391" s="24"/>
    </row>
    <row r="392" spans="1:11" ht="15" customHeight="1" x14ac:dyDescent="0.3">
      <c r="A392" s="241"/>
      <c r="B392" s="238"/>
      <c r="C392" s="240"/>
      <c r="D392" s="266" t="s">
        <v>120</v>
      </c>
      <c r="E392" s="267"/>
      <c r="F392" s="268"/>
      <c r="G392" s="183">
        <f>SUM(H392:K392)</f>
        <v>28131</v>
      </c>
      <c r="H392" s="183">
        <f>SUM(H388:H391)</f>
        <v>7109</v>
      </c>
      <c r="I392" s="183">
        <f>SUM(I388:I391)</f>
        <v>7107</v>
      </c>
      <c r="J392" s="183">
        <f>SUM(J388:J391)</f>
        <v>6958</v>
      </c>
      <c r="K392" s="183">
        <f>SUM(K388:K391)</f>
        <v>6957</v>
      </c>
    </row>
    <row r="393" spans="1:11" ht="27.9" customHeight="1" x14ac:dyDescent="0.3">
      <c r="A393" s="241"/>
      <c r="B393" s="237" t="s">
        <v>127</v>
      </c>
      <c r="C393" s="239" t="s">
        <v>126</v>
      </c>
      <c r="D393" s="248">
        <v>151</v>
      </c>
      <c r="E393" s="32" t="s">
        <v>46</v>
      </c>
      <c r="F393" s="132" t="s">
        <v>57</v>
      </c>
      <c r="G393" s="23">
        <f t="shared" si="48"/>
        <v>2000</v>
      </c>
      <c r="H393" s="33">
        <v>700</v>
      </c>
      <c r="I393" s="33">
        <v>700</v>
      </c>
      <c r="J393" s="33">
        <v>300</v>
      </c>
      <c r="K393" s="33">
        <v>300</v>
      </c>
    </row>
    <row r="394" spans="1:11" ht="17.7" customHeight="1" x14ac:dyDescent="0.3">
      <c r="A394" s="241"/>
      <c r="B394" s="237"/>
      <c r="C394" s="239"/>
      <c r="D394" s="250"/>
      <c r="E394" s="32" t="s">
        <v>47</v>
      </c>
      <c r="F394" s="22" t="s">
        <v>22</v>
      </c>
      <c r="G394" s="23">
        <f t="shared" si="48"/>
        <v>18463</v>
      </c>
      <c r="H394" s="24">
        <v>5786</v>
      </c>
      <c r="I394" s="24">
        <v>5780</v>
      </c>
      <c r="J394" s="24">
        <v>5580</v>
      </c>
      <c r="K394" s="24">
        <v>1317</v>
      </c>
    </row>
    <row r="395" spans="1:11" ht="15" customHeight="1" x14ac:dyDescent="0.3">
      <c r="A395" s="241"/>
      <c r="B395" s="238"/>
      <c r="C395" s="240"/>
      <c r="D395" s="266" t="s">
        <v>124</v>
      </c>
      <c r="E395" s="267"/>
      <c r="F395" s="268"/>
      <c r="G395" s="183">
        <f>SUM(G393:G394)</f>
        <v>20463</v>
      </c>
      <c r="H395" s="183">
        <f>SUM(H393:H394)</f>
        <v>6486</v>
      </c>
      <c r="I395" s="183">
        <f>SUM(I393:I394)</f>
        <v>6480</v>
      </c>
      <c r="J395" s="183">
        <f>SUM(J393:J394)</f>
        <v>5880</v>
      </c>
      <c r="K395" s="183">
        <f>SUM(K393:K394)</f>
        <v>1617</v>
      </c>
    </row>
    <row r="396" spans="1:11" ht="15" customHeight="1" x14ac:dyDescent="0.3">
      <c r="A396" s="241"/>
      <c r="B396" s="252" t="s">
        <v>134</v>
      </c>
      <c r="C396" s="251" t="s">
        <v>135</v>
      </c>
      <c r="D396" s="248">
        <v>151</v>
      </c>
      <c r="E396" s="32" t="s">
        <v>39</v>
      </c>
      <c r="F396" s="22" t="s">
        <v>50</v>
      </c>
      <c r="G396" s="23">
        <f t="shared" si="48"/>
        <v>37339</v>
      </c>
      <c r="H396" s="24">
        <v>6640</v>
      </c>
      <c r="I396" s="24">
        <v>24443</v>
      </c>
      <c r="J396" s="24">
        <v>5200</v>
      </c>
      <c r="K396" s="24">
        <v>1056</v>
      </c>
    </row>
    <row r="397" spans="1:11" ht="15" customHeight="1" x14ac:dyDescent="0.3">
      <c r="A397" s="241"/>
      <c r="B397" s="237"/>
      <c r="C397" s="239"/>
      <c r="D397" s="249"/>
      <c r="E397" s="32" t="s">
        <v>40</v>
      </c>
      <c r="F397" s="5" t="s">
        <v>51</v>
      </c>
      <c r="G397" s="23">
        <f t="shared" si="48"/>
        <v>1000</v>
      </c>
      <c r="H397" s="24">
        <v>1000</v>
      </c>
      <c r="I397" s="24"/>
      <c r="J397" s="24"/>
      <c r="K397" s="24"/>
    </row>
    <row r="398" spans="1:11" ht="15" customHeight="1" x14ac:dyDescent="0.3">
      <c r="A398" s="241"/>
      <c r="B398" s="237"/>
      <c r="C398" s="239"/>
      <c r="D398" s="250"/>
      <c r="E398" s="32" t="s">
        <v>41</v>
      </c>
      <c r="F398" s="22" t="s">
        <v>52</v>
      </c>
      <c r="G398" s="23">
        <f t="shared" si="48"/>
        <v>2500</v>
      </c>
      <c r="H398" s="24">
        <v>900</v>
      </c>
      <c r="I398" s="24">
        <v>700</v>
      </c>
      <c r="J398" s="24">
        <v>600</v>
      </c>
      <c r="K398" s="24">
        <v>300</v>
      </c>
    </row>
    <row r="399" spans="1:11" ht="15" customHeight="1" x14ac:dyDescent="0.3">
      <c r="A399" s="241"/>
      <c r="B399" s="237"/>
      <c r="C399" s="239"/>
      <c r="D399" s="32" t="s">
        <v>98</v>
      </c>
      <c r="E399" s="32" t="s">
        <v>40</v>
      </c>
      <c r="F399" s="5" t="s">
        <v>51</v>
      </c>
      <c r="G399" s="23">
        <f t="shared" si="48"/>
        <v>350</v>
      </c>
      <c r="H399" s="24">
        <v>100</v>
      </c>
      <c r="I399" s="24">
        <v>100</v>
      </c>
      <c r="J399" s="24">
        <v>100</v>
      </c>
      <c r="K399" s="24">
        <v>50</v>
      </c>
    </row>
    <row r="400" spans="1:11" ht="15" customHeight="1" thickBot="1" x14ac:dyDescent="0.35">
      <c r="A400" s="242"/>
      <c r="B400" s="237"/>
      <c r="C400" s="239"/>
      <c r="D400" s="253" t="s">
        <v>132</v>
      </c>
      <c r="E400" s="254"/>
      <c r="F400" s="255"/>
      <c r="G400" s="184">
        <f>SUM(H400:K400)</f>
        <v>41189</v>
      </c>
      <c r="H400" s="184">
        <f>SUM(H396:H399)</f>
        <v>8640</v>
      </c>
      <c r="I400" s="184">
        <f>SUM(I396:I399)</f>
        <v>25243</v>
      </c>
      <c r="J400" s="184">
        <f>SUM(J396:J399)</f>
        <v>5900</v>
      </c>
      <c r="K400" s="184">
        <f>SUM(K396:K399)</f>
        <v>1406</v>
      </c>
    </row>
    <row r="401" spans="1:11" ht="15" customHeight="1" thickBot="1" x14ac:dyDescent="0.35">
      <c r="A401" s="202" t="s">
        <v>205</v>
      </c>
      <c r="B401" s="243" t="s">
        <v>208</v>
      </c>
      <c r="C401" s="244"/>
      <c r="D401" s="244"/>
      <c r="E401" s="244"/>
      <c r="F401" s="245"/>
      <c r="G401" s="210">
        <f>SUM(H401:K401)</f>
        <v>76783</v>
      </c>
      <c r="H401" s="210">
        <f>SUM(H404,H406,H408,H412,H414,H417)</f>
        <v>27214</v>
      </c>
      <c r="I401" s="210">
        <f>SUM(I404,I406,I408,I412,I414,I417)</f>
        <v>18956</v>
      </c>
      <c r="J401" s="210">
        <f>SUM(J404,J406,J408,J412,J414,J417)</f>
        <v>18495</v>
      </c>
      <c r="K401" s="211">
        <f>SUM(K404,K406,K408,K412,K414,K417)</f>
        <v>12118</v>
      </c>
    </row>
    <row r="402" spans="1:11" ht="15" customHeight="1" x14ac:dyDescent="0.3">
      <c r="A402" s="270"/>
      <c r="B402" s="237" t="s">
        <v>59</v>
      </c>
      <c r="C402" s="239" t="s">
        <v>15</v>
      </c>
      <c r="D402" s="172">
        <v>151</v>
      </c>
      <c r="E402" s="43" t="s">
        <v>21</v>
      </c>
      <c r="F402" s="31" t="s">
        <v>22</v>
      </c>
      <c r="G402" s="40">
        <f t="shared" si="48"/>
        <v>42785</v>
      </c>
      <c r="H402" s="41">
        <v>16020</v>
      </c>
      <c r="I402" s="41">
        <v>9560</v>
      </c>
      <c r="J402" s="41">
        <v>9010</v>
      </c>
      <c r="K402" s="41">
        <v>8195</v>
      </c>
    </row>
    <row r="403" spans="1:11" ht="15" customHeight="1" x14ac:dyDescent="0.3">
      <c r="A403" s="270"/>
      <c r="B403" s="237"/>
      <c r="C403" s="239"/>
      <c r="D403" s="32" t="s">
        <v>98</v>
      </c>
      <c r="E403" s="15" t="s">
        <v>40</v>
      </c>
      <c r="F403" s="5" t="s">
        <v>51</v>
      </c>
      <c r="G403" s="23">
        <f t="shared" si="48"/>
        <v>500</v>
      </c>
      <c r="H403" s="24">
        <v>125</v>
      </c>
      <c r="I403" s="24">
        <v>125</v>
      </c>
      <c r="J403" s="24">
        <v>125</v>
      </c>
      <c r="K403" s="24">
        <v>125</v>
      </c>
    </row>
    <row r="404" spans="1:11" ht="15" customHeight="1" x14ac:dyDescent="0.3">
      <c r="A404" s="270"/>
      <c r="B404" s="238"/>
      <c r="C404" s="240"/>
      <c r="D404" s="266" t="s">
        <v>35</v>
      </c>
      <c r="E404" s="267"/>
      <c r="F404" s="268"/>
      <c r="G404" s="183">
        <f>SUM(H404:K404)</f>
        <v>43285</v>
      </c>
      <c r="H404" s="183">
        <f>SUM(H402:H403)</f>
        <v>16145</v>
      </c>
      <c r="I404" s="183">
        <f>SUM(I402:I403)</f>
        <v>9685</v>
      </c>
      <c r="J404" s="183">
        <f>SUM(J402:J403)</f>
        <v>9135</v>
      </c>
      <c r="K404" s="183">
        <f>SUM(K402:K403)</f>
        <v>8320</v>
      </c>
    </row>
    <row r="405" spans="1:11" ht="22.65" customHeight="1" x14ac:dyDescent="0.3">
      <c r="A405" s="270"/>
      <c r="B405" s="252" t="s">
        <v>85</v>
      </c>
      <c r="C405" s="251" t="s">
        <v>86</v>
      </c>
      <c r="D405" s="32">
        <v>151</v>
      </c>
      <c r="E405" s="32" t="s">
        <v>42</v>
      </c>
      <c r="F405" s="22" t="s">
        <v>53</v>
      </c>
      <c r="G405" s="23">
        <f t="shared" si="48"/>
        <v>2500</v>
      </c>
      <c r="H405" s="24">
        <v>100</v>
      </c>
      <c r="I405" s="24">
        <v>100</v>
      </c>
      <c r="J405" s="24">
        <v>2300</v>
      </c>
      <c r="K405" s="24"/>
    </row>
    <row r="406" spans="1:11" ht="15" customHeight="1" x14ac:dyDescent="0.3">
      <c r="A406" s="270"/>
      <c r="B406" s="238"/>
      <c r="C406" s="240"/>
      <c r="D406" s="266" t="s">
        <v>89</v>
      </c>
      <c r="E406" s="267"/>
      <c r="F406" s="268"/>
      <c r="G406" s="183">
        <f>SUM(H406:K406)</f>
        <v>2500</v>
      </c>
      <c r="H406" s="183">
        <f t="shared" ref="H406:K406" si="54">SUM(H405)</f>
        <v>100</v>
      </c>
      <c r="I406" s="183">
        <f t="shared" si="54"/>
        <v>100</v>
      </c>
      <c r="J406" s="183">
        <f t="shared" si="54"/>
        <v>2300</v>
      </c>
      <c r="K406" s="183">
        <f t="shared" si="54"/>
        <v>0</v>
      </c>
    </row>
    <row r="407" spans="1:11" ht="15" customHeight="1" x14ac:dyDescent="0.3">
      <c r="A407" s="270"/>
      <c r="B407" s="252" t="s">
        <v>100</v>
      </c>
      <c r="C407" s="251" t="s">
        <v>101</v>
      </c>
      <c r="D407" s="32">
        <v>151</v>
      </c>
      <c r="E407" s="32" t="s">
        <v>203</v>
      </c>
      <c r="F407" s="38" t="s">
        <v>204</v>
      </c>
      <c r="G407" s="34">
        <f>SUM(H407:K407)</f>
        <v>300</v>
      </c>
      <c r="H407" s="33"/>
      <c r="I407" s="33">
        <v>300</v>
      </c>
      <c r="J407" s="33"/>
      <c r="K407" s="33"/>
    </row>
    <row r="408" spans="1:11" ht="15" customHeight="1" x14ac:dyDescent="0.3">
      <c r="A408" s="270"/>
      <c r="B408" s="238"/>
      <c r="C408" s="240"/>
      <c r="D408" s="266" t="s">
        <v>102</v>
      </c>
      <c r="E408" s="267"/>
      <c r="F408" s="268"/>
      <c r="G408" s="183">
        <f>SUM(H408:K408)</f>
        <v>300</v>
      </c>
      <c r="H408" s="183">
        <f t="shared" ref="H408:K408" si="55">SUM(H407)</f>
        <v>0</v>
      </c>
      <c r="I408" s="183">
        <f t="shared" si="55"/>
        <v>300</v>
      </c>
      <c r="J408" s="183">
        <f t="shared" si="55"/>
        <v>0</v>
      </c>
      <c r="K408" s="183">
        <f t="shared" si="55"/>
        <v>0</v>
      </c>
    </row>
    <row r="409" spans="1:11" ht="26.4" customHeight="1" x14ac:dyDescent="0.3">
      <c r="A409" s="270"/>
      <c r="B409" s="252" t="s">
        <v>108</v>
      </c>
      <c r="C409" s="251" t="s">
        <v>121</v>
      </c>
      <c r="D409" s="248">
        <v>142</v>
      </c>
      <c r="E409" s="32" t="s">
        <v>182</v>
      </c>
      <c r="F409" s="22" t="s">
        <v>188</v>
      </c>
      <c r="G409" s="23">
        <f t="shared" si="48"/>
        <v>235</v>
      </c>
      <c r="H409" s="24">
        <v>59</v>
      </c>
      <c r="I409" s="24">
        <v>59</v>
      </c>
      <c r="J409" s="24">
        <v>59</v>
      </c>
      <c r="K409" s="24">
        <v>58</v>
      </c>
    </row>
    <row r="410" spans="1:11" ht="26.4" customHeight="1" x14ac:dyDescent="0.3">
      <c r="A410" s="270"/>
      <c r="B410" s="237"/>
      <c r="C410" s="239"/>
      <c r="D410" s="249"/>
      <c r="E410" s="32" t="s">
        <v>168</v>
      </c>
      <c r="F410" s="22" t="s">
        <v>173</v>
      </c>
      <c r="G410" s="23">
        <f t="shared" si="48"/>
        <v>3531</v>
      </c>
      <c r="H410" s="24">
        <v>1702</v>
      </c>
      <c r="I410" s="24">
        <v>694</v>
      </c>
      <c r="J410" s="24">
        <v>694</v>
      </c>
      <c r="K410" s="24">
        <v>441</v>
      </c>
    </row>
    <row r="411" spans="1:11" ht="15" customHeight="1" x14ac:dyDescent="0.3">
      <c r="A411" s="270"/>
      <c r="B411" s="237"/>
      <c r="C411" s="239"/>
      <c r="D411" s="250"/>
      <c r="E411" s="32" t="s">
        <v>169</v>
      </c>
      <c r="F411" s="22" t="s">
        <v>174</v>
      </c>
      <c r="G411" s="23">
        <f t="shared" si="48"/>
        <v>102</v>
      </c>
      <c r="H411" s="24">
        <v>26</v>
      </c>
      <c r="I411" s="24">
        <v>26</v>
      </c>
      <c r="J411" s="24">
        <v>25</v>
      </c>
      <c r="K411" s="24">
        <v>25</v>
      </c>
    </row>
    <row r="412" spans="1:11" ht="15" customHeight="1" x14ac:dyDescent="0.3">
      <c r="A412" s="270"/>
      <c r="B412" s="238"/>
      <c r="C412" s="240"/>
      <c r="D412" s="266" t="s">
        <v>120</v>
      </c>
      <c r="E412" s="267"/>
      <c r="F412" s="268"/>
      <c r="G412" s="183">
        <f>SUM(H412:K412)</f>
        <v>3868</v>
      </c>
      <c r="H412" s="183">
        <f>SUM(H409:H411)</f>
        <v>1787</v>
      </c>
      <c r="I412" s="183">
        <f>SUM(I409:I411)</f>
        <v>779</v>
      </c>
      <c r="J412" s="183">
        <f>SUM(J409:J411)</f>
        <v>778</v>
      </c>
      <c r="K412" s="183">
        <f>SUM(K409:K411)</f>
        <v>524</v>
      </c>
    </row>
    <row r="413" spans="1:11" ht="23.85" customHeight="1" x14ac:dyDescent="0.3">
      <c r="A413" s="270"/>
      <c r="B413" s="252" t="s">
        <v>127</v>
      </c>
      <c r="C413" s="251" t="s">
        <v>126</v>
      </c>
      <c r="D413" s="32">
        <v>151</v>
      </c>
      <c r="E413" s="32" t="s">
        <v>280</v>
      </c>
      <c r="F413" s="124" t="s">
        <v>57</v>
      </c>
      <c r="G413" s="34">
        <f>SUM(H413:K413)</f>
        <v>300</v>
      </c>
      <c r="H413" s="33">
        <v>300</v>
      </c>
      <c r="I413" s="33"/>
      <c r="J413" s="33"/>
      <c r="K413" s="33"/>
    </row>
    <row r="414" spans="1:11" ht="15" customHeight="1" x14ac:dyDescent="0.3">
      <c r="A414" s="270"/>
      <c r="B414" s="238"/>
      <c r="C414" s="240"/>
      <c r="D414" s="266" t="s">
        <v>124</v>
      </c>
      <c r="E414" s="267"/>
      <c r="F414" s="268"/>
      <c r="G414" s="183">
        <f>SUM(H414:K414)</f>
        <v>300</v>
      </c>
      <c r="H414" s="183">
        <f t="shared" ref="H414:K414" si="56">SUM(H413)</f>
        <v>300</v>
      </c>
      <c r="I414" s="183">
        <f t="shared" si="56"/>
        <v>0</v>
      </c>
      <c r="J414" s="183">
        <f t="shared" si="56"/>
        <v>0</v>
      </c>
      <c r="K414" s="183">
        <f t="shared" si="56"/>
        <v>0</v>
      </c>
    </row>
    <row r="415" spans="1:11" ht="15" customHeight="1" x14ac:dyDescent="0.3">
      <c r="A415" s="270"/>
      <c r="B415" s="237" t="s">
        <v>134</v>
      </c>
      <c r="C415" s="239" t="s">
        <v>135</v>
      </c>
      <c r="D415" s="248">
        <v>151</v>
      </c>
      <c r="E415" s="32" t="s">
        <v>39</v>
      </c>
      <c r="F415" s="22" t="s">
        <v>50</v>
      </c>
      <c r="G415" s="23">
        <f t="shared" si="48"/>
        <v>12801</v>
      </c>
      <c r="H415" s="24">
        <v>4332</v>
      </c>
      <c r="I415" s="24">
        <v>4037</v>
      </c>
      <c r="J415" s="24">
        <v>2932</v>
      </c>
      <c r="K415" s="24">
        <v>1500</v>
      </c>
    </row>
    <row r="416" spans="1:11" ht="15" customHeight="1" x14ac:dyDescent="0.3">
      <c r="A416" s="270"/>
      <c r="B416" s="237"/>
      <c r="C416" s="239"/>
      <c r="D416" s="250"/>
      <c r="E416" s="32" t="s">
        <v>41</v>
      </c>
      <c r="F416" s="22" t="s">
        <v>52</v>
      </c>
      <c r="G416" s="23">
        <f t="shared" si="48"/>
        <v>13729</v>
      </c>
      <c r="H416" s="24">
        <v>4550</v>
      </c>
      <c r="I416" s="24">
        <v>4055</v>
      </c>
      <c r="J416" s="24">
        <v>3350</v>
      </c>
      <c r="K416" s="24">
        <v>1774</v>
      </c>
    </row>
    <row r="417" spans="1:11" ht="15" customHeight="1" thickBot="1" x14ac:dyDescent="0.35">
      <c r="A417" s="270"/>
      <c r="B417" s="237"/>
      <c r="C417" s="239"/>
      <c r="D417" s="253" t="s">
        <v>132</v>
      </c>
      <c r="E417" s="254"/>
      <c r="F417" s="255"/>
      <c r="G417" s="184">
        <f>SUM(H417:K417)</f>
        <v>26530</v>
      </c>
      <c r="H417" s="184">
        <f>SUM(H415:H416)</f>
        <v>8882</v>
      </c>
      <c r="I417" s="184">
        <f>SUM(I415:I416)</f>
        <v>8092</v>
      </c>
      <c r="J417" s="184">
        <f>SUM(J415:J416)</f>
        <v>6282</v>
      </c>
      <c r="K417" s="184">
        <f>SUM(K415:K416)</f>
        <v>3274</v>
      </c>
    </row>
    <row r="418" spans="1:11" ht="15" customHeight="1" thickBot="1" x14ac:dyDescent="0.35">
      <c r="A418" s="202" t="s">
        <v>207</v>
      </c>
      <c r="B418" s="243" t="s">
        <v>210</v>
      </c>
      <c r="C418" s="244"/>
      <c r="D418" s="244"/>
      <c r="E418" s="244"/>
      <c r="F418" s="245"/>
      <c r="G418" s="210">
        <f>SUM(H418:K418)</f>
        <v>185019</v>
      </c>
      <c r="H418" s="210">
        <f>SUM(H422,H425,H427,H432,H435,H439)</f>
        <v>102463</v>
      </c>
      <c r="I418" s="210">
        <f>SUM(I422,I425,I427,I432,I435,I439)</f>
        <v>69607</v>
      </c>
      <c r="J418" s="210">
        <f>SUM(J422,J425,J427,J432,J435,J439)</f>
        <v>7595</v>
      </c>
      <c r="K418" s="211">
        <f>SUM(K422,K425,K427,K432,K435,K439)</f>
        <v>5354</v>
      </c>
    </row>
    <row r="419" spans="1:11" ht="15" customHeight="1" x14ac:dyDescent="0.3">
      <c r="A419" s="270"/>
      <c r="B419" s="237" t="s">
        <v>59</v>
      </c>
      <c r="C419" s="239" t="s">
        <v>15</v>
      </c>
      <c r="D419" s="172">
        <v>151</v>
      </c>
      <c r="E419" s="153" t="s">
        <v>21</v>
      </c>
      <c r="F419" s="154" t="s">
        <v>22</v>
      </c>
      <c r="G419" s="40">
        <f t="shared" si="48"/>
        <v>69804</v>
      </c>
      <c r="H419" s="41">
        <v>37438</v>
      </c>
      <c r="I419" s="41">
        <v>32366</v>
      </c>
      <c r="J419" s="41"/>
      <c r="K419" s="41"/>
    </row>
    <row r="420" spans="1:11" ht="15" customHeight="1" x14ac:dyDescent="0.3">
      <c r="A420" s="270"/>
      <c r="B420" s="237"/>
      <c r="C420" s="239"/>
      <c r="D420" s="171" t="s">
        <v>98</v>
      </c>
      <c r="E420" s="32" t="s">
        <v>21</v>
      </c>
      <c r="F420" s="5" t="s">
        <v>22</v>
      </c>
      <c r="G420" s="23">
        <f t="shared" si="48"/>
        <v>500</v>
      </c>
      <c r="H420" s="24">
        <v>500</v>
      </c>
      <c r="I420" s="24"/>
      <c r="J420" s="24"/>
      <c r="K420" s="24"/>
    </row>
    <row r="421" spans="1:11" ht="15" customHeight="1" x14ac:dyDescent="0.3">
      <c r="A421" s="270"/>
      <c r="B421" s="237"/>
      <c r="C421" s="239"/>
      <c r="D421" s="32" t="s">
        <v>99</v>
      </c>
      <c r="E421" s="32" t="s">
        <v>21</v>
      </c>
      <c r="F421" s="5" t="s">
        <v>22</v>
      </c>
      <c r="G421" s="23">
        <f t="shared" si="48"/>
        <v>1627</v>
      </c>
      <c r="H421" s="24">
        <v>1627</v>
      </c>
      <c r="I421" s="24"/>
      <c r="J421" s="24"/>
      <c r="K421" s="24"/>
    </row>
    <row r="422" spans="1:11" ht="15" customHeight="1" x14ac:dyDescent="0.3">
      <c r="A422" s="270"/>
      <c r="B422" s="238"/>
      <c r="C422" s="240"/>
      <c r="D422" s="266" t="s">
        <v>35</v>
      </c>
      <c r="E422" s="267"/>
      <c r="F422" s="268"/>
      <c r="G422" s="183">
        <f>SUM(H422:K422)</f>
        <v>71931</v>
      </c>
      <c r="H422" s="183">
        <f>SUM(H419:H421)</f>
        <v>39565</v>
      </c>
      <c r="I422" s="183">
        <f>SUM(I419:I421)</f>
        <v>32366</v>
      </c>
      <c r="J422" s="183">
        <f>SUM(J419:J421)</f>
        <v>0</v>
      </c>
      <c r="K422" s="183">
        <f>SUM(K419:K421)</f>
        <v>0</v>
      </c>
    </row>
    <row r="423" spans="1:11" ht="23.25" customHeight="1" x14ac:dyDescent="0.3">
      <c r="A423" s="270"/>
      <c r="B423" s="252" t="s">
        <v>85</v>
      </c>
      <c r="C423" s="251" t="s">
        <v>86</v>
      </c>
      <c r="D423" s="248">
        <v>151</v>
      </c>
      <c r="E423" s="32" t="s">
        <v>42</v>
      </c>
      <c r="F423" s="22" t="s">
        <v>53</v>
      </c>
      <c r="G423" s="23">
        <f t="shared" si="48"/>
        <v>3500</v>
      </c>
      <c r="H423" s="24">
        <v>2500</v>
      </c>
      <c r="I423" s="24">
        <v>1000</v>
      </c>
      <c r="J423" s="24"/>
      <c r="K423" s="24"/>
    </row>
    <row r="424" spans="1:11" ht="15" customHeight="1" x14ac:dyDescent="0.3">
      <c r="A424" s="270"/>
      <c r="B424" s="237"/>
      <c r="C424" s="239"/>
      <c r="D424" s="250"/>
      <c r="E424" s="32" t="s">
        <v>43</v>
      </c>
      <c r="F424" s="5" t="s">
        <v>54</v>
      </c>
      <c r="G424" s="23">
        <f t="shared" si="48"/>
        <v>7986</v>
      </c>
      <c r="H424" s="24">
        <v>4846</v>
      </c>
      <c r="I424" s="24">
        <v>3140</v>
      </c>
      <c r="J424" s="24"/>
      <c r="K424" s="24"/>
    </row>
    <row r="425" spans="1:11" ht="15" customHeight="1" x14ac:dyDescent="0.3">
      <c r="A425" s="270"/>
      <c r="B425" s="238"/>
      <c r="C425" s="240"/>
      <c r="D425" s="266" t="s">
        <v>89</v>
      </c>
      <c r="E425" s="267"/>
      <c r="F425" s="268"/>
      <c r="G425" s="183">
        <f>SUM(G423:G424)</f>
        <v>11486</v>
      </c>
      <c r="H425" s="183">
        <f t="shared" ref="H425:K425" si="57">SUM(H423:H424)</f>
        <v>7346</v>
      </c>
      <c r="I425" s="183">
        <f t="shared" si="57"/>
        <v>4140</v>
      </c>
      <c r="J425" s="183">
        <f t="shared" si="57"/>
        <v>0</v>
      </c>
      <c r="K425" s="183">
        <f t="shared" si="57"/>
        <v>0</v>
      </c>
    </row>
    <row r="426" spans="1:11" ht="21.75" customHeight="1" x14ac:dyDescent="0.3">
      <c r="A426" s="270"/>
      <c r="B426" s="252" t="s">
        <v>100</v>
      </c>
      <c r="C426" s="251" t="s">
        <v>101</v>
      </c>
      <c r="D426" s="32">
        <v>151</v>
      </c>
      <c r="E426" s="32" t="s">
        <v>203</v>
      </c>
      <c r="F426" s="22" t="s">
        <v>53</v>
      </c>
      <c r="G426" s="34">
        <f>SUM(H426:K426)</f>
        <v>500</v>
      </c>
      <c r="H426" s="34">
        <v>250</v>
      </c>
      <c r="I426" s="33">
        <v>250</v>
      </c>
      <c r="J426" s="34"/>
      <c r="K426" s="33"/>
    </row>
    <row r="427" spans="1:11" ht="15" customHeight="1" x14ac:dyDescent="0.3">
      <c r="A427" s="270"/>
      <c r="B427" s="238"/>
      <c r="C427" s="240"/>
      <c r="D427" s="266" t="s">
        <v>102</v>
      </c>
      <c r="E427" s="267"/>
      <c r="F427" s="268"/>
      <c r="G427" s="183">
        <f>SUM(H427:K427)</f>
        <v>500</v>
      </c>
      <c r="H427" s="183">
        <f t="shared" ref="H427:J427" si="58">SUM(H426)</f>
        <v>250</v>
      </c>
      <c r="I427" s="183">
        <f t="shared" si="58"/>
        <v>250</v>
      </c>
      <c r="J427" s="183">
        <f t="shared" si="58"/>
        <v>0</v>
      </c>
      <c r="K427" s="183">
        <f>SUM(K426)</f>
        <v>0</v>
      </c>
    </row>
    <row r="428" spans="1:11" ht="24" customHeight="1" x14ac:dyDescent="0.3">
      <c r="A428" s="270"/>
      <c r="B428" s="252" t="s">
        <v>108</v>
      </c>
      <c r="C428" s="251" t="s">
        <v>121</v>
      </c>
      <c r="D428" s="248">
        <v>142</v>
      </c>
      <c r="E428" s="32" t="s">
        <v>182</v>
      </c>
      <c r="F428" s="22" t="s">
        <v>188</v>
      </c>
      <c r="G428" s="23">
        <f t="shared" si="48"/>
        <v>235</v>
      </c>
      <c r="H428" s="24">
        <v>60</v>
      </c>
      <c r="I428" s="24">
        <v>60</v>
      </c>
      <c r="J428" s="24">
        <v>60</v>
      </c>
      <c r="K428" s="24">
        <v>55</v>
      </c>
    </row>
    <row r="429" spans="1:11" ht="15" customHeight="1" x14ac:dyDescent="0.3">
      <c r="A429" s="270"/>
      <c r="B429" s="237"/>
      <c r="C429" s="239"/>
      <c r="D429" s="249"/>
      <c r="E429" s="32" t="s">
        <v>37</v>
      </c>
      <c r="F429" s="22" t="s">
        <v>48</v>
      </c>
      <c r="G429" s="23">
        <f t="shared" si="48"/>
        <v>15690</v>
      </c>
      <c r="H429" s="24">
        <v>4060</v>
      </c>
      <c r="I429" s="24">
        <v>4060</v>
      </c>
      <c r="J429" s="24">
        <v>4060</v>
      </c>
      <c r="K429" s="24">
        <v>3510</v>
      </c>
    </row>
    <row r="430" spans="1:11" ht="27" customHeight="1" x14ac:dyDescent="0.3">
      <c r="A430" s="270"/>
      <c r="B430" s="237"/>
      <c r="C430" s="239"/>
      <c r="D430" s="249"/>
      <c r="E430" s="32" t="s">
        <v>168</v>
      </c>
      <c r="F430" s="22" t="s">
        <v>173</v>
      </c>
      <c r="G430" s="23">
        <f t="shared" si="48"/>
        <v>12054</v>
      </c>
      <c r="H430" s="24">
        <v>3435</v>
      </c>
      <c r="I430" s="24">
        <v>3435</v>
      </c>
      <c r="J430" s="24">
        <v>3435</v>
      </c>
      <c r="K430" s="24">
        <v>1749</v>
      </c>
    </row>
    <row r="431" spans="1:11" ht="15" customHeight="1" x14ac:dyDescent="0.3">
      <c r="A431" s="270"/>
      <c r="B431" s="237"/>
      <c r="C431" s="239"/>
      <c r="D431" s="250"/>
      <c r="E431" s="32" t="s">
        <v>169</v>
      </c>
      <c r="F431" s="22" t="s">
        <v>174</v>
      </c>
      <c r="G431" s="23">
        <f t="shared" si="48"/>
        <v>160</v>
      </c>
      <c r="H431" s="24">
        <v>40</v>
      </c>
      <c r="I431" s="24">
        <v>40</v>
      </c>
      <c r="J431" s="24">
        <v>40</v>
      </c>
      <c r="K431" s="24">
        <v>40</v>
      </c>
    </row>
    <row r="432" spans="1:11" ht="15" customHeight="1" x14ac:dyDescent="0.3">
      <c r="A432" s="270"/>
      <c r="B432" s="238"/>
      <c r="C432" s="240"/>
      <c r="D432" s="266" t="s">
        <v>120</v>
      </c>
      <c r="E432" s="267"/>
      <c r="F432" s="268"/>
      <c r="G432" s="183">
        <f>SUM(H432:K432)</f>
        <v>28139</v>
      </c>
      <c r="H432" s="183">
        <f>SUM(H428:H431)</f>
        <v>7595</v>
      </c>
      <c r="I432" s="183">
        <f>SUM(I428:I431)</f>
        <v>7595</v>
      </c>
      <c r="J432" s="183">
        <f>SUM(J428:J431)</f>
        <v>7595</v>
      </c>
      <c r="K432" s="183">
        <f>SUM(K428:K431)</f>
        <v>5354</v>
      </c>
    </row>
    <row r="433" spans="1:11" ht="24.45" customHeight="1" x14ac:dyDescent="0.3">
      <c r="A433" s="270"/>
      <c r="B433" s="237" t="s">
        <v>127</v>
      </c>
      <c r="C433" s="239" t="s">
        <v>126</v>
      </c>
      <c r="D433" s="248">
        <v>151</v>
      </c>
      <c r="E433" s="32" t="s">
        <v>46</v>
      </c>
      <c r="F433" s="127" t="s">
        <v>57</v>
      </c>
      <c r="G433" s="23">
        <f t="shared" si="48"/>
        <v>2000</v>
      </c>
      <c r="H433" s="33">
        <v>1000</v>
      </c>
      <c r="I433" s="33">
        <v>1000</v>
      </c>
      <c r="J433" s="33"/>
      <c r="K433" s="33"/>
    </row>
    <row r="434" spans="1:11" ht="18.75" customHeight="1" x14ac:dyDescent="0.3">
      <c r="A434" s="270"/>
      <c r="B434" s="237"/>
      <c r="C434" s="239"/>
      <c r="D434" s="250"/>
      <c r="E434" s="32" t="s">
        <v>47</v>
      </c>
      <c r="F434" s="22" t="s">
        <v>22</v>
      </c>
      <c r="G434" s="23">
        <f t="shared" si="48"/>
        <v>19618</v>
      </c>
      <c r="H434" s="24">
        <v>10186</v>
      </c>
      <c r="I434" s="24">
        <v>9432</v>
      </c>
      <c r="J434" s="24"/>
      <c r="K434" s="24"/>
    </row>
    <row r="435" spans="1:11" ht="17.399999999999999" customHeight="1" x14ac:dyDescent="0.3">
      <c r="A435" s="270"/>
      <c r="B435" s="238"/>
      <c r="C435" s="240"/>
      <c r="D435" s="266" t="s">
        <v>124</v>
      </c>
      <c r="E435" s="267"/>
      <c r="F435" s="268"/>
      <c r="G435" s="183">
        <f>SUM(G433:G434)</f>
        <v>21618</v>
      </c>
      <c r="H435" s="183">
        <f>SUM(H433:H434)</f>
        <v>11186</v>
      </c>
      <c r="I435" s="183">
        <f>SUM(I433:I434)</f>
        <v>10432</v>
      </c>
      <c r="J435" s="183">
        <f>SUM(J433:J434)</f>
        <v>0</v>
      </c>
      <c r="K435" s="183">
        <f>SUM(K433:K434)</f>
        <v>0</v>
      </c>
    </row>
    <row r="436" spans="1:11" ht="15" customHeight="1" x14ac:dyDescent="0.3">
      <c r="A436" s="270"/>
      <c r="B436" s="237" t="s">
        <v>134</v>
      </c>
      <c r="C436" s="239" t="s">
        <v>135</v>
      </c>
      <c r="D436" s="248">
        <v>151</v>
      </c>
      <c r="E436" s="32" t="s">
        <v>39</v>
      </c>
      <c r="F436" s="22" t="s">
        <v>50</v>
      </c>
      <c r="G436" s="23">
        <f t="shared" si="48"/>
        <v>7200</v>
      </c>
      <c r="H436" s="24">
        <v>4350</v>
      </c>
      <c r="I436" s="24">
        <v>2850</v>
      </c>
      <c r="J436" s="24"/>
      <c r="K436" s="24"/>
    </row>
    <row r="437" spans="1:11" ht="15" customHeight="1" x14ac:dyDescent="0.3">
      <c r="A437" s="270"/>
      <c r="B437" s="237"/>
      <c r="C437" s="239"/>
      <c r="D437" s="249"/>
      <c r="E437" s="32" t="s">
        <v>40</v>
      </c>
      <c r="F437" s="5" t="s">
        <v>51</v>
      </c>
      <c r="G437" s="23">
        <f t="shared" si="48"/>
        <v>34923</v>
      </c>
      <c r="H437" s="24">
        <v>27510</v>
      </c>
      <c r="I437" s="24">
        <v>7413</v>
      </c>
      <c r="J437" s="24"/>
      <c r="K437" s="24"/>
    </row>
    <row r="438" spans="1:11" ht="15" customHeight="1" x14ac:dyDescent="0.3">
      <c r="A438" s="270"/>
      <c r="B438" s="237"/>
      <c r="C438" s="239"/>
      <c r="D438" s="250"/>
      <c r="E438" s="32" t="s">
        <v>41</v>
      </c>
      <c r="F438" s="22" t="s">
        <v>52</v>
      </c>
      <c r="G438" s="23">
        <f t="shared" si="48"/>
        <v>9222</v>
      </c>
      <c r="H438" s="24">
        <v>4661</v>
      </c>
      <c r="I438" s="24">
        <v>4561</v>
      </c>
      <c r="J438" s="24"/>
      <c r="K438" s="24"/>
    </row>
    <row r="439" spans="1:11" ht="15" customHeight="1" thickBot="1" x14ac:dyDescent="0.35">
      <c r="A439" s="270"/>
      <c r="B439" s="237"/>
      <c r="C439" s="239"/>
      <c r="D439" s="253" t="s">
        <v>132</v>
      </c>
      <c r="E439" s="254"/>
      <c r="F439" s="255"/>
      <c r="G439" s="184">
        <f>SUM(H439:K439)</f>
        <v>51345</v>
      </c>
      <c r="H439" s="184">
        <f>SUM(H436:H438)</f>
        <v>36521</v>
      </c>
      <c r="I439" s="184">
        <f>SUM(I436:I438)</f>
        <v>14824</v>
      </c>
      <c r="J439" s="184">
        <f>SUM(J436:J438)</f>
        <v>0</v>
      </c>
      <c r="K439" s="184">
        <f>SUM(K436:K438)</f>
        <v>0</v>
      </c>
    </row>
    <row r="440" spans="1:11" ht="15" customHeight="1" thickBot="1" x14ac:dyDescent="0.35">
      <c r="A440" s="202" t="s">
        <v>209</v>
      </c>
      <c r="B440" s="243" t="s">
        <v>212</v>
      </c>
      <c r="C440" s="244"/>
      <c r="D440" s="244"/>
      <c r="E440" s="244"/>
      <c r="F440" s="245"/>
      <c r="G440" s="210">
        <f>SUM(G444,G446,G448,G452,G454,G458)</f>
        <v>83016</v>
      </c>
      <c r="H440" s="210">
        <f>SUM(H444,H446,H448,H452,H454,H458)</f>
        <v>30572</v>
      </c>
      <c r="I440" s="210">
        <f>SUM(I444,I446,I448,I452,I454,I458)</f>
        <v>27281</v>
      </c>
      <c r="J440" s="210">
        <f>SUM(J444,J446,J448,J452,J454,J458)</f>
        <v>15180</v>
      </c>
      <c r="K440" s="211">
        <f>SUM(K444,K446,K448,K452,K454,K458)</f>
        <v>9983</v>
      </c>
    </row>
    <row r="441" spans="1:11" ht="15" customHeight="1" x14ac:dyDescent="0.3">
      <c r="A441" s="236"/>
      <c r="B441" s="237" t="s">
        <v>59</v>
      </c>
      <c r="C441" s="239" t="s">
        <v>15</v>
      </c>
      <c r="D441" s="172">
        <v>151</v>
      </c>
      <c r="E441" s="288" t="s">
        <v>21</v>
      </c>
      <c r="F441" s="275" t="s">
        <v>58</v>
      </c>
      <c r="G441" s="40">
        <f t="shared" si="48"/>
        <v>58964</v>
      </c>
      <c r="H441" s="119">
        <v>23665</v>
      </c>
      <c r="I441" s="119">
        <v>13765</v>
      </c>
      <c r="J441" s="119">
        <v>13065</v>
      </c>
      <c r="K441" s="119">
        <v>8469</v>
      </c>
    </row>
    <row r="442" spans="1:11" ht="15" customHeight="1" x14ac:dyDescent="0.3">
      <c r="A442" s="236"/>
      <c r="B442" s="237"/>
      <c r="C442" s="239"/>
      <c r="D442" s="196" t="s">
        <v>98</v>
      </c>
      <c r="E442" s="288"/>
      <c r="F442" s="275"/>
      <c r="G442" s="40">
        <f t="shared" si="48"/>
        <v>500</v>
      </c>
      <c r="H442" s="119">
        <v>125</v>
      </c>
      <c r="I442" s="119">
        <v>125</v>
      </c>
      <c r="J442" s="119">
        <v>125</v>
      </c>
      <c r="K442" s="119">
        <v>125</v>
      </c>
    </row>
    <row r="443" spans="1:11" ht="15" customHeight="1" x14ac:dyDescent="0.3">
      <c r="A443" s="236"/>
      <c r="B443" s="237"/>
      <c r="C443" s="239"/>
      <c r="D443" s="32" t="s">
        <v>99</v>
      </c>
      <c r="E443" s="289"/>
      <c r="F443" s="276"/>
      <c r="G443" s="23">
        <f t="shared" si="48"/>
        <v>367</v>
      </c>
      <c r="H443" s="24">
        <v>367</v>
      </c>
      <c r="I443" s="24"/>
      <c r="J443" s="24"/>
      <c r="K443" s="24"/>
    </row>
    <row r="444" spans="1:11" ht="15" customHeight="1" x14ac:dyDescent="0.3">
      <c r="A444" s="236"/>
      <c r="B444" s="238"/>
      <c r="C444" s="240"/>
      <c r="D444" s="266" t="s">
        <v>35</v>
      </c>
      <c r="E444" s="267"/>
      <c r="F444" s="268"/>
      <c r="G444" s="183">
        <f>SUM(H444:K444)</f>
        <v>59831</v>
      </c>
      <c r="H444" s="183">
        <f>SUM(H441:H443)</f>
        <v>24157</v>
      </c>
      <c r="I444" s="183">
        <f>SUM(I441:I443)</f>
        <v>13890</v>
      </c>
      <c r="J444" s="183">
        <f>SUM(J441:J443)</f>
        <v>13190</v>
      </c>
      <c r="K444" s="183">
        <f>SUM(K441:K443)</f>
        <v>8594</v>
      </c>
    </row>
    <row r="445" spans="1:11" ht="25.5" customHeight="1" x14ac:dyDescent="0.3">
      <c r="A445" s="236"/>
      <c r="B445" s="252" t="s">
        <v>85</v>
      </c>
      <c r="C445" s="251" t="s">
        <v>86</v>
      </c>
      <c r="D445" s="171">
        <v>151</v>
      </c>
      <c r="E445" s="32" t="s">
        <v>42</v>
      </c>
      <c r="F445" s="22" t="s">
        <v>53</v>
      </c>
      <c r="G445" s="23">
        <f t="shared" si="48"/>
        <v>2000</v>
      </c>
      <c r="H445" s="24">
        <v>200</v>
      </c>
      <c r="I445" s="24">
        <v>1800</v>
      </c>
      <c r="J445" s="24"/>
      <c r="K445" s="24"/>
    </row>
    <row r="446" spans="1:11" ht="15" customHeight="1" x14ac:dyDescent="0.3">
      <c r="A446" s="236"/>
      <c r="B446" s="238"/>
      <c r="C446" s="240"/>
      <c r="D446" s="266" t="s">
        <v>89</v>
      </c>
      <c r="E446" s="267"/>
      <c r="F446" s="268"/>
      <c r="G446" s="183">
        <f>SUM(H446:K446)</f>
        <v>2000</v>
      </c>
      <c r="H446" s="183">
        <f>SUM(H445:H445)</f>
        <v>200</v>
      </c>
      <c r="I446" s="183">
        <f>SUM(I445:I445)</f>
        <v>1800</v>
      </c>
      <c r="J446" s="183">
        <f>SUM(J445:J445)</f>
        <v>0</v>
      </c>
      <c r="K446" s="183">
        <f>SUM(K445:K445)</f>
        <v>0</v>
      </c>
    </row>
    <row r="447" spans="1:11" ht="23.85" customHeight="1" x14ac:dyDescent="0.3">
      <c r="A447" s="236"/>
      <c r="B447" s="252" t="s">
        <v>100</v>
      </c>
      <c r="C447" s="251" t="s">
        <v>101</v>
      </c>
      <c r="D447" s="32">
        <v>151</v>
      </c>
      <c r="E447" s="32" t="s">
        <v>203</v>
      </c>
      <c r="F447" s="22" t="s">
        <v>53</v>
      </c>
      <c r="G447" s="34">
        <f>SUM(H447:K447)</f>
        <v>300</v>
      </c>
      <c r="H447" s="34"/>
      <c r="I447" s="33">
        <v>300</v>
      </c>
      <c r="J447" s="34"/>
      <c r="K447" s="34"/>
    </row>
    <row r="448" spans="1:11" ht="15" customHeight="1" x14ac:dyDescent="0.3">
      <c r="A448" s="236"/>
      <c r="B448" s="238"/>
      <c r="C448" s="240"/>
      <c r="D448" s="266" t="s">
        <v>102</v>
      </c>
      <c r="E448" s="267"/>
      <c r="F448" s="268"/>
      <c r="G448" s="183">
        <f>SUM(H448:K448)</f>
        <v>300</v>
      </c>
      <c r="H448" s="183">
        <f t="shared" ref="H448:K448" si="59">SUM(H447)</f>
        <v>0</v>
      </c>
      <c r="I448" s="183">
        <f t="shared" si="59"/>
        <v>300</v>
      </c>
      <c r="J448" s="183">
        <f t="shared" si="59"/>
        <v>0</v>
      </c>
      <c r="K448" s="183">
        <f t="shared" si="59"/>
        <v>0</v>
      </c>
    </row>
    <row r="449" spans="1:15" ht="25.5" customHeight="1" x14ac:dyDescent="0.3">
      <c r="A449" s="236"/>
      <c r="B449" s="252" t="s">
        <v>108</v>
      </c>
      <c r="C449" s="251" t="s">
        <v>121</v>
      </c>
      <c r="D449" s="248">
        <v>142</v>
      </c>
      <c r="E449" s="32" t="s">
        <v>182</v>
      </c>
      <c r="F449" s="22" t="s">
        <v>188</v>
      </c>
      <c r="G449" s="23">
        <f t="shared" si="48"/>
        <v>235</v>
      </c>
      <c r="H449" s="24">
        <v>59</v>
      </c>
      <c r="I449" s="24">
        <v>59</v>
      </c>
      <c r="J449" s="24">
        <v>59</v>
      </c>
      <c r="K449" s="24">
        <v>58</v>
      </c>
    </row>
    <row r="450" spans="1:15" ht="25.5" customHeight="1" x14ac:dyDescent="0.3">
      <c r="A450" s="236"/>
      <c r="B450" s="237"/>
      <c r="C450" s="239"/>
      <c r="D450" s="249"/>
      <c r="E450" s="32" t="s">
        <v>168</v>
      </c>
      <c r="F450" s="22" t="s">
        <v>173</v>
      </c>
      <c r="G450" s="23">
        <f t="shared" si="48"/>
        <v>3444</v>
      </c>
      <c r="H450" s="24">
        <v>1029</v>
      </c>
      <c r="I450" s="24">
        <v>805</v>
      </c>
      <c r="J450" s="24">
        <v>805</v>
      </c>
      <c r="K450" s="24">
        <v>805</v>
      </c>
    </row>
    <row r="451" spans="1:15" ht="15" customHeight="1" x14ac:dyDescent="0.3">
      <c r="A451" s="236"/>
      <c r="B451" s="237"/>
      <c r="C451" s="239"/>
      <c r="D451" s="250"/>
      <c r="E451" s="32" t="s">
        <v>169</v>
      </c>
      <c r="F451" s="22" t="s">
        <v>174</v>
      </c>
      <c r="G451" s="23">
        <f t="shared" si="48"/>
        <v>106</v>
      </c>
      <c r="H451" s="24">
        <v>27</v>
      </c>
      <c r="I451" s="24">
        <v>27</v>
      </c>
      <c r="J451" s="24">
        <v>26</v>
      </c>
      <c r="K451" s="24">
        <v>26</v>
      </c>
    </row>
    <row r="452" spans="1:15" ht="15" customHeight="1" x14ac:dyDescent="0.3">
      <c r="A452" s="236"/>
      <c r="B452" s="238"/>
      <c r="C452" s="240"/>
      <c r="D452" s="266" t="s">
        <v>120</v>
      </c>
      <c r="E452" s="267"/>
      <c r="F452" s="268"/>
      <c r="G452" s="183">
        <f>SUM(H452:K452)</f>
        <v>3785</v>
      </c>
      <c r="H452" s="183">
        <f>SUM(H449:H451)</f>
        <v>1115</v>
      </c>
      <c r="I452" s="183">
        <f>SUM(I449:I451)</f>
        <v>891</v>
      </c>
      <c r="J452" s="183">
        <f>SUM(J449:J451)</f>
        <v>890</v>
      </c>
      <c r="K452" s="183">
        <f>SUM(K449:K451)</f>
        <v>889</v>
      </c>
    </row>
    <row r="453" spans="1:15" ht="24.45" customHeight="1" x14ac:dyDescent="0.3">
      <c r="A453" s="236"/>
      <c r="B453" s="280" t="s">
        <v>127</v>
      </c>
      <c r="C453" s="281" t="s">
        <v>126</v>
      </c>
      <c r="D453" s="172">
        <v>151</v>
      </c>
      <c r="E453" s="32" t="s">
        <v>46</v>
      </c>
      <c r="F453" s="124" t="s">
        <v>57</v>
      </c>
      <c r="G453" s="34">
        <f>SUM(H453:K453)</f>
        <v>3000</v>
      </c>
      <c r="H453" s="33">
        <v>3000</v>
      </c>
      <c r="I453" s="33"/>
      <c r="J453" s="33"/>
      <c r="K453" s="33"/>
    </row>
    <row r="454" spans="1:15" ht="15" customHeight="1" x14ac:dyDescent="0.3">
      <c r="A454" s="236"/>
      <c r="B454" s="280"/>
      <c r="C454" s="281"/>
      <c r="D454" s="266" t="s">
        <v>124</v>
      </c>
      <c r="E454" s="267"/>
      <c r="F454" s="268"/>
      <c r="G454" s="183">
        <f>SUM(H454:K454)</f>
        <v>3000</v>
      </c>
      <c r="H454" s="183">
        <f t="shared" ref="H454:K454" si="60">SUM(H453)</f>
        <v>3000</v>
      </c>
      <c r="I454" s="183">
        <f t="shared" si="60"/>
        <v>0</v>
      </c>
      <c r="J454" s="183">
        <f t="shared" si="60"/>
        <v>0</v>
      </c>
      <c r="K454" s="183">
        <f t="shared" si="60"/>
        <v>0</v>
      </c>
    </row>
    <row r="455" spans="1:15" ht="15" customHeight="1" x14ac:dyDescent="0.3">
      <c r="A455" s="236"/>
      <c r="B455" s="237" t="s">
        <v>134</v>
      </c>
      <c r="C455" s="239" t="s">
        <v>135</v>
      </c>
      <c r="D455" s="248">
        <v>151</v>
      </c>
      <c r="E455" s="32" t="s">
        <v>39</v>
      </c>
      <c r="F455" s="22" t="s">
        <v>50</v>
      </c>
      <c r="G455" s="23">
        <f t="shared" si="48"/>
        <v>7700</v>
      </c>
      <c r="H455" s="24">
        <v>500</v>
      </c>
      <c r="I455" s="24">
        <v>6200</v>
      </c>
      <c r="J455" s="24">
        <v>800</v>
      </c>
      <c r="K455" s="24">
        <v>200</v>
      </c>
    </row>
    <row r="456" spans="1:15" ht="15" customHeight="1" x14ac:dyDescent="0.3">
      <c r="A456" s="236"/>
      <c r="B456" s="237"/>
      <c r="C456" s="239"/>
      <c r="D456" s="249"/>
      <c r="E456" s="32" t="s">
        <v>40</v>
      </c>
      <c r="F456" s="5" t="s">
        <v>51</v>
      </c>
      <c r="G456" s="23">
        <f t="shared" si="48"/>
        <v>1600</v>
      </c>
      <c r="H456" s="24">
        <v>700</v>
      </c>
      <c r="I456" s="24">
        <v>900</v>
      </c>
      <c r="J456" s="24"/>
      <c r="K456" s="24"/>
    </row>
    <row r="457" spans="1:15" ht="15" customHeight="1" x14ac:dyDescent="0.3">
      <c r="A457" s="236"/>
      <c r="B457" s="237"/>
      <c r="C457" s="239"/>
      <c r="D457" s="250"/>
      <c r="E457" s="32" t="s">
        <v>41</v>
      </c>
      <c r="F457" s="22" t="s">
        <v>52</v>
      </c>
      <c r="G457" s="23">
        <f t="shared" si="48"/>
        <v>4800</v>
      </c>
      <c r="H457" s="24">
        <v>900</v>
      </c>
      <c r="I457" s="24">
        <v>3300</v>
      </c>
      <c r="J457" s="24">
        <v>300</v>
      </c>
      <c r="K457" s="24">
        <v>300</v>
      </c>
    </row>
    <row r="458" spans="1:15" ht="15" customHeight="1" x14ac:dyDescent="0.3">
      <c r="A458" s="236"/>
      <c r="B458" s="237"/>
      <c r="C458" s="239"/>
      <c r="D458" s="253" t="s">
        <v>132</v>
      </c>
      <c r="E458" s="254"/>
      <c r="F458" s="255"/>
      <c r="G458" s="184">
        <f>SUM(H458:K458)</f>
        <v>14100</v>
      </c>
      <c r="H458" s="184">
        <f>SUM(H455:H457)</f>
        <v>2100</v>
      </c>
      <c r="I458" s="184">
        <f>SUM(I455:I457)</f>
        <v>10400</v>
      </c>
      <c r="J458" s="184">
        <f>SUM(J455:J457)</f>
        <v>1100</v>
      </c>
      <c r="K458" s="184">
        <f>SUM(K455:K457)</f>
        <v>500</v>
      </c>
    </row>
    <row r="459" spans="1:15" ht="15" customHeight="1" x14ac:dyDescent="0.3">
      <c r="A459" s="218" t="s">
        <v>211</v>
      </c>
      <c r="B459" s="330" t="s">
        <v>214</v>
      </c>
      <c r="C459" s="330"/>
      <c r="D459" s="330"/>
      <c r="E459" s="330"/>
      <c r="F459" s="330"/>
      <c r="G459" s="219">
        <f>SUM(G465)</f>
        <v>884800</v>
      </c>
      <c r="H459" s="219">
        <f t="shared" ref="H459:K459" si="61">SUM(H465)</f>
        <v>267300</v>
      </c>
      <c r="I459" s="219">
        <f t="shared" si="61"/>
        <v>270770</v>
      </c>
      <c r="J459" s="219">
        <f t="shared" si="61"/>
        <v>254620</v>
      </c>
      <c r="K459" s="219">
        <f t="shared" si="61"/>
        <v>92110</v>
      </c>
    </row>
    <row r="460" spans="1:15" ht="15" customHeight="1" x14ac:dyDescent="0.3">
      <c r="A460" s="241"/>
      <c r="B460" s="237" t="s">
        <v>85</v>
      </c>
      <c r="C460" s="239" t="s">
        <v>86</v>
      </c>
      <c r="D460" s="172">
        <v>152</v>
      </c>
      <c r="E460" s="156" t="s">
        <v>43</v>
      </c>
      <c r="F460" s="217" t="s">
        <v>54</v>
      </c>
      <c r="G460" s="40">
        <f t="shared" si="48"/>
        <v>22789</v>
      </c>
      <c r="H460" s="119">
        <v>6100</v>
      </c>
      <c r="I460" s="119">
        <v>7120</v>
      </c>
      <c r="J460" s="119">
        <v>8120</v>
      </c>
      <c r="K460" s="119">
        <v>1449</v>
      </c>
      <c r="L460" s="57"/>
      <c r="M460" s="57"/>
      <c r="N460" s="57"/>
      <c r="O460" s="58"/>
    </row>
    <row r="461" spans="1:15" ht="25.8" customHeight="1" x14ac:dyDescent="0.3">
      <c r="A461" s="241"/>
      <c r="B461" s="237"/>
      <c r="C461" s="239"/>
      <c r="D461" s="248">
        <v>151</v>
      </c>
      <c r="E461" s="56" t="s">
        <v>42</v>
      </c>
      <c r="F461" s="73" t="s">
        <v>53</v>
      </c>
      <c r="G461" s="23">
        <f t="shared" si="48"/>
        <v>70000</v>
      </c>
      <c r="H461" s="24">
        <v>15000</v>
      </c>
      <c r="I461" s="24">
        <v>30000</v>
      </c>
      <c r="J461" s="24">
        <v>20000</v>
      </c>
      <c r="K461" s="24">
        <v>5000</v>
      </c>
      <c r="L461" s="57"/>
      <c r="M461" s="57"/>
      <c r="N461" s="57"/>
      <c r="O461" s="58"/>
    </row>
    <row r="462" spans="1:15" ht="15" customHeight="1" x14ac:dyDescent="0.3">
      <c r="A462" s="241"/>
      <c r="B462" s="237"/>
      <c r="C462" s="239"/>
      <c r="D462" s="250"/>
      <c r="E462" s="111" t="s">
        <v>43</v>
      </c>
      <c r="F462" s="112" t="s">
        <v>54</v>
      </c>
      <c r="G462" s="23">
        <f t="shared" si="48"/>
        <v>772011</v>
      </c>
      <c r="H462" s="24">
        <v>239200</v>
      </c>
      <c r="I462" s="24">
        <v>227650</v>
      </c>
      <c r="J462" s="24">
        <v>221500</v>
      </c>
      <c r="K462" s="24">
        <v>83661</v>
      </c>
      <c r="L462" s="57"/>
      <c r="M462" s="57"/>
      <c r="N462" s="57"/>
      <c r="O462" s="58"/>
    </row>
    <row r="463" spans="1:15" ht="15" customHeight="1" x14ac:dyDescent="0.3">
      <c r="A463" s="241"/>
      <c r="B463" s="237"/>
      <c r="C463" s="239"/>
      <c r="D463" s="32" t="s">
        <v>98</v>
      </c>
      <c r="E463" s="15" t="s">
        <v>43</v>
      </c>
      <c r="F463" s="50" t="s">
        <v>54</v>
      </c>
      <c r="G463" s="23">
        <f t="shared" si="48"/>
        <v>10000</v>
      </c>
      <c r="H463" s="24">
        <v>3000</v>
      </c>
      <c r="I463" s="24">
        <v>3000</v>
      </c>
      <c r="J463" s="24">
        <v>3000</v>
      </c>
      <c r="K463" s="24">
        <v>1000</v>
      </c>
    </row>
    <row r="464" spans="1:15" ht="15" customHeight="1" x14ac:dyDescent="0.3">
      <c r="A464" s="241"/>
      <c r="B464" s="237"/>
      <c r="C464" s="239"/>
      <c r="D464" s="172" t="s">
        <v>187</v>
      </c>
      <c r="E464" s="15" t="s">
        <v>43</v>
      </c>
      <c r="F464" s="5" t="s">
        <v>54</v>
      </c>
      <c r="G464" s="23">
        <f t="shared" si="48"/>
        <v>10000</v>
      </c>
      <c r="H464" s="24">
        <v>4000</v>
      </c>
      <c r="I464" s="24">
        <v>3000</v>
      </c>
      <c r="J464" s="24">
        <v>2000</v>
      </c>
      <c r="K464" s="24">
        <v>1000</v>
      </c>
    </row>
    <row r="465" spans="1:11" ht="15" customHeight="1" thickBot="1" x14ac:dyDescent="0.35">
      <c r="A465" s="242"/>
      <c r="B465" s="269"/>
      <c r="C465" s="272"/>
      <c r="D465" s="253" t="s">
        <v>89</v>
      </c>
      <c r="E465" s="254"/>
      <c r="F465" s="255"/>
      <c r="G465" s="184">
        <f>SUM(H465:K465)</f>
        <v>884800</v>
      </c>
      <c r="H465" s="184">
        <f>SUM(H460:H464)</f>
        <v>267300</v>
      </c>
      <c r="I465" s="184">
        <f>SUM(I460:I464)</f>
        <v>270770</v>
      </c>
      <c r="J465" s="184">
        <f>SUM(J460:J464)</f>
        <v>254620</v>
      </c>
      <c r="K465" s="184">
        <f>SUM(K460:K464)</f>
        <v>92110</v>
      </c>
    </row>
    <row r="466" spans="1:11" ht="15" customHeight="1" thickBot="1" x14ac:dyDescent="0.35">
      <c r="A466" s="202" t="s">
        <v>213</v>
      </c>
      <c r="B466" s="256" t="s">
        <v>216</v>
      </c>
      <c r="C466" s="257"/>
      <c r="D466" s="257"/>
      <c r="E466" s="257"/>
      <c r="F466" s="258"/>
      <c r="G466" s="203">
        <f>SUM(H466:K466)</f>
        <v>716401</v>
      </c>
      <c r="H466" s="203">
        <f t="shared" ref="H466:K466" si="62">SUM(H472)</f>
        <v>206282</v>
      </c>
      <c r="I466" s="203">
        <f t="shared" si="62"/>
        <v>225982</v>
      </c>
      <c r="J466" s="203">
        <f t="shared" si="62"/>
        <v>226982</v>
      </c>
      <c r="K466" s="204">
        <f t="shared" si="62"/>
        <v>57155</v>
      </c>
    </row>
    <row r="467" spans="1:11" ht="15" customHeight="1" x14ac:dyDescent="0.3">
      <c r="A467" s="236"/>
      <c r="B467" s="237" t="s">
        <v>85</v>
      </c>
      <c r="C467" s="239" t="s">
        <v>86</v>
      </c>
      <c r="D467" s="172">
        <v>1427</v>
      </c>
      <c r="E467" s="297" t="s">
        <v>87</v>
      </c>
      <c r="F467" s="304" t="s">
        <v>93</v>
      </c>
      <c r="G467" s="40">
        <f t="shared" si="48"/>
        <v>26568</v>
      </c>
      <c r="H467" s="41">
        <v>6642</v>
      </c>
      <c r="I467" s="41">
        <v>6642</v>
      </c>
      <c r="J467" s="41">
        <v>6642</v>
      </c>
      <c r="K467" s="41">
        <v>6642</v>
      </c>
    </row>
    <row r="468" spans="1:11" ht="15" customHeight="1" x14ac:dyDescent="0.3">
      <c r="A468" s="236"/>
      <c r="B468" s="237"/>
      <c r="C468" s="239"/>
      <c r="D468" s="32">
        <v>152</v>
      </c>
      <c r="E468" s="288"/>
      <c r="F468" s="304"/>
      <c r="G468" s="23">
        <f t="shared" si="48"/>
        <v>20671</v>
      </c>
      <c r="H468" s="24">
        <v>5200</v>
      </c>
      <c r="I468" s="24">
        <v>5200</v>
      </c>
      <c r="J468" s="24">
        <v>5200</v>
      </c>
      <c r="K468" s="24">
        <v>5071</v>
      </c>
    </row>
    <row r="469" spans="1:11" ht="15" customHeight="1" x14ac:dyDescent="0.3">
      <c r="A469" s="236"/>
      <c r="B469" s="237"/>
      <c r="C469" s="239"/>
      <c r="D469" s="32">
        <v>151</v>
      </c>
      <c r="E469" s="288"/>
      <c r="F469" s="304"/>
      <c r="G469" s="23">
        <f t="shared" si="48"/>
        <v>666162</v>
      </c>
      <c r="H469" s="24">
        <v>193690</v>
      </c>
      <c r="I469" s="24">
        <v>213390</v>
      </c>
      <c r="J469" s="24">
        <v>214390</v>
      </c>
      <c r="K469" s="24">
        <v>44692</v>
      </c>
    </row>
    <row r="470" spans="1:11" ht="15" customHeight="1" x14ac:dyDescent="0.3">
      <c r="A470" s="236"/>
      <c r="B470" s="237"/>
      <c r="C470" s="239"/>
      <c r="D470" s="32" t="s">
        <v>98</v>
      </c>
      <c r="E470" s="288"/>
      <c r="F470" s="304"/>
      <c r="G470" s="23">
        <f t="shared" si="48"/>
        <v>1000</v>
      </c>
      <c r="H470" s="24">
        <v>250</v>
      </c>
      <c r="I470" s="24">
        <v>250</v>
      </c>
      <c r="J470" s="24">
        <v>250</v>
      </c>
      <c r="K470" s="24">
        <v>250</v>
      </c>
    </row>
    <row r="471" spans="1:11" ht="15" customHeight="1" x14ac:dyDescent="0.3">
      <c r="A471" s="236"/>
      <c r="B471" s="237"/>
      <c r="C471" s="239"/>
      <c r="D471" s="32" t="s">
        <v>187</v>
      </c>
      <c r="E471" s="289"/>
      <c r="F471" s="305"/>
      <c r="G471" s="23">
        <f t="shared" si="48"/>
        <v>2000</v>
      </c>
      <c r="H471" s="24">
        <v>500</v>
      </c>
      <c r="I471" s="24">
        <v>500</v>
      </c>
      <c r="J471" s="24">
        <v>500</v>
      </c>
      <c r="K471" s="24">
        <v>500</v>
      </c>
    </row>
    <row r="472" spans="1:11" ht="15" customHeight="1" thickBot="1" x14ac:dyDescent="0.35">
      <c r="A472" s="236"/>
      <c r="B472" s="237"/>
      <c r="C472" s="239"/>
      <c r="D472" s="253" t="s">
        <v>89</v>
      </c>
      <c r="E472" s="254"/>
      <c r="F472" s="255"/>
      <c r="G472" s="184">
        <f>SUM(H472:K472)</f>
        <v>716401</v>
      </c>
      <c r="H472" s="184">
        <f>SUM(H467:H471)</f>
        <v>206282</v>
      </c>
      <c r="I472" s="184">
        <f>SUM(I467:I471)</f>
        <v>225982</v>
      </c>
      <c r="J472" s="184">
        <f>SUM(J467:J471)</f>
        <v>226982</v>
      </c>
      <c r="K472" s="184">
        <f>SUM(K467:K471)</f>
        <v>57155</v>
      </c>
    </row>
    <row r="473" spans="1:11" ht="15" customHeight="1" thickBot="1" x14ac:dyDescent="0.35">
      <c r="A473" s="202" t="s">
        <v>215</v>
      </c>
      <c r="B473" s="301" t="s">
        <v>218</v>
      </c>
      <c r="C473" s="301"/>
      <c r="D473" s="301"/>
      <c r="E473" s="301"/>
      <c r="F473" s="301"/>
      <c r="G473" s="203">
        <f>SUM(H473:K473)</f>
        <v>675400</v>
      </c>
      <c r="H473" s="203">
        <f t="shared" ref="H473:K473" si="63">SUM(H476)</f>
        <v>168000</v>
      </c>
      <c r="I473" s="203">
        <f t="shared" si="63"/>
        <v>169400</v>
      </c>
      <c r="J473" s="203">
        <f t="shared" si="63"/>
        <v>169000</v>
      </c>
      <c r="K473" s="204">
        <f t="shared" si="63"/>
        <v>169000</v>
      </c>
    </row>
    <row r="474" spans="1:11" ht="15" customHeight="1" x14ac:dyDescent="0.3">
      <c r="A474" s="356"/>
      <c r="B474" s="237" t="s">
        <v>108</v>
      </c>
      <c r="C474" s="239" t="s">
        <v>121</v>
      </c>
      <c r="D474" s="172">
        <v>142</v>
      </c>
      <c r="E474" s="297" t="s">
        <v>66</v>
      </c>
      <c r="F474" s="352" t="s">
        <v>79</v>
      </c>
      <c r="G474" s="40">
        <f t="shared" si="48"/>
        <v>672400</v>
      </c>
      <c r="H474" s="41">
        <v>168000</v>
      </c>
      <c r="I474" s="41">
        <v>168400</v>
      </c>
      <c r="J474" s="41">
        <v>168000</v>
      </c>
      <c r="K474" s="41">
        <v>168000</v>
      </c>
    </row>
    <row r="475" spans="1:11" ht="15" customHeight="1" x14ac:dyDescent="0.3">
      <c r="A475" s="356"/>
      <c r="B475" s="237"/>
      <c r="C475" s="239"/>
      <c r="D475" s="32">
        <v>151</v>
      </c>
      <c r="E475" s="288"/>
      <c r="F475" s="304"/>
      <c r="G475" s="23">
        <f t="shared" si="48"/>
        <v>3000</v>
      </c>
      <c r="H475" s="24"/>
      <c r="I475" s="24">
        <v>1000</v>
      </c>
      <c r="J475" s="24">
        <v>1000</v>
      </c>
      <c r="K475" s="24">
        <v>1000</v>
      </c>
    </row>
    <row r="476" spans="1:11" ht="15" customHeight="1" thickBot="1" x14ac:dyDescent="0.35">
      <c r="A476" s="356"/>
      <c r="B476" s="237"/>
      <c r="C476" s="239"/>
      <c r="D476" s="253" t="s">
        <v>120</v>
      </c>
      <c r="E476" s="254"/>
      <c r="F476" s="255"/>
      <c r="G476" s="184">
        <f>SUM(H476:K476)</f>
        <v>675400</v>
      </c>
      <c r="H476" s="184">
        <f>SUM(H474:H475)</f>
        <v>168000</v>
      </c>
      <c r="I476" s="184">
        <f>SUM(I474:I475)</f>
        <v>169400</v>
      </c>
      <c r="J476" s="184">
        <f>SUM(J474:J475)</f>
        <v>169000</v>
      </c>
      <c r="K476" s="184">
        <f>SUM(K474:K475)</f>
        <v>169000</v>
      </c>
    </row>
    <row r="477" spans="1:11" ht="15" customHeight="1" thickBot="1" x14ac:dyDescent="0.35">
      <c r="A477" s="202" t="s">
        <v>217</v>
      </c>
      <c r="B477" s="256" t="s">
        <v>220</v>
      </c>
      <c r="C477" s="257"/>
      <c r="D477" s="257"/>
      <c r="E477" s="306"/>
      <c r="F477" s="307"/>
      <c r="G477" s="204">
        <f>SUM(H477:K477)</f>
        <v>1476420</v>
      </c>
      <c r="H477" s="204">
        <f>SUM(H484,H486)</f>
        <v>444246</v>
      </c>
      <c r="I477" s="204">
        <f>SUM(I484,I486)</f>
        <v>547515</v>
      </c>
      <c r="J477" s="204">
        <f>SUM(J484,J486)</f>
        <v>167680</v>
      </c>
      <c r="K477" s="204">
        <f>SUM(K484,K486)</f>
        <v>316979</v>
      </c>
    </row>
    <row r="478" spans="1:11" ht="27.75" customHeight="1" x14ac:dyDescent="0.3">
      <c r="A478" s="236"/>
      <c r="B478" s="237" t="s">
        <v>107</v>
      </c>
      <c r="C478" s="239" t="s">
        <v>104</v>
      </c>
      <c r="D478" s="198" t="s">
        <v>298</v>
      </c>
      <c r="E478" s="169" t="s">
        <v>176</v>
      </c>
      <c r="F478" s="22" t="s">
        <v>177</v>
      </c>
      <c r="G478" s="40">
        <f t="shared" si="48"/>
        <v>764293</v>
      </c>
      <c r="H478" s="119">
        <v>191073</v>
      </c>
      <c r="I478" s="119">
        <v>318481</v>
      </c>
      <c r="J478" s="119">
        <v>63666</v>
      </c>
      <c r="K478" s="119">
        <v>191073</v>
      </c>
    </row>
    <row r="479" spans="1:11" ht="25.8" customHeight="1" x14ac:dyDescent="0.3">
      <c r="A479" s="236"/>
      <c r="B479" s="237"/>
      <c r="C479" s="239"/>
      <c r="D479" s="198" t="s">
        <v>279</v>
      </c>
      <c r="E479" s="169" t="s">
        <v>176</v>
      </c>
      <c r="F479" s="22" t="s">
        <v>177</v>
      </c>
      <c r="G479" s="23">
        <f t="shared" si="48"/>
        <v>188671</v>
      </c>
      <c r="H479" s="24">
        <v>47168</v>
      </c>
      <c r="I479" s="24">
        <v>78619</v>
      </c>
      <c r="J479" s="24">
        <v>15716</v>
      </c>
      <c r="K479" s="24">
        <v>47168</v>
      </c>
    </row>
    <row r="480" spans="1:11" ht="24.45" customHeight="1" x14ac:dyDescent="0.3">
      <c r="A480" s="236"/>
      <c r="B480" s="237"/>
      <c r="C480" s="239"/>
      <c r="D480" s="173">
        <v>132</v>
      </c>
      <c r="E480" s="169" t="s">
        <v>176</v>
      </c>
      <c r="F480" s="22" t="s">
        <v>177</v>
      </c>
      <c r="G480" s="23">
        <f t="shared" si="48"/>
        <v>50038</v>
      </c>
      <c r="H480" s="24">
        <v>50038</v>
      </c>
      <c r="I480" s="24"/>
      <c r="J480" s="24"/>
      <c r="K480" s="24"/>
    </row>
    <row r="481" spans="1:11" ht="22.5" customHeight="1" x14ac:dyDescent="0.3">
      <c r="A481" s="236"/>
      <c r="B481" s="237"/>
      <c r="C481" s="239"/>
      <c r="D481" s="198">
        <v>151</v>
      </c>
      <c r="E481" s="169" t="s">
        <v>176</v>
      </c>
      <c r="F481" s="22" t="s">
        <v>177</v>
      </c>
      <c r="G481" s="34">
        <f t="shared" si="48"/>
        <v>417678</v>
      </c>
      <c r="H481" s="24">
        <v>134183</v>
      </c>
      <c r="I481" s="24">
        <v>132135</v>
      </c>
      <c r="J481" s="24">
        <v>84138</v>
      </c>
      <c r="K481" s="24">
        <v>67222</v>
      </c>
    </row>
    <row r="482" spans="1:11" ht="22.5" customHeight="1" x14ac:dyDescent="0.3">
      <c r="A482" s="236"/>
      <c r="B482" s="237"/>
      <c r="C482" s="239"/>
      <c r="D482" s="32" t="s">
        <v>98</v>
      </c>
      <c r="E482" s="169" t="s">
        <v>176</v>
      </c>
      <c r="F482" s="22" t="s">
        <v>177</v>
      </c>
      <c r="G482" s="34">
        <f t="shared" si="48"/>
        <v>3500</v>
      </c>
      <c r="H482" s="24">
        <v>384</v>
      </c>
      <c r="I482" s="24">
        <v>2000</v>
      </c>
      <c r="J482" s="24"/>
      <c r="K482" s="24">
        <v>1116</v>
      </c>
    </row>
    <row r="483" spans="1:11" ht="23.85" customHeight="1" x14ac:dyDescent="0.3">
      <c r="A483" s="236"/>
      <c r="B483" s="237"/>
      <c r="C483" s="239"/>
      <c r="D483" s="32" t="s">
        <v>187</v>
      </c>
      <c r="E483" s="169" t="s">
        <v>176</v>
      </c>
      <c r="F483" s="22" t="s">
        <v>177</v>
      </c>
      <c r="G483" s="34">
        <f t="shared" si="48"/>
        <v>20000</v>
      </c>
      <c r="H483" s="24">
        <v>11000</v>
      </c>
      <c r="I483" s="24">
        <v>9000</v>
      </c>
      <c r="J483" s="24"/>
      <c r="K483" s="24"/>
    </row>
    <row r="484" spans="1:11" ht="15" customHeight="1" x14ac:dyDescent="0.3">
      <c r="A484" s="236"/>
      <c r="B484" s="238"/>
      <c r="C484" s="240"/>
      <c r="D484" s="266" t="s">
        <v>105</v>
      </c>
      <c r="E484" s="267"/>
      <c r="F484" s="268"/>
      <c r="G484" s="183">
        <f>SUM(H484:K484)</f>
        <v>1444180</v>
      </c>
      <c r="H484" s="183">
        <f>SUM(H478:H483)</f>
        <v>433846</v>
      </c>
      <c r="I484" s="183">
        <f>SUM(I478:I483)</f>
        <v>540235</v>
      </c>
      <c r="J484" s="183">
        <f>SUM(J478:J483)</f>
        <v>163520</v>
      </c>
      <c r="K484" s="183">
        <f>SUM(K478:K483)</f>
        <v>306579</v>
      </c>
    </row>
    <row r="485" spans="1:11" ht="18" customHeight="1" x14ac:dyDescent="0.3">
      <c r="A485" s="236"/>
      <c r="B485" s="252" t="s">
        <v>108</v>
      </c>
      <c r="C485" s="251" t="s">
        <v>121</v>
      </c>
      <c r="D485" s="32">
        <v>142</v>
      </c>
      <c r="E485" s="15" t="s">
        <v>169</v>
      </c>
      <c r="F485" s="22" t="s">
        <v>174</v>
      </c>
      <c r="G485" s="23">
        <f t="shared" si="48"/>
        <v>32240</v>
      </c>
      <c r="H485" s="24">
        <v>10400</v>
      </c>
      <c r="I485" s="24">
        <v>7280</v>
      </c>
      <c r="J485" s="24">
        <v>4160</v>
      </c>
      <c r="K485" s="24">
        <v>10400</v>
      </c>
    </row>
    <row r="486" spans="1:11" ht="21.75" customHeight="1" thickBot="1" x14ac:dyDescent="0.35">
      <c r="A486" s="351"/>
      <c r="B486" s="269"/>
      <c r="C486" s="272"/>
      <c r="D486" s="277" t="s">
        <v>120</v>
      </c>
      <c r="E486" s="278"/>
      <c r="F486" s="279"/>
      <c r="G486" s="184">
        <f>SUM(H486:K486)</f>
        <v>32240</v>
      </c>
      <c r="H486" s="184">
        <f t="shared" ref="H486:K486" si="64">SUM(H485)</f>
        <v>10400</v>
      </c>
      <c r="I486" s="184">
        <f t="shared" si="64"/>
        <v>7280</v>
      </c>
      <c r="J486" s="184">
        <f t="shared" si="64"/>
        <v>4160</v>
      </c>
      <c r="K486" s="184">
        <f t="shared" si="64"/>
        <v>10400</v>
      </c>
    </row>
    <row r="487" spans="1:11" ht="20.399999999999999" customHeight="1" thickBot="1" x14ac:dyDescent="0.35">
      <c r="A487" s="222" t="s">
        <v>283</v>
      </c>
      <c r="B487" s="308" t="s">
        <v>222</v>
      </c>
      <c r="C487" s="257"/>
      <c r="D487" s="257"/>
      <c r="E487" s="257"/>
      <c r="F487" s="258"/>
      <c r="G487" s="223">
        <f>SUM(H487:K487)</f>
        <v>1334704</v>
      </c>
      <c r="H487" s="223">
        <f>SUM(H498,H500)</f>
        <v>369147</v>
      </c>
      <c r="I487" s="223">
        <f>SUM(I498,I500)</f>
        <v>539488</v>
      </c>
      <c r="J487" s="223">
        <f>SUM(J498,J500)</f>
        <v>126693</v>
      </c>
      <c r="K487" s="224">
        <f>SUM(K498,K500)</f>
        <v>299376</v>
      </c>
    </row>
    <row r="488" spans="1:11" ht="37.5" customHeight="1" x14ac:dyDescent="0.3">
      <c r="A488" s="355"/>
      <c r="B488" s="237" t="s">
        <v>107</v>
      </c>
      <c r="C488" s="239" t="s">
        <v>104</v>
      </c>
      <c r="D488" s="344" t="s">
        <v>263</v>
      </c>
      <c r="E488" s="168" t="s">
        <v>140</v>
      </c>
      <c r="F488" s="84" t="s">
        <v>163</v>
      </c>
      <c r="G488" s="40">
        <f t="shared" si="48"/>
        <v>50539</v>
      </c>
      <c r="H488" s="41">
        <v>13207</v>
      </c>
      <c r="I488" s="41">
        <v>20945</v>
      </c>
      <c r="J488" s="41">
        <v>4100</v>
      </c>
      <c r="K488" s="41">
        <v>12287</v>
      </c>
    </row>
    <row r="489" spans="1:11" ht="27" customHeight="1" x14ac:dyDescent="0.3">
      <c r="A489" s="241"/>
      <c r="B489" s="237"/>
      <c r="C489" s="239"/>
      <c r="D489" s="260"/>
      <c r="E489" s="32" t="s">
        <v>176</v>
      </c>
      <c r="F489" s="22" t="s">
        <v>177</v>
      </c>
      <c r="G489" s="23">
        <f t="shared" si="48"/>
        <v>606275</v>
      </c>
      <c r="H489" s="24">
        <v>152819</v>
      </c>
      <c r="I489" s="24">
        <v>253410</v>
      </c>
      <c r="J489" s="24">
        <v>50720</v>
      </c>
      <c r="K489" s="24">
        <v>149326</v>
      </c>
    </row>
    <row r="490" spans="1:11" ht="27" customHeight="1" x14ac:dyDescent="0.3">
      <c r="A490" s="241"/>
      <c r="B490" s="237"/>
      <c r="C490" s="239"/>
      <c r="D490" s="259" t="s">
        <v>264</v>
      </c>
      <c r="E490" s="59" t="s">
        <v>140</v>
      </c>
      <c r="F490" s="22" t="s">
        <v>163</v>
      </c>
      <c r="G490" s="23">
        <f t="shared" si="48"/>
        <v>10923</v>
      </c>
      <c r="H490" s="24">
        <v>2731</v>
      </c>
      <c r="I490" s="24">
        <v>4588</v>
      </c>
      <c r="J490" s="24">
        <v>873</v>
      </c>
      <c r="K490" s="24">
        <v>2731</v>
      </c>
    </row>
    <row r="491" spans="1:11" ht="27" customHeight="1" x14ac:dyDescent="0.3">
      <c r="A491" s="241"/>
      <c r="B491" s="237"/>
      <c r="C491" s="239"/>
      <c r="D491" s="260"/>
      <c r="E491" s="32" t="s">
        <v>176</v>
      </c>
      <c r="F491" s="22" t="s">
        <v>177</v>
      </c>
      <c r="G491" s="23">
        <f t="shared" si="48"/>
        <v>162459</v>
      </c>
      <c r="H491" s="24">
        <v>42551</v>
      </c>
      <c r="I491" s="24">
        <v>66750</v>
      </c>
      <c r="J491" s="24">
        <v>14870</v>
      </c>
      <c r="K491" s="24">
        <v>38288</v>
      </c>
    </row>
    <row r="492" spans="1:11" ht="37.35" customHeight="1" x14ac:dyDescent="0.3">
      <c r="A492" s="241"/>
      <c r="B492" s="237"/>
      <c r="C492" s="239"/>
      <c r="D492" s="248">
        <v>151</v>
      </c>
      <c r="E492" s="135" t="s">
        <v>140</v>
      </c>
      <c r="F492" s="134" t="s">
        <v>163</v>
      </c>
      <c r="G492" s="23">
        <f t="shared" si="48"/>
        <v>69834</v>
      </c>
      <c r="H492" s="24">
        <v>17654</v>
      </c>
      <c r="I492" s="24">
        <v>29370</v>
      </c>
      <c r="J492" s="24">
        <v>5580</v>
      </c>
      <c r="K492" s="24">
        <v>17230</v>
      </c>
    </row>
    <row r="493" spans="1:11" ht="25.8" customHeight="1" x14ac:dyDescent="0.3">
      <c r="A493" s="241"/>
      <c r="B493" s="237"/>
      <c r="C493" s="239"/>
      <c r="D493" s="250"/>
      <c r="E493" s="32" t="s">
        <v>176</v>
      </c>
      <c r="F493" s="22" t="s">
        <v>177</v>
      </c>
      <c r="G493" s="23">
        <f t="shared" si="48"/>
        <v>361460</v>
      </c>
      <c r="H493" s="24">
        <v>115771</v>
      </c>
      <c r="I493" s="24">
        <v>144315</v>
      </c>
      <c r="J493" s="24">
        <v>39010</v>
      </c>
      <c r="K493" s="24">
        <v>62364</v>
      </c>
    </row>
    <row r="494" spans="1:11" ht="22.5" customHeight="1" x14ac:dyDescent="0.3">
      <c r="A494" s="241"/>
      <c r="B494" s="237"/>
      <c r="C494" s="239"/>
      <c r="D494" s="32" t="s">
        <v>98</v>
      </c>
      <c r="E494" s="32" t="s">
        <v>176</v>
      </c>
      <c r="F494" s="22" t="s">
        <v>177</v>
      </c>
      <c r="G494" s="23">
        <f t="shared" si="48"/>
        <v>300</v>
      </c>
      <c r="H494" s="24">
        <v>100</v>
      </c>
      <c r="I494" s="24">
        <v>100</v>
      </c>
      <c r="J494" s="24">
        <v>40</v>
      </c>
      <c r="K494" s="24">
        <v>60</v>
      </c>
    </row>
    <row r="495" spans="1:11" ht="21.75" customHeight="1" x14ac:dyDescent="0.3">
      <c r="A495" s="241"/>
      <c r="B495" s="237"/>
      <c r="C495" s="239"/>
      <c r="D495" s="32" t="s">
        <v>187</v>
      </c>
      <c r="E495" s="32" t="s">
        <v>176</v>
      </c>
      <c r="F495" s="22" t="s">
        <v>177</v>
      </c>
      <c r="G495" s="23">
        <f t="shared" si="48"/>
        <v>12000</v>
      </c>
      <c r="H495" s="24">
        <v>3900</v>
      </c>
      <c r="I495" s="24">
        <v>3510</v>
      </c>
      <c r="J495" s="24">
        <v>2600</v>
      </c>
      <c r="K495" s="24">
        <v>1990</v>
      </c>
    </row>
    <row r="496" spans="1:11" ht="29.85" customHeight="1" x14ac:dyDescent="0.3">
      <c r="A496" s="241"/>
      <c r="B496" s="237"/>
      <c r="C496" s="239"/>
      <c r="D496" s="32" t="s">
        <v>223</v>
      </c>
      <c r="E496" s="15" t="s">
        <v>140</v>
      </c>
      <c r="F496" s="22" t="s">
        <v>163</v>
      </c>
      <c r="G496" s="23">
        <f t="shared" si="48"/>
        <v>13000</v>
      </c>
      <c r="H496" s="24">
        <v>3700</v>
      </c>
      <c r="I496" s="24">
        <v>3500</v>
      </c>
      <c r="J496" s="24">
        <v>3700</v>
      </c>
      <c r="K496" s="24">
        <v>2100</v>
      </c>
    </row>
    <row r="497" spans="1:11" ht="26.55" customHeight="1" x14ac:dyDescent="0.3">
      <c r="A497" s="241"/>
      <c r="B497" s="237"/>
      <c r="C497" s="239"/>
      <c r="D497" s="176" t="s">
        <v>99</v>
      </c>
      <c r="E497" s="196" t="s">
        <v>176</v>
      </c>
      <c r="F497" s="22" t="s">
        <v>177</v>
      </c>
      <c r="G497" s="23">
        <f t="shared" si="48"/>
        <v>1114</v>
      </c>
      <c r="H497" s="24">
        <v>1114</v>
      </c>
      <c r="I497" s="24"/>
      <c r="J497" s="24"/>
      <c r="K497" s="24"/>
    </row>
    <row r="498" spans="1:11" ht="15" customHeight="1" x14ac:dyDescent="0.3">
      <c r="A498" s="241"/>
      <c r="B498" s="238"/>
      <c r="C498" s="240"/>
      <c r="D498" s="266" t="s">
        <v>105</v>
      </c>
      <c r="E498" s="267"/>
      <c r="F498" s="268"/>
      <c r="G498" s="183">
        <f>SUM(H498:K498)</f>
        <v>1287904</v>
      </c>
      <c r="H498" s="183">
        <f>SUM(H488:H497)</f>
        <v>353547</v>
      </c>
      <c r="I498" s="183">
        <f>SUM(I488:I496)</f>
        <v>526488</v>
      </c>
      <c r="J498" s="183">
        <f>SUM(J488:J496)</f>
        <v>121493</v>
      </c>
      <c r="K498" s="183">
        <f>SUM(K488:K496)</f>
        <v>286376</v>
      </c>
    </row>
    <row r="499" spans="1:11" ht="15" customHeight="1" x14ac:dyDescent="0.3">
      <c r="A499" s="241"/>
      <c r="B499" s="252" t="s">
        <v>108</v>
      </c>
      <c r="C499" s="251" t="s">
        <v>121</v>
      </c>
      <c r="D499" s="32">
        <v>142</v>
      </c>
      <c r="E499" s="15" t="s">
        <v>169</v>
      </c>
      <c r="F499" s="22" t="s">
        <v>174</v>
      </c>
      <c r="G499" s="23">
        <f t="shared" si="48"/>
        <v>46800</v>
      </c>
      <c r="H499" s="20">
        <v>15600</v>
      </c>
      <c r="I499" s="20">
        <v>13000</v>
      </c>
      <c r="J499" s="20">
        <v>5200</v>
      </c>
      <c r="K499" s="20">
        <v>13000</v>
      </c>
    </row>
    <row r="500" spans="1:11" ht="23.25" customHeight="1" thickBot="1" x14ac:dyDescent="0.35">
      <c r="A500" s="241"/>
      <c r="B500" s="237"/>
      <c r="C500" s="239"/>
      <c r="D500" s="253" t="s">
        <v>120</v>
      </c>
      <c r="E500" s="254"/>
      <c r="F500" s="255"/>
      <c r="G500" s="184">
        <f>SUM(H500:K500)</f>
        <v>46800</v>
      </c>
      <c r="H500" s="184">
        <f t="shared" ref="H500:K500" si="65">SUM(H499)</f>
        <v>15600</v>
      </c>
      <c r="I500" s="184">
        <f t="shared" si="65"/>
        <v>13000</v>
      </c>
      <c r="J500" s="184">
        <f t="shared" si="65"/>
        <v>5200</v>
      </c>
      <c r="K500" s="184">
        <f t="shared" si="65"/>
        <v>13000</v>
      </c>
    </row>
    <row r="501" spans="1:11" ht="15" customHeight="1" thickBot="1" x14ac:dyDescent="0.35">
      <c r="A501" s="202" t="s">
        <v>219</v>
      </c>
      <c r="B501" s="256" t="s">
        <v>225</v>
      </c>
      <c r="C501" s="257"/>
      <c r="D501" s="257"/>
      <c r="E501" s="257"/>
      <c r="F501" s="258"/>
      <c r="G501" s="203">
        <f>SUM(G511,G513)</f>
        <v>3000336</v>
      </c>
      <c r="H501" s="203">
        <f t="shared" ref="H501:K501" si="66">SUM(H511,H513)</f>
        <v>851681</v>
      </c>
      <c r="I501" s="203">
        <f t="shared" si="66"/>
        <v>1191735</v>
      </c>
      <c r="J501" s="203">
        <f t="shared" si="66"/>
        <v>250727</v>
      </c>
      <c r="K501" s="203">
        <f t="shared" si="66"/>
        <v>706193</v>
      </c>
    </row>
    <row r="502" spans="1:11" ht="23.1" customHeight="1" x14ac:dyDescent="0.3">
      <c r="A502" s="353"/>
      <c r="B502" s="237" t="s">
        <v>107</v>
      </c>
      <c r="C502" s="239" t="s">
        <v>104</v>
      </c>
      <c r="D502" s="178" t="s">
        <v>281</v>
      </c>
      <c r="E502" s="136" t="s">
        <v>176</v>
      </c>
      <c r="F502" s="137" t="s">
        <v>177</v>
      </c>
      <c r="G502" s="40">
        <f t="shared" si="21"/>
        <v>100982</v>
      </c>
      <c r="H502" s="119">
        <v>100982</v>
      </c>
      <c r="I502" s="119"/>
      <c r="J502" s="119"/>
      <c r="K502" s="119"/>
    </row>
    <row r="503" spans="1:11" ht="31.8" customHeight="1" x14ac:dyDescent="0.3">
      <c r="A503" s="354"/>
      <c r="B503" s="237"/>
      <c r="C503" s="239"/>
      <c r="D503" s="177" t="s">
        <v>263</v>
      </c>
      <c r="E503" s="81" t="s">
        <v>176</v>
      </c>
      <c r="F503" s="84" t="s">
        <v>177</v>
      </c>
      <c r="G503" s="40">
        <f t="shared" si="21"/>
        <v>1527782</v>
      </c>
      <c r="H503" s="41">
        <v>381946</v>
      </c>
      <c r="I503" s="41">
        <v>641667</v>
      </c>
      <c r="J503" s="41">
        <v>122223</v>
      </c>
      <c r="K503" s="41">
        <v>381946</v>
      </c>
    </row>
    <row r="504" spans="1:11" ht="31.8" customHeight="1" x14ac:dyDescent="0.3">
      <c r="A504" s="354"/>
      <c r="B504" s="237"/>
      <c r="C504" s="239"/>
      <c r="D504" s="174" t="s">
        <v>264</v>
      </c>
      <c r="E504" s="59" t="s">
        <v>176</v>
      </c>
      <c r="F504" s="22" t="s">
        <v>177</v>
      </c>
      <c r="G504" s="23">
        <f t="shared" si="21"/>
        <v>480059</v>
      </c>
      <c r="H504" s="24">
        <v>120015</v>
      </c>
      <c r="I504" s="24">
        <v>201625</v>
      </c>
      <c r="J504" s="24">
        <v>38404</v>
      </c>
      <c r="K504" s="24">
        <v>120015</v>
      </c>
    </row>
    <row r="505" spans="1:11" ht="21.15" customHeight="1" x14ac:dyDescent="0.3">
      <c r="A505" s="354"/>
      <c r="B505" s="237"/>
      <c r="C505" s="239"/>
      <c r="D505" s="248">
        <v>151</v>
      </c>
      <c r="E505" s="32" t="s">
        <v>176</v>
      </c>
      <c r="F505" s="22" t="s">
        <v>177</v>
      </c>
      <c r="G505" s="23">
        <f t="shared" si="21"/>
        <v>708085</v>
      </c>
      <c r="H505" s="24">
        <v>208350</v>
      </c>
      <c r="I505" s="24">
        <v>271100</v>
      </c>
      <c r="J505" s="24">
        <v>86550</v>
      </c>
      <c r="K505" s="24">
        <v>142085</v>
      </c>
    </row>
    <row r="506" spans="1:11" ht="15.75" customHeight="1" x14ac:dyDescent="0.3">
      <c r="A506" s="354"/>
      <c r="B506" s="237"/>
      <c r="C506" s="239"/>
      <c r="D506" s="250"/>
      <c r="E506" s="32" t="s">
        <v>145</v>
      </c>
      <c r="F506" s="25" t="s">
        <v>165</v>
      </c>
      <c r="G506" s="23">
        <f t="shared" si="21"/>
        <v>500</v>
      </c>
      <c r="H506" s="24">
        <v>100</v>
      </c>
      <c r="I506" s="24">
        <v>300</v>
      </c>
      <c r="J506" s="24"/>
      <c r="K506" s="24">
        <v>100</v>
      </c>
    </row>
    <row r="507" spans="1:11" ht="19.5" customHeight="1" x14ac:dyDescent="0.3">
      <c r="A507" s="354"/>
      <c r="B507" s="237"/>
      <c r="C507" s="239"/>
      <c r="D507" s="32" t="s">
        <v>98</v>
      </c>
      <c r="E507" s="287" t="s">
        <v>176</v>
      </c>
      <c r="F507" s="299" t="s">
        <v>177</v>
      </c>
      <c r="G507" s="23">
        <f t="shared" si="21"/>
        <v>1000</v>
      </c>
      <c r="H507" s="24">
        <v>250</v>
      </c>
      <c r="I507" s="24">
        <v>250</v>
      </c>
      <c r="J507" s="24">
        <v>250</v>
      </c>
      <c r="K507" s="24">
        <v>250</v>
      </c>
    </row>
    <row r="508" spans="1:11" ht="17.399999999999999" customHeight="1" x14ac:dyDescent="0.3">
      <c r="A508" s="354"/>
      <c r="B508" s="237"/>
      <c r="C508" s="239"/>
      <c r="D508" s="32" t="s">
        <v>187</v>
      </c>
      <c r="E508" s="288"/>
      <c r="F508" s="299"/>
      <c r="G508" s="23">
        <f t="shared" si="21"/>
        <v>30000</v>
      </c>
      <c r="H508" s="24">
        <v>9000</v>
      </c>
      <c r="I508" s="24">
        <v>15000</v>
      </c>
      <c r="J508" s="24"/>
      <c r="K508" s="24">
        <v>6000</v>
      </c>
    </row>
    <row r="509" spans="1:11" ht="19.5" customHeight="1" x14ac:dyDescent="0.3">
      <c r="A509" s="354"/>
      <c r="B509" s="237"/>
      <c r="C509" s="239"/>
      <c r="D509" s="32" t="s">
        <v>223</v>
      </c>
      <c r="E509" s="288"/>
      <c r="F509" s="299"/>
      <c r="G509" s="23">
        <f t="shared" si="21"/>
        <v>15000</v>
      </c>
      <c r="H509" s="24">
        <v>4800</v>
      </c>
      <c r="I509" s="24">
        <v>4300</v>
      </c>
      <c r="J509" s="24">
        <v>1700</v>
      </c>
      <c r="K509" s="24">
        <v>4200</v>
      </c>
    </row>
    <row r="510" spans="1:11" ht="17.399999999999999" customHeight="1" x14ac:dyDescent="0.3">
      <c r="A510" s="354"/>
      <c r="B510" s="237"/>
      <c r="C510" s="239"/>
      <c r="D510" s="32" t="s">
        <v>99</v>
      </c>
      <c r="E510" s="289"/>
      <c r="F510" s="300"/>
      <c r="G510" s="23">
        <f t="shared" si="21"/>
        <v>38</v>
      </c>
      <c r="H510" s="24">
        <v>38</v>
      </c>
      <c r="I510" s="24"/>
      <c r="J510" s="24"/>
      <c r="K510" s="24"/>
    </row>
    <row r="511" spans="1:11" ht="15.75" customHeight="1" x14ac:dyDescent="0.3">
      <c r="A511" s="354"/>
      <c r="B511" s="238"/>
      <c r="C511" s="240"/>
      <c r="D511" s="266" t="s">
        <v>105</v>
      </c>
      <c r="E511" s="267"/>
      <c r="F511" s="268"/>
      <c r="G511" s="183">
        <f>SUM(H511:K511)</f>
        <v>2863446</v>
      </c>
      <c r="H511" s="183">
        <f>SUM(H502:H510)</f>
        <v>825481</v>
      </c>
      <c r="I511" s="183">
        <f>SUM(I502:I510)</f>
        <v>1134242</v>
      </c>
      <c r="J511" s="183">
        <f>SUM(J502:J510)</f>
        <v>249127</v>
      </c>
      <c r="K511" s="183">
        <f>SUM(K502:K510)</f>
        <v>654596</v>
      </c>
    </row>
    <row r="512" spans="1:11" ht="18.75" customHeight="1" x14ac:dyDescent="0.3">
      <c r="A512" s="354"/>
      <c r="B512" s="252" t="s">
        <v>108</v>
      </c>
      <c r="C512" s="251" t="s">
        <v>121</v>
      </c>
      <c r="D512" s="32">
        <v>142</v>
      </c>
      <c r="E512" s="15" t="s">
        <v>169</v>
      </c>
      <c r="F512" s="22" t="s">
        <v>174</v>
      </c>
      <c r="G512" s="23">
        <f t="shared" si="21"/>
        <v>136890</v>
      </c>
      <c r="H512" s="24">
        <v>26200</v>
      </c>
      <c r="I512" s="24">
        <v>57493</v>
      </c>
      <c r="J512" s="24">
        <v>1600</v>
      </c>
      <c r="K512" s="24">
        <v>51597</v>
      </c>
    </row>
    <row r="513" spans="1:11" ht="21.15" customHeight="1" thickBot="1" x14ac:dyDescent="0.35">
      <c r="A513" s="354"/>
      <c r="B513" s="237"/>
      <c r="C513" s="239"/>
      <c r="D513" s="253" t="s">
        <v>120</v>
      </c>
      <c r="E513" s="254"/>
      <c r="F513" s="255"/>
      <c r="G513" s="184">
        <f>SUM(H513:K513)</f>
        <v>136890</v>
      </c>
      <c r="H513" s="184">
        <f t="shared" ref="H513:K513" si="67">SUM(H512)</f>
        <v>26200</v>
      </c>
      <c r="I513" s="184">
        <f t="shared" si="67"/>
        <v>57493</v>
      </c>
      <c r="J513" s="184">
        <f t="shared" si="67"/>
        <v>1600</v>
      </c>
      <c r="K513" s="184">
        <f t="shared" si="67"/>
        <v>51597</v>
      </c>
    </row>
    <row r="514" spans="1:11" ht="15.75" customHeight="1" thickBot="1" x14ac:dyDescent="0.35">
      <c r="A514" s="212" t="s">
        <v>221</v>
      </c>
      <c r="B514" s="308" t="s">
        <v>227</v>
      </c>
      <c r="C514" s="257"/>
      <c r="D514" s="257"/>
      <c r="E514" s="257"/>
      <c r="F514" s="258"/>
      <c r="G514" s="203">
        <f>SUM(H514:K514)</f>
        <v>1114144</v>
      </c>
      <c r="H514" s="203">
        <f t="shared" ref="H514:K514" si="68">SUM(H524,H526)</f>
        <v>323457</v>
      </c>
      <c r="I514" s="203">
        <f t="shared" si="68"/>
        <v>469325</v>
      </c>
      <c r="J514" s="203">
        <f t="shared" si="68"/>
        <v>119132</v>
      </c>
      <c r="K514" s="204">
        <f t="shared" si="68"/>
        <v>202230</v>
      </c>
    </row>
    <row r="515" spans="1:11" ht="25.2" customHeight="1" x14ac:dyDescent="0.3">
      <c r="A515" s="234"/>
      <c r="B515" s="237" t="s">
        <v>107</v>
      </c>
      <c r="C515" s="239" t="s">
        <v>104</v>
      </c>
      <c r="D515" s="178" t="s">
        <v>281</v>
      </c>
      <c r="E515" s="139" t="s">
        <v>176</v>
      </c>
      <c r="F515" s="138" t="s">
        <v>177</v>
      </c>
      <c r="G515" s="40">
        <f t="shared" si="21"/>
        <v>14824</v>
      </c>
      <c r="H515" s="119">
        <v>6680</v>
      </c>
      <c r="I515" s="119">
        <v>8144</v>
      </c>
      <c r="J515" s="119"/>
      <c r="K515" s="119"/>
    </row>
    <row r="516" spans="1:11" ht="31.2" customHeight="1" x14ac:dyDescent="0.3">
      <c r="A516" s="234"/>
      <c r="B516" s="237"/>
      <c r="C516" s="239"/>
      <c r="D516" s="344" t="s">
        <v>263</v>
      </c>
      <c r="E516" s="85" t="s">
        <v>140</v>
      </c>
      <c r="F516" s="84" t="s">
        <v>163</v>
      </c>
      <c r="G516" s="40">
        <f t="shared" si="21"/>
        <v>31281</v>
      </c>
      <c r="H516" s="41">
        <v>7710</v>
      </c>
      <c r="I516" s="41">
        <v>12780</v>
      </c>
      <c r="J516" s="41">
        <v>2720</v>
      </c>
      <c r="K516" s="41">
        <v>8071</v>
      </c>
    </row>
    <row r="517" spans="1:11" ht="27" customHeight="1" x14ac:dyDescent="0.3">
      <c r="A517" s="234"/>
      <c r="B517" s="237"/>
      <c r="C517" s="239"/>
      <c r="D517" s="260"/>
      <c r="E517" s="32" t="s">
        <v>176</v>
      </c>
      <c r="F517" s="22" t="s">
        <v>177</v>
      </c>
      <c r="G517" s="23">
        <f t="shared" si="21"/>
        <v>472140</v>
      </c>
      <c r="H517" s="24">
        <v>118260</v>
      </c>
      <c r="I517" s="24">
        <v>195360</v>
      </c>
      <c r="J517" s="24">
        <v>40860</v>
      </c>
      <c r="K517" s="24">
        <v>117660</v>
      </c>
    </row>
    <row r="518" spans="1:11" ht="33" customHeight="1" x14ac:dyDescent="0.3">
      <c r="A518" s="234"/>
      <c r="B518" s="237"/>
      <c r="C518" s="239"/>
      <c r="D518" s="94" t="s">
        <v>264</v>
      </c>
      <c r="E518" s="32" t="s">
        <v>176</v>
      </c>
      <c r="F518" s="22" t="s">
        <v>177</v>
      </c>
      <c r="G518" s="23">
        <f t="shared" si="21"/>
        <v>130832</v>
      </c>
      <c r="H518" s="24">
        <v>43530</v>
      </c>
      <c r="I518" s="24">
        <v>73625</v>
      </c>
      <c r="J518" s="24">
        <v>11442</v>
      </c>
      <c r="K518" s="24">
        <v>2235</v>
      </c>
    </row>
    <row r="519" spans="1:11" ht="36" customHeight="1" x14ac:dyDescent="0.3">
      <c r="A519" s="234"/>
      <c r="B519" s="237"/>
      <c r="C519" s="239"/>
      <c r="D519" s="248">
        <v>151</v>
      </c>
      <c r="E519" s="32" t="s">
        <v>140</v>
      </c>
      <c r="F519" s="22" t="s">
        <v>163</v>
      </c>
      <c r="G519" s="23">
        <f t="shared" si="21"/>
        <v>22257</v>
      </c>
      <c r="H519" s="24">
        <v>6290</v>
      </c>
      <c r="I519" s="24">
        <v>7820</v>
      </c>
      <c r="J519" s="24">
        <v>3910</v>
      </c>
      <c r="K519" s="24">
        <v>4237</v>
      </c>
    </row>
    <row r="520" spans="1:11" ht="26.4" customHeight="1" x14ac:dyDescent="0.3">
      <c r="A520" s="234"/>
      <c r="B520" s="237"/>
      <c r="C520" s="239"/>
      <c r="D520" s="250"/>
      <c r="E520" s="32" t="s">
        <v>176</v>
      </c>
      <c r="F520" s="22" t="s">
        <v>177</v>
      </c>
      <c r="G520" s="23">
        <f t="shared" si="21"/>
        <v>377910</v>
      </c>
      <c r="H520" s="24">
        <v>120237</v>
      </c>
      <c r="I520" s="24">
        <v>151896</v>
      </c>
      <c r="J520" s="24">
        <v>53050</v>
      </c>
      <c r="K520" s="24">
        <v>52727</v>
      </c>
    </row>
    <row r="521" spans="1:11" ht="14.25" customHeight="1" x14ac:dyDescent="0.3">
      <c r="A521" s="234"/>
      <c r="B521" s="237"/>
      <c r="C521" s="239"/>
      <c r="D521" s="32" t="s">
        <v>98</v>
      </c>
      <c r="E521" s="248" t="s">
        <v>176</v>
      </c>
      <c r="F521" s="298" t="s">
        <v>177</v>
      </c>
      <c r="G521" s="23">
        <f t="shared" si="21"/>
        <v>100</v>
      </c>
      <c r="H521" s="24">
        <v>50</v>
      </c>
      <c r="I521" s="24"/>
      <c r="J521" s="24">
        <v>50</v>
      </c>
      <c r="K521" s="24"/>
    </row>
    <row r="522" spans="1:11" ht="15.75" customHeight="1" x14ac:dyDescent="0.3">
      <c r="A522" s="234"/>
      <c r="B522" s="237"/>
      <c r="C522" s="239"/>
      <c r="D522" s="32" t="s">
        <v>187</v>
      </c>
      <c r="E522" s="250"/>
      <c r="F522" s="300"/>
      <c r="G522" s="23">
        <f t="shared" si="21"/>
        <v>12000</v>
      </c>
      <c r="H522" s="24">
        <v>4300</v>
      </c>
      <c r="I522" s="24">
        <v>3300</v>
      </c>
      <c r="J522" s="24">
        <v>1100</v>
      </c>
      <c r="K522" s="24">
        <v>3300</v>
      </c>
    </row>
    <row r="523" spans="1:11" ht="36.75" customHeight="1" x14ac:dyDescent="0.3">
      <c r="A523" s="234"/>
      <c r="B523" s="237"/>
      <c r="C523" s="239"/>
      <c r="D523" s="32" t="s">
        <v>223</v>
      </c>
      <c r="E523" s="32" t="s">
        <v>140</v>
      </c>
      <c r="F523" s="22" t="s">
        <v>163</v>
      </c>
      <c r="G523" s="23">
        <f t="shared" si="21"/>
        <v>6000</v>
      </c>
      <c r="H523" s="24">
        <v>1900</v>
      </c>
      <c r="I523" s="24">
        <v>1900</v>
      </c>
      <c r="J523" s="24">
        <v>500</v>
      </c>
      <c r="K523" s="24">
        <v>1700</v>
      </c>
    </row>
    <row r="524" spans="1:11" ht="15.75" customHeight="1" x14ac:dyDescent="0.3">
      <c r="A524" s="234"/>
      <c r="B524" s="238"/>
      <c r="C524" s="240"/>
      <c r="D524" s="266" t="s">
        <v>105</v>
      </c>
      <c r="E524" s="267"/>
      <c r="F524" s="268"/>
      <c r="G524" s="183">
        <f>SUM(H524:K524)</f>
        <v>1067344</v>
      </c>
      <c r="H524" s="183">
        <f>SUM(H515:H523)</f>
        <v>308957</v>
      </c>
      <c r="I524" s="183">
        <f>SUM(I515:I523)</f>
        <v>454825</v>
      </c>
      <c r="J524" s="183">
        <f>SUM(J515:J523)</f>
        <v>113632</v>
      </c>
      <c r="K524" s="183">
        <f>SUM(K515:K523)</f>
        <v>189930</v>
      </c>
    </row>
    <row r="525" spans="1:11" ht="15.75" customHeight="1" x14ac:dyDescent="0.3">
      <c r="A525" s="234"/>
      <c r="B525" s="252" t="s">
        <v>108</v>
      </c>
      <c r="C525" s="251" t="s">
        <v>121</v>
      </c>
      <c r="D525" s="32">
        <v>142</v>
      </c>
      <c r="E525" s="32" t="s">
        <v>169</v>
      </c>
      <c r="F525" s="22" t="s">
        <v>174</v>
      </c>
      <c r="G525" s="23">
        <f t="shared" si="21"/>
        <v>46800</v>
      </c>
      <c r="H525" s="24">
        <v>14500</v>
      </c>
      <c r="I525" s="24">
        <v>14500</v>
      </c>
      <c r="J525" s="24">
        <v>5500</v>
      </c>
      <c r="K525" s="24">
        <v>12300</v>
      </c>
    </row>
    <row r="526" spans="1:11" ht="26.4" customHeight="1" thickBot="1" x14ac:dyDescent="0.35">
      <c r="A526" s="235"/>
      <c r="B526" s="237"/>
      <c r="C526" s="239"/>
      <c r="D526" s="253" t="s">
        <v>120</v>
      </c>
      <c r="E526" s="254"/>
      <c r="F526" s="255"/>
      <c r="G526" s="184">
        <f>SUM(H526:K526)</f>
        <v>46800</v>
      </c>
      <c r="H526" s="184">
        <f t="shared" ref="H526:K526" si="69">SUM(H525)</f>
        <v>14500</v>
      </c>
      <c r="I526" s="184">
        <f t="shared" si="69"/>
        <v>14500</v>
      </c>
      <c r="J526" s="184">
        <f t="shared" si="69"/>
        <v>5500</v>
      </c>
      <c r="K526" s="184">
        <f t="shared" si="69"/>
        <v>12300</v>
      </c>
    </row>
    <row r="527" spans="1:11" ht="15.75" customHeight="1" thickBot="1" x14ac:dyDescent="0.35">
      <c r="A527" s="202" t="s">
        <v>224</v>
      </c>
      <c r="B527" s="256" t="s">
        <v>229</v>
      </c>
      <c r="C527" s="257"/>
      <c r="D527" s="257"/>
      <c r="E527" s="257"/>
      <c r="F527" s="258"/>
      <c r="G527" s="203">
        <f>SUM(H527:K527)</f>
        <v>1556385</v>
      </c>
      <c r="H527" s="203">
        <f t="shared" ref="H527:K527" si="70">SUM(H536,H538)</f>
        <v>400346</v>
      </c>
      <c r="I527" s="203">
        <f t="shared" si="70"/>
        <v>434222</v>
      </c>
      <c r="J527" s="203">
        <f t="shared" si="70"/>
        <v>355382</v>
      </c>
      <c r="K527" s="204">
        <f t="shared" si="70"/>
        <v>366435</v>
      </c>
    </row>
    <row r="528" spans="1:11" ht="25.2" customHeight="1" x14ac:dyDescent="0.3">
      <c r="A528" s="264"/>
      <c r="B528" s="237" t="s">
        <v>107</v>
      </c>
      <c r="C528" s="239" t="s">
        <v>104</v>
      </c>
      <c r="D528" s="172">
        <v>144</v>
      </c>
      <c r="E528" s="141" t="s">
        <v>176</v>
      </c>
      <c r="F528" s="144" t="s">
        <v>177</v>
      </c>
      <c r="G528" s="99">
        <f t="shared" si="21"/>
        <v>3221</v>
      </c>
      <c r="H528" s="70">
        <v>805</v>
      </c>
      <c r="I528" s="70">
        <v>806</v>
      </c>
      <c r="J528" s="70">
        <v>805</v>
      </c>
      <c r="K528" s="70">
        <v>805</v>
      </c>
    </row>
    <row r="529" spans="1:11" ht="30.6" customHeight="1" x14ac:dyDescent="0.3">
      <c r="A529" s="264"/>
      <c r="B529" s="237"/>
      <c r="C529" s="239"/>
      <c r="D529" s="259" t="s">
        <v>263</v>
      </c>
      <c r="E529" s="32" t="s">
        <v>140</v>
      </c>
      <c r="F529" s="143" t="s">
        <v>163</v>
      </c>
      <c r="G529" s="99">
        <f t="shared" si="21"/>
        <v>85757</v>
      </c>
      <c r="H529" s="70">
        <v>21441</v>
      </c>
      <c r="I529" s="70">
        <v>21440</v>
      </c>
      <c r="J529" s="70">
        <v>21439</v>
      </c>
      <c r="K529" s="70">
        <v>21437</v>
      </c>
    </row>
    <row r="530" spans="1:11" ht="28.95" customHeight="1" x14ac:dyDescent="0.3">
      <c r="A530" s="264"/>
      <c r="B530" s="237"/>
      <c r="C530" s="239"/>
      <c r="D530" s="260"/>
      <c r="E530" s="32" t="s">
        <v>176</v>
      </c>
      <c r="F530" s="142" t="s">
        <v>177</v>
      </c>
      <c r="G530" s="99">
        <f t="shared" si="21"/>
        <v>758165</v>
      </c>
      <c r="H530" s="70">
        <v>189564</v>
      </c>
      <c r="I530" s="70">
        <v>209824</v>
      </c>
      <c r="J530" s="70">
        <v>169243</v>
      </c>
      <c r="K530" s="70">
        <v>189534</v>
      </c>
    </row>
    <row r="531" spans="1:11" ht="28.95" customHeight="1" x14ac:dyDescent="0.3">
      <c r="A531" s="264"/>
      <c r="B531" s="237"/>
      <c r="C531" s="239"/>
      <c r="D531" s="259" t="s">
        <v>264</v>
      </c>
      <c r="E531" s="196" t="s">
        <v>140</v>
      </c>
      <c r="F531" s="143" t="s">
        <v>163</v>
      </c>
      <c r="G531" s="34">
        <f t="shared" si="21"/>
        <v>15362</v>
      </c>
      <c r="H531" s="33">
        <v>3841</v>
      </c>
      <c r="I531" s="33">
        <v>4855</v>
      </c>
      <c r="J531" s="33">
        <v>2827</v>
      </c>
      <c r="K531" s="33">
        <v>3839</v>
      </c>
    </row>
    <row r="532" spans="1:11" ht="28.95" customHeight="1" x14ac:dyDescent="0.3">
      <c r="A532" s="264"/>
      <c r="B532" s="237"/>
      <c r="C532" s="239"/>
      <c r="D532" s="260"/>
      <c r="E532" s="196" t="s">
        <v>176</v>
      </c>
      <c r="F532" s="142" t="s">
        <v>177</v>
      </c>
      <c r="G532" s="34">
        <f t="shared" si="21"/>
        <v>205693</v>
      </c>
      <c r="H532" s="33">
        <v>51424</v>
      </c>
      <c r="I532" s="33">
        <v>58527</v>
      </c>
      <c r="J532" s="33">
        <v>44319</v>
      </c>
      <c r="K532" s="33">
        <v>51423</v>
      </c>
    </row>
    <row r="533" spans="1:11" ht="37.35" customHeight="1" x14ac:dyDescent="0.3">
      <c r="A533" s="264"/>
      <c r="B533" s="237"/>
      <c r="C533" s="239"/>
      <c r="D533" s="248">
        <v>151</v>
      </c>
      <c r="E533" s="32" t="s">
        <v>140</v>
      </c>
      <c r="F533" s="143" t="s">
        <v>163</v>
      </c>
      <c r="G533" s="34">
        <f t="shared" si="21"/>
        <v>74678</v>
      </c>
      <c r="H533" s="33">
        <v>19670</v>
      </c>
      <c r="I533" s="33">
        <v>18669</v>
      </c>
      <c r="J533" s="33">
        <v>17669</v>
      </c>
      <c r="K533" s="33">
        <v>18670</v>
      </c>
    </row>
    <row r="534" spans="1:11" ht="27.15" customHeight="1" x14ac:dyDescent="0.3">
      <c r="A534" s="264"/>
      <c r="B534" s="237"/>
      <c r="C534" s="239"/>
      <c r="D534" s="250"/>
      <c r="E534" s="32" t="s">
        <v>176</v>
      </c>
      <c r="F534" s="142" t="s">
        <v>177</v>
      </c>
      <c r="G534" s="34">
        <f t="shared" si="21"/>
        <v>348509</v>
      </c>
      <c r="H534" s="33">
        <v>96351</v>
      </c>
      <c r="I534" s="33">
        <v>103351</v>
      </c>
      <c r="J534" s="33">
        <v>85330</v>
      </c>
      <c r="K534" s="33">
        <v>63477</v>
      </c>
    </row>
    <row r="535" spans="1:11" ht="23.1" customHeight="1" x14ac:dyDescent="0.3">
      <c r="A535" s="264"/>
      <c r="B535" s="237"/>
      <c r="C535" s="239"/>
      <c r="D535" s="32" t="s">
        <v>187</v>
      </c>
      <c r="E535" s="32" t="s">
        <v>176</v>
      </c>
      <c r="F535" s="142" t="s">
        <v>177</v>
      </c>
      <c r="G535" s="34">
        <f t="shared" si="21"/>
        <v>13000</v>
      </c>
      <c r="H535" s="33">
        <v>3250</v>
      </c>
      <c r="I535" s="33">
        <v>3250</v>
      </c>
      <c r="J535" s="33">
        <v>3250</v>
      </c>
      <c r="K535" s="33">
        <v>3250</v>
      </c>
    </row>
    <row r="536" spans="1:11" ht="18.3" customHeight="1" x14ac:dyDescent="0.3">
      <c r="A536" s="264"/>
      <c r="B536" s="238"/>
      <c r="C536" s="240"/>
      <c r="D536" s="266" t="s">
        <v>105</v>
      </c>
      <c r="E536" s="267"/>
      <c r="F536" s="268"/>
      <c r="G536" s="183">
        <f>SUM(H536:K536)</f>
        <v>1504385</v>
      </c>
      <c r="H536" s="183">
        <f>SUM(H528:H535)</f>
        <v>386346</v>
      </c>
      <c r="I536" s="183">
        <f>SUM(I528:I535)</f>
        <v>420722</v>
      </c>
      <c r="J536" s="183">
        <f>SUM(J528:J535)</f>
        <v>344882</v>
      </c>
      <c r="K536" s="183">
        <f>SUM(K528:K535)</f>
        <v>352435</v>
      </c>
    </row>
    <row r="537" spans="1:11" ht="15.75" customHeight="1" x14ac:dyDescent="0.3">
      <c r="A537" s="264"/>
      <c r="B537" s="252" t="s">
        <v>108</v>
      </c>
      <c r="C537" s="251" t="s">
        <v>121</v>
      </c>
      <c r="D537" s="32">
        <v>142</v>
      </c>
      <c r="E537" s="15" t="s">
        <v>169</v>
      </c>
      <c r="F537" s="22" t="s">
        <v>174</v>
      </c>
      <c r="G537" s="23">
        <f t="shared" si="21"/>
        <v>52000</v>
      </c>
      <c r="H537" s="24">
        <v>14000</v>
      </c>
      <c r="I537" s="24">
        <v>13500</v>
      </c>
      <c r="J537" s="24">
        <v>10500</v>
      </c>
      <c r="K537" s="24">
        <v>14000</v>
      </c>
    </row>
    <row r="538" spans="1:11" ht="24" customHeight="1" thickBot="1" x14ac:dyDescent="0.35">
      <c r="A538" s="265"/>
      <c r="B538" s="237"/>
      <c r="C538" s="239"/>
      <c r="D538" s="253" t="s">
        <v>120</v>
      </c>
      <c r="E538" s="254"/>
      <c r="F538" s="255"/>
      <c r="G538" s="184">
        <f>SUM(H538:K538)</f>
        <v>52000</v>
      </c>
      <c r="H538" s="184">
        <f t="shared" ref="H538:K538" si="71">SUM(H537)</f>
        <v>14000</v>
      </c>
      <c r="I538" s="184">
        <f t="shared" si="71"/>
        <v>13500</v>
      </c>
      <c r="J538" s="184">
        <f t="shared" si="71"/>
        <v>10500</v>
      </c>
      <c r="K538" s="184">
        <f t="shared" si="71"/>
        <v>14000</v>
      </c>
    </row>
    <row r="539" spans="1:11" ht="15.75" customHeight="1" thickBot="1" x14ac:dyDescent="0.35">
      <c r="A539" s="202" t="s">
        <v>226</v>
      </c>
      <c r="B539" s="256" t="s">
        <v>230</v>
      </c>
      <c r="C539" s="257"/>
      <c r="D539" s="257"/>
      <c r="E539" s="257"/>
      <c r="F539" s="258"/>
      <c r="G539" s="203">
        <f>SUM(H539:K539)</f>
        <v>1248747</v>
      </c>
      <c r="H539" s="203">
        <f t="shared" ref="H539:K539" si="72">SUM(H547,H549)</f>
        <v>361337</v>
      </c>
      <c r="I539" s="203">
        <f t="shared" si="72"/>
        <v>412192</v>
      </c>
      <c r="J539" s="203">
        <f t="shared" si="72"/>
        <v>287841</v>
      </c>
      <c r="K539" s="204">
        <f t="shared" si="72"/>
        <v>187377</v>
      </c>
    </row>
    <row r="540" spans="1:11" ht="23.85" customHeight="1" x14ac:dyDescent="0.3">
      <c r="A540" s="345"/>
      <c r="B540" s="347" t="s">
        <v>107</v>
      </c>
      <c r="C540" s="348" t="s">
        <v>104</v>
      </c>
      <c r="D540" s="172" t="s">
        <v>281</v>
      </c>
      <c r="E540" s="145" t="s">
        <v>176</v>
      </c>
      <c r="F540" s="22" t="s">
        <v>177</v>
      </c>
      <c r="G540" s="40">
        <f t="shared" si="21"/>
        <v>17586</v>
      </c>
      <c r="H540" s="119">
        <v>17586</v>
      </c>
      <c r="I540" s="119"/>
      <c r="J540" s="119"/>
      <c r="K540" s="119"/>
    </row>
    <row r="541" spans="1:11" ht="31.95" customHeight="1" x14ac:dyDescent="0.3">
      <c r="A541" s="264"/>
      <c r="B541" s="237"/>
      <c r="C541" s="239"/>
      <c r="D541" s="344" t="s">
        <v>263</v>
      </c>
      <c r="E541" s="82" t="s">
        <v>140</v>
      </c>
      <c r="F541" s="83" t="s">
        <v>163</v>
      </c>
      <c r="G541" s="40">
        <f t="shared" si="21"/>
        <v>77600</v>
      </c>
      <c r="H541" s="41">
        <v>17971</v>
      </c>
      <c r="I541" s="41">
        <v>31138</v>
      </c>
      <c r="J541" s="41">
        <v>15341</v>
      </c>
      <c r="K541" s="41">
        <v>13150</v>
      </c>
    </row>
    <row r="542" spans="1:11" ht="24.6" customHeight="1" x14ac:dyDescent="0.3">
      <c r="A542" s="264"/>
      <c r="B542" s="237"/>
      <c r="C542" s="239"/>
      <c r="D542" s="260"/>
      <c r="E542" s="59" t="s">
        <v>176</v>
      </c>
      <c r="F542" s="22" t="s">
        <v>177</v>
      </c>
      <c r="G542" s="23">
        <f t="shared" si="21"/>
        <v>518234</v>
      </c>
      <c r="H542" s="24">
        <v>136825</v>
      </c>
      <c r="I542" s="24">
        <v>187854</v>
      </c>
      <c r="J542" s="24">
        <v>132300</v>
      </c>
      <c r="K542" s="24">
        <v>61255</v>
      </c>
    </row>
    <row r="543" spans="1:11" ht="24.6" customHeight="1" x14ac:dyDescent="0.3">
      <c r="A543" s="264"/>
      <c r="B543" s="237"/>
      <c r="C543" s="239"/>
      <c r="D543" s="94" t="s">
        <v>266</v>
      </c>
      <c r="E543" s="59" t="s">
        <v>176</v>
      </c>
      <c r="F543" s="22" t="s">
        <v>177</v>
      </c>
      <c r="G543" s="23">
        <f t="shared" si="21"/>
        <v>160816</v>
      </c>
      <c r="H543" s="24">
        <v>42700</v>
      </c>
      <c r="I543" s="24">
        <v>60900</v>
      </c>
      <c r="J543" s="24">
        <v>42600</v>
      </c>
      <c r="K543" s="24">
        <v>14616</v>
      </c>
    </row>
    <row r="544" spans="1:11" ht="18.75" customHeight="1" x14ac:dyDescent="0.3">
      <c r="A544" s="264"/>
      <c r="B544" s="237"/>
      <c r="C544" s="239"/>
      <c r="D544" s="172">
        <v>151</v>
      </c>
      <c r="E544" s="287" t="s">
        <v>176</v>
      </c>
      <c r="F544" s="298" t="s">
        <v>177</v>
      </c>
      <c r="G544" s="23">
        <f t="shared" si="21"/>
        <v>406711</v>
      </c>
      <c r="H544" s="24">
        <v>121605</v>
      </c>
      <c r="I544" s="24">
        <v>109150</v>
      </c>
      <c r="J544" s="24">
        <v>88950</v>
      </c>
      <c r="K544" s="24">
        <v>87006</v>
      </c>
    </row>
    <row r="545" spans="1:11" ht="15.75" customHeight="1" x14ac:dyDescent="0.3">
      <c r="A545" s="264"/>
      <c r="B545" s="237"/>
      <c r="C545" s="239"/>
      <c r="D545" s="32" t="s">
        <v>187</v>
      </c>
      <c r="E545" s="289"/>
      <c r="F545" s="300"/>
      <c r="G545" s="23">
        <f t="shared" si="21"/>
        <v>11000</v>
      </c>
      <c r="H545" s="24">
        <v>3650</v>
      </c>
      <c r="I545" s="24">
        <v>3650</v>
      </c>
      <c r="J545" s="24">
        <v>1350</v>
      </c>
      <c r="K545" s="24">
        <v>2350</v>
      </c>
    </row>
    <row r="546" spans="1:11" ht="34.049999999999997" customHeight="1" x14ac:dyDescent="0.3">
      <c r="A546" s="264"/>
      <c r="B546" s="237"/>
      <c r="C546" s="239"/>
      <c r="D546" s="32" t="s">
        <v>223</v>
      </c>
      <c r="E546" s="15" t="s">
        <v>140</v>
      </c>
      <c r="F546" s="22" t="s">
        <v>163</v>
      </c>
      <c r="G546" s="23">
        <f t="shared" si="21"/>
        <v>10000</v>
      </c>
      <c r="H546" s="24">
        <v>5500</v>
      </c>
      <c r="I546" s="24">
        <v>3000</v>
      </c>
      <c r="J546" s="24">
        <v>800</v>
      </c>
      <c r="K546" s="24">
        <v>700</v>
      </c>
    </row>
    <row r="547" spans="1:11" ht="15.75" customHeight="1" x14ac:dyDescent="0.3">
      <c r="A547" s="264"/>
      <c r="B547" s="238"/>
      <c r="C547" s="240"/>
      <c r="D547" s="266" t="s">
        <v>105</v>
      </c>
      <c r="E547" s="267"/>
      <c r="F547" s="268"/>
      <c r="G547" s="183">
        <f>SUM(H547:K547)</f>
        <v>1201947</v>
      </c>
      <c r="H547" s="183">
        <f>SUM(H540:H546)</f>
        <v>345837</v>
      </c>
      <c r="I547" s="183">
        <f>SUM(I540:I546)</f>
        <v>395692</v>
      </c>
      <c r="J547" s="183">
        <f>SUM(J540:J546)</f>
        <v>281341</v>
      </c>
      <c r="K547" s="183">
        <f>SUM(K540:K546)</f>
        <v>179077</v>
      </c>
    </row>
    <row r="548" spans="1:11" ht="15.75" customHeight="1" x14ac:dyDescent="0.3">
      <c r="A548" s="264"/>
      <c r="B548" s="252" t="s">
        <v>108</v>
      </c>
      <c r="C548" s="251" t="s">
        <v>121</v>
      </c>
      <c r="D548" s="32">
        <v>142</v>
      </c>
      <c r="E548" s="15" t="s">
        <v>169</v>
      </c>
      <c r="F548" s="22" t="s">
        <v>174</v>
      </c>
      <c r="G548" s="23">
        <f t="shared" si="21"/>
        <v>46800</v>
      </c>
      <c r="H548" s="24">
        <v>15500</v>
      </c>
      <c r="I548" s="24">
        <v>16500</v>
      </c>
      <c r="J548" s="24">
        <v>6500</v>
      </c>
      <c r="K548" s="24">
        <v>8300</v>
      </c>
    </row>
    <row r="549" spans="1:11" ht="23.4" customHeight="1" thickBot="1" x14ac:dyDescent="0.35">
      <c r="A549" s="346"/>
      <c r="B549" s="238"/>
      <c r="C549" s="240"/>
      <c r="D549" s="266" t="s">
        <v>120</v>
      </c>
      <c r="E549" s="267"/>
      <c r="F549" s="268"/>
      <c r="G549" s="183">
        <f>SUM(H549:K549)</f>
        <v>46800</v>
      </c>
      <c r="H549" s="183">
        <f t="shared" ref="H549:K549" si="73">SUM(H548)</f>
        <v>15500</v>
      </c>
      <c r="I549" s="183">
        <f t="shared" si="73"/>
        <v>16500</v>
      </c>
      <c r="J549" s="183">
        <f t="shared" si="73"/>
        <v>6500</v>
      </c>
      <c r="K549" s="183">
        <f t="shared" si="73"/>
        <v>8300</v>
      </c>
    </row>
    <row r="550" spans="1:11" ht="15.75" customHeight="1" thickBot="1" x14ac:dyDescent="0.35">
      <c r="A550" s="202" t="s">
        <v>228</v>
      </c>
      <c r="B550" s="256" t="s">
        <v>232</v>
      </c>
      <c r="C550" s="257"/>
      <c r="D550" s="257"/>
      <c r="E550" s="257"/>
      <c r="F550" s="258"/>
      <c r="G550" s="203">
        <f>SUM(H550:K550)</f>
        <v>609820</v>
      </c>
      <c r="H550" s="203">
        <f t="shared" ref="H550:K550" si="74">SUM(H555,H557)</f>
        <v>126377</v>
      </c>
      <c r="I550" s="203">
        <f t="shared" si="74"/>
        <v>253854</v>
      </c>
      <c r="J550" s="203">
        <f t="shared" si="74"/>
        <v>89623</v>
      </c>
      <c r="K550" s="204">
        <f t="shared" si="74"/>
        <v>139966</v>
      </c>
    </row>
    <row r="551" spans="1:11" ht="28.2" customHeight="1" x14ac:dyDescent="0.3">
      <c r="A551" s="236"/>
      <c r="B551" s="237" t="s">
        <v>107</v>
      </c>
      <c r="C551" s="239" t="s">
        <v>104</v>
      </c>
      <c r="D551" s="177" t="s">
        <v>263</v>
      </c>
      <c r="E551" s="81" t="s">
        <v>176</v>
      </c>
      <c r="F551" s="84" t="s">
        <v>177</v>
      </c>
      <c r="G551" s="40">
        <f t="shared" si="21"/>
        <v>356981</v>
      </c>
      <c r="H551" s="41">
        <v>63236</v>
      </c>
      <c r="I551" s="41">
        <v>156500</v>
      </c>
      <c r="J551" s="41">
        <v>41682</v>
      </c>
      <c r="K551" s="41">
        <v>95563</v>
      </c>
    </row>
    <row r="552" spans="1:11" ht="24.75" customHeight="1" x14ac:dyDescent="0.3">
      <c r="A552" s="236"/>
      <c r="B552" s="237"/>
      <c r="C552" s="239"/>
      <c r="D552" s="174" t="s">
        <v>264</v>
      </c>
      <c r="E552" s="60" t="s">
        <v>176</v>
      </c>
      <c r="F552" s="22" t="s">
        <v>177</v>
      </c>
      <c r="G552" s="23">
        <f t="shared" si="21"/>
        <v>122553</v>
      </c>
      <c r="H552" s="24">
        <v>31260</v>
      </c>
      <c r="I552" s="24">
        <v>63710</v>
      </c>
      <c r="J552" s="24">
        <v>16153</v>
      </c>
      <c r="K552" s="24">
        <v>11430</v>
      </c>
    </row>
    <row r="553" spans="1:11" ht="15.75" customHeight="1" x14ac:dyDescent="0.3">
      <c r="A553" s="236"/>
      <c r="B553" s="237"/>
      <c r="C553" s="239"/>
      <c r="D553" s="32">
        <v>149</v>
      </c>
      <c r="E553" s="15" t="s">
        <v>44</v>
      </c>
      <c r="F553" s="22" t="s">
        <v>55</v>
      </c>
      <c r="G553" s="23">
        <f t="shared" si="21"/>
        <v>35600</v>
      </c>
      <c r="H553" s="24">
        <v>9822</v>
      </c>
      <c r="I553" s="24">
        <v>11545</v>
      </c>
      <c r="J553" s="24">
        <v>3799</v>
      </c>
      <c r="K553" s="24">
        <v>10434</v>
      </c>
    </row>
    <row r="554" spans="1:11" ht="23.1" customHeight="1" x14ac:dyDescent="0.3">
      <c r="A554" s="236"/>
      <c r="B554" s="237"/>
      <c r="C554" s="239"/>
      <c r="D554" s="32">
        <v>151</v>
      </c>
      <c r="E554" s="199" t="s">
        <v>176</v>
      </c>
      <c r="F554" s="197" t="s">
        <v>177</v>
      </c>
      <c r="G554" s="23">
        <f t="shared" si="21"/>
        <v>88446</v>
      </c>
      <c r="H554" s="24">
        <v>20399</v>
      </c>
      <c r="I554" s="24">
        <v>20299</v>
      </c>
      <c r="J554" s="24">
        <v>27289</v>
      </c>
      <c r="K554" s="24">
        <v>20459</v>
      </c>
    </row>
    <row r="555" spans="1:11" ht="15.75" customHeight="1" x14ac:dyDescent="0.3">
      <c r="A555" s="236"/>
      <c r="B555" s="238"/>
      <c r="C555" s="240"/>
      <c r="D555" s="266" t="s">
        <v>105</v>
      </c>
      <c r="E555" s="267"/>
      <c r="F555" s="268"/>
      <c r="G555" s="183">
        <f>SUM(H555:K555)</f>
        <v>603580</v>
      </c>
      <c r="H555" s="183">
        <f>SUM(H551:H554)</f>
        <v>124717</v>
      </c>
      <c r="I555" s="183">
        <f>SUM(I551:I554)</f>
        <v>252054</v>
      </c>
      <c r="J555" s="183">
        <f>SUM(J551:J554)</f>
        <v>88923</v>
      </c>
      <c r="K555" s="183">
        <f>SUM(K551:K554)</f>
        <v>137886</v>
      </c>
    </row>
    <row r="556" spans="1:11" ht="15.75" customHeight="1" x14ac:dyDescent="0.3">
      <c r="A556" s="236"/>
      <c r="B556" s="252" t="s">
        <v>108</v>
      </c>
      <c r="C556" s="251" t="s">
        <v>121</v>
      </c>
      <c r="D556" s="32">
        <v>142</v>
      </c>
      <c r="E556" s="15" t="s">
        <v>169</v>
      </c>
      <c r="F556" s="22" t="s">
        <v>174</v>
      </c>
      <c r="G556" s="23">
        <f t="shared" si="21"/>
        <v>6240</v>
      </c>
      <c r="H556" s="24">
        <v>1660</v>
      </c>
      <c r="I556" s="24">
        <v>1800</v>
      </c>
      <c r="J556" s="24">
        <v>700</v>
      </c>
      <c r="K556" s="24">
        <v>2080</v>
      </c>
    </row>
    <row r="557" spans="1:11" ht="22.65" customHeight="1" thickBot="1" x14ac:dyDescent="0.35">
      <c r="A557" s="236"/>
      <c r="B557" s="237"/>
      <c r="C557" s="239"/>
      <c r="D557" s="253" t="s">
        <v>120</v>
      </c>
      <c r="E557" s="254"/>
      <c r="F557" s="255"/>
      <c r="G557" s="184">
        <f>SUM(H557:K557)</f>
        <v>6240</v>
      </c>
      <c r="H557" s="184">
        <f t="shared" ref="H557:K557" si="75">SUM(H556)</f>
        <v>1660</v>
      </c>
      <c r="I557" s="184">
        <f t="shared" si="75"/>
        <v>1800</v>
      </c>
      <c r="J557" s="184">
        <f t="shared" si="75"/>
        <v>700</v>
      </c>
      <c r="K557" s="184">
        <f t="shared" si="75"/>
        <v>2080</v>
      </c>
    </row>
    <row r="558" spans="1:11" ht="15.75" customHeight="1" thickBot="1" x14ac:dyDescent="0.35">
      <c r="A558" s="207" t="s">
        <v>299</v>
      </c>
      <c r="B558" s="256" t="s">
        <v>271</v>
      </c>
      <c r="C558" s="257"/>
      <c r="D558" s="257"/>
      <c r="E558" s="257"/>
      <c r="F558" s="258"/>
      <c r="G558" s="203">
        <f>SUM(H558:K558)</f>
        <v>593278</v>
      </c>
      <c r="H558" s="203">
        <f t="shared" ref="H558:K558" si="76">SUM(H564,H566)</f>
        <v>180274</v>
      </c>
      <c r="I558" s="203">
        <f t="shared" si="76"/>
        <v>262349</v>
      </c>
      <c r="J558" s="203">
        <f t="shared" si="76"/>
        <v>79332</v>
      </c>
      <c r="K558" s="204">
        <f t="shared" si="76"/>
        <v>71323</v>
      </c>
    </row>
    <row r="559" spans="1:11" ht="25.8" customHeight="1" x14ac:dyDescent="0.3">
      <c r="A559" s="325"/>
      <c r="B559" s="237" t="s">
        <v>107</v>
      </c>
      <c r="C559" s="239" t="s">
        <v>104</v>
      </c>
      <c r="D559" s="177" t="s">
        <v>263</v>
      </c>
      <c r="E559" s="297" t="s">
        <v>140</v>
      </c>
      <c r="F559" s="303" t="s">
        <v>163</v>
      </c>
      <c r="G559" s="40">
        <f t="shared" si="21"/>
        <v>214962</v>
      </c>
      <c r="H559" s="41">
        <v>58655</v>
      </c>
      <c r="I559" s="41">
        <v>92292</v>
      </c>
      <c r="J559" s="41">
        <v>16317</v>
      </c>
      <c r="K559" s="41">
        <v>47698</v>
      </c>
    </row>
    <row r="560" spans="1:11" ht="25.5" customHeight="1" x14ac:dyDescent="0.3">
      <c r="A560" s="325"/>
      <c r="B560" s="237"/>
      <c r="C560" s="239"/>
      <c r="D560" s="174" t="s">
        <v>264</v>
      </c>
      <c r="E560" s="288"/>
      <c r="F560" s="262"/>
      <c r="G560" s="23">
        <f t="shared" si="21"/>
        <v>39325</v>
      </c>
      <c r="H560" s="24">
        <v>18469</v>
      </c>
      <c r="I560" s="24">
        <v>20856</v>
      </c>
      <c r="J560" s="24"/>
      <c r="K560" s="24"/>
    </row>
    <row r="561" spans="1:11" ht="12.9" customHeight="1" x14ac:dyDescent="0.3">
      <c r="A561" s="325"/>
      <c r="B561" s="237"/>
      <c r="C561" s="239"/>
      <c r="D561" s="171">
        <v>151</v>
      </c>
      <c r="E561" s="288"/>
      <c r="F561" s="262"/>
      <c r="G561" s="23">
        <f t="shared" si="21"/>
        <v>300261</v>
      </c>
      <c r="H561" s="24">
        <v>89150</v>
      </c>
      <c r="I561" s="24">
        <v>131371</v>
      </c>
      <c r="J561" s="24">
        <v>57815</v>
      </c>
      <c r="K561" s="24">
        <v>21925</v>
      </c>
    </row>
    <row r="562" spans="1:11" ht="18.3" customHeight="1" x14ac:dyDescent="0.3">
      <c r="A562" s="325"/>
      <c r="B562" s="237"/>
      <c r="C562" s="239"/>
      <c r="D562" s="171" t="s">
        <v>223</v>
      </c>
      <c r="E562" s="288"/>
      <c r="F562" s="262"/>
      <c r="G562" s="23">
        <f t="shared" si="21"/>
        <v>25000</v>
      </c>
      <c r="H562" s="24">
        <v>10000</v>
      </c>
      <c r="I562" s="24">
        <v>10500</v>
      </c>
      <c r="J562" s="24">
        <v>3000</v>
      </c>
      <c r="K562" s="24">
        <v>1500</v>
      </c>
    </row>
    <row r="563" spans="1:11" ht="18.3" customHeight="1" x14ac:dyDescent="0.3">
      <c r="A563" s="325"/>
      <c r="B563" s="237"/>
      <c r="C563" s="239"/>
      <c r="D563" s="194" t="s">
        <v>99</v>
      </c>
      <c r="E563" s="289"/>
      <c r="F563" s="263"/>
      <c r="G563" s="23">
        <f t="shared" si="21"/>
        <v>3330</v>
      </c>
      <c r="H563" s="24"/>
      <c r="I563" s="24">
        <v>3330</v>
      </c>
      <c r="J563" s="24"/>
      <c r="K563" s="24"/>
    </row>
    <row r="564" spans="1:11" ht="15" customHeight="1" x14ac:dyDescent="0.3">
      <c r="A564" s="325"/>
      <c r="B564" s="238"/>
      <c r="C564" s="240"/>
      <c r="D564" s="266" t="s">
        <v>105</v>
      </c>
      <c r="E564" s="267"/>
      <c r="F564" s="268"/>
      <c r="G564" s="183">
        <f t="shared" ref="G564:G569" si="77">SUM(H564:K564)</f>
        <v>582878</v>
      </c>
      <c r="H564" s="183">
        <f>SUM(H559:H562)</f>
        <v>176274</v>
      </c>
      <c r="I564" s="183">
        <f>SUM(I559:I563)</f>
        <v>258349</v>
      </c>
      <c r="J564" s="183">
        <f>SUM(J559:J562)</f>
        <v>77132</v>
      </c>
      <c r="K564" s="183">
        <f>SUM(K559:K562)</f>
        <v>71123</v>
      </c>
    </row>
    <row r="565" spans="1:11" ht="17.399999999999999" customHeight="1" x14ac:dyDescent="0.3">
      <c r="A565" s="325"/>
      <c r="B565" s="252" t="s">
        <v>108</v>
      </c>
      <c r="C565" s="251" t="s">
        <v>121</v>
      </c>
      <c r="D565" s="32">
        <v>142</v>
      </c>
      <c r="E565" s="15" t="s">
        <v>169</v>
      </c>
      <c r="F565" s="22" t="s">
        <v>174</v>
      </c>
      <c r="G565" s="23">
        <f t="shared" si="77"/>
        <v>10400</v>
      </c>
      <c r="H565" s="24">
        <v>4000</v>
      </c>
      <c r="I565" s="24">
        <v>4000</v>
      </c>
      <c r="J565" s="24">
        <v>2200</v>
      </c>
      <c r="K565" s="24">
        <v>200</v>
      </c>
    </row>
    <row r="566" spans="1:11" ht="22.65" customHeight="1" thickBot="1" x14ac:dyDescent="0.35">
      <c r="A566" s="325"/>
      <c r="B566" s="237"/>
      <c r="C566" s="239"/>
      <c r="D566" s="253" t="s">
        <v>120</v>
      </c>
      <c r="E566" s="254"/>
      <c r="F566" s="255"/>
      <c r="G566" s="184">
        <f t="shared" si="77"/>
        <v>10400</v>
      </c>
      <c r="H566" s="184">
        <f t="shared" ref="H566:K566" si="78">SUM(H565)</f>
        <v>4000</v>
      </c>
      <c r="I566" s="184">
        <f t="shared" si="78"/>
        <v>4000</v>
      </c>
      <c r="J566" s="184">
        <f t="shared" si="78"/>
        <v>2200</v>
      </c>
      <c r="K566" s="184">
        <f t="shared" si="78"/>
        <v>200</v>
      </c>
    </row>
    <row r="567" spans="1:11" ht="15" customHeight="1" thickBot="1" x14ac:dyDescent="0.35">
      <c r="A567" s="202" t="s">
        <v>284</v>
      </c>
      <c r="B567" s="256" t="s">
        <v>252</v>
      </c>
      <c r="C567" s="257"/>
      <c r="D567" s="257"/>
      <c r="E567" s="257"/>
      <c r="F567" s="258"/>
      <c r="G567" s="203">
        <f t="shared" si="77"/>
        <v>1413311</v>
      </c>
      <c r="H567" s="203">
        <f t="shared" ref="H567:K567" si="79">SUM(H573)</f>
        <v>404750</v>
      </c>
      <c r="I567" s="203">
        <f t="shared" si="79"/>
        <v>581777</v>
      </c>
      <c r="J567" s="203">
        <f t="shared" si="79"/>
        <v>187983</v>
      </c>
      <c r="K567" s="204">
        <f t="shared" si="79"/>
        <v>238801</v>
      </c>
    </row>
    <row r="568" spans="1:11" ht="24.6" customHeight="1" x14ac:dyDescent="0.3">
      <c r="A568" s="236"/>
      <c r="B568" s="237" t="s">
        <v>107</v>
      </c>
      <c r="C568" s="239" t="s">
        <v>104</v>
      </c>
      <c r="D568" s="94" t="s">
        <v>263</v>
      </c>
      <c r="E568" s="297" t="s">
        <v>140</v>
      </c>
      <c r="F568" s="299" t="s">
        <v>163</v>
      </c>
      <c r="G568" s="40">
        <f t="shared" si="77"/>
        <v>424988</v>
      </c>
      <c r="H568" s="41">
        <v>106000</v>
      </c>
      <c r="I568" s="41">
        <v>170000</v>
      </c>
      <c r="J568" s="41">
        <v>42988</v>
      </c>
      <c r="K568" s="41">
        <v>106000</v>
      </c>
    </row>
    <row r="569" spans="1:11" ht="24.6" customHeight="1" x14ac:dyDescent="0.3">
      <c r="A569" s="236"/>
      <c r="B569" s="237"/>
      <c r="C569" s="239"/>
      <c r="D569" s="94" t="s">
        <v>264</v>
      </c>
      <c r="E569" s="288"/>
      <c r="F569" s="299"/>
      <c r="G569" s="23">
        <f t="shared" si="77"/>
        <v>83925</v>
      </c>
      <c r="H569" s="24">
        <v>21300</v>
      </c>
      <c r="I569" s="24">
        <v>35500</v>
      </c>
      <c r="J569" s="24">
        <v>7100</v>
      </c>
      <c r="K569" s="24">
        <v>20025</v>
      </c>
    </row>
    <row r="570" spans="1:11" ht="16.5" customHeight="1" x14ac:dyDescent="0.3">
      <c r="A570" s="236"/>
      <c r="B570" s="237"/>
      <c r="C570" s="239"/>
      <c r="D570" s="172">
        <v>151</v>
      </c>
      <c r="E570" s="288"/>
      <c r="F570" s="299"/>
      <c r="G570" s="23">
        <f t="shared" ref="G570:G572" si="80">SUM(H570:K570)</f>
        <v>803398</v>
      </c>
      <c r="H570" s="24">
        <v>250800</v>
      </c>
      <c r="I570" s="24">
        <v>349627</v>
      </c>
      <c r="J570" s="24">
        <v>112145</v>
      </c>
      <c r="K570" s="24">
        <v>90826</v>
      </c>
    </row>
    <row r="571" spans="1:11" ht="15" customHeight="1" x14ac:dyDescent="0.3">
      <c r="A571" s="236"/>
      <c r="B571" s="237"/>
      <c r="C571" s="239"/>
      <c r="D571" s="172" t="s">
        <v>98</v>
      </c>
      <c r="E571" s="288"/>
      <c r="F571" s="299"/>
      <c r="G571" s="23">
        <f t="shared" si="80"/>
        <v>1000</v>
      </c>
      <c r="H571" s="24">
        <v>500</v>
      </c>
      <c r="I571" s="24">
        <v>500</v>
      </c>
      <c r="J571" s="24"/>
      <c r="K571" s="24"/>
    </row>
    <row r="572" spans="1:11" ht="13.65" customHeight="1" x14ac:dyDescent="0.3">
      <c r="A572" s="236"/>
      <c r="B572" s="237"/>
      <c r="C572" s="239"/>
      <c r="D572" s="172" t="s">
        <v>223</v>
      </c>
      <c r="E572" s="289"/>
      <c r="F572" s="299"/>
      <c r="G572" s="23">
        <f t="shared" si="80"/>
        <v>100000</v>
      </c>
      <c r="H572" s="24">
        <v>26150</v>
      </c>
      <c r="I572" s="24">
        <v>26150</v>
      </c>
      <c r="J572" s="24">
        <v>25750</v>
      </c>
      <c r="K572" s="24">
        <v>21950</v>
      </c>
    </row>
    <row r="573" spans="1:11" ht="17.399999999999999" customHeight="1" thickBot="1" x14ac:dyDescent="0.35">
      <c r="A573" s="236"/>
      <c r="B573" s="237"/>
      <c r="C573" s="239"/>
      <c r="D573" s="253" t="s">
        <v>105</v>
      </c>
      <c r="E573" s="254"/>
      <c r="F573" s="255"/>
      <c r="G573" s="184">
        <f>SUM(H573:K573)</f>
        <v>1413311</v>
      </c>
      <c r="H573" s="184">
        <f>SUM(H568:H572)</f>
        <v>404750</v>
      </c>
      <c r="I573" s="184">
        <f>SUM(I568:I572)</f>
        <v>581777</v>
      </c>
      <c r="J573" s="184">
        <f>SUM(J568:J572)</f>
        <v>187983</v>
      </c>
      <c r="K573" s="184">
        <f>SUM(K568:K572)</f>
        <v>238801</v>
      </c>
    </row>
    <row r="574" spans="1:11" ht="14.25" customHeight="1" thickBot="1" x14ac:dyDescent="0.35">
      <c r="A574" s="202" t="s">
        <v>231</v>
      </c>
      <c r="B574" s="301" t="s">
        <v>237</v>
      </c>
      <c r="C574" s="301"/>
      <c r="D574" s="301"/>
      <c r="E574" s="302"/>
      <c r="F574" s="302"/>
      <c r="G574" s="203">
        <f>SUM(H574:K574)</f>
        <v>734088</v>
      </c>
      <c r="H574" s="203">
        <f t="shared" ref="H574:J574" si="81">SUM(H582)</f>
        <v>206492</v>
      </c>
      <c r="I574" s="203">
        <f t="shared" si="81"/>
        <v>312279</v>
      </c>
      <c r="J574" s="203">
        <f t="shared" si="81"/>
        <v>85492</v>
      </c>
      <c r="K574" s="204">
        <f>SUM(K582)</f>
        <v>129825</v>
      </c>
    </row>
    <row r="575" spans="1:11" ht="25.2" customHeight="1" x14ac:dyDescent="0.3">
      <c r="A575" s="234"/>
      <c r="B575" s="284" t="s">
        <v>107</v>
      </c>
      <c r="C575" s="239" t="s">
        <v>104</v>
      </c>
      <c r="D575" s="94" t="s">
        <v>264</v>
      </c>
      <c r="E575" s="169" t="s">
        <v>103</v>
      </c>
      <c r="F575" s="22" t="s">
        <v>106</v>
      </c>
      <c r="G575" s="89">
        <f>SUM(H575:K575)</f>
        <v>28923</v>
      </c>
      <c r="H575" s="90">
        <v>8000</v>
      </c>
      <c r="I575" s="90">
        <v>10000</v>
      </c>
      <c r="J575" s="90">
        <v>5000</v>
      </c>
      <c r="K575" s="90">
        <v>5923</v>
      </c>
    </row>
    <row r="576" spans="1:11" ht="17.399999999999999" customHeight="1" x14ac:dyDescent="0.3">
      <c r="A576" s="234"/>
      <c r="B576" s="284"/>
      <c r="C576" s="239"/>
      <c r="D576" s="248">
        <v>151</v>
      </c>
      <c r="E576" s="169" t="s">
        <v>103</v>
      </c>
      <c r="F576" s="22" t="s">
        <v>106</v>
      </c>
      <c r="G576" s="23">
        <f t="shared" ref="G576:G623" si="82">SUM(H576:K576)</f>
        <v>658902</v>
      </c>
      <c r="H576" s="24">
        <v>180800</v>
      </c>
      <c r="I576" s="24">
        <v>285350</v>
      </c>
      <c r="J576" s="24">
        <v>74950</v>
      </c>
      <c r="K576" s="24">
        <v>117802</v>
      </c>
    </row>
    <row r="577" spans="1:11" ht="17.399999999999999" customHeight="1" x14ac:dyDescent="0.3">
      <c r="A577" s="234"/>
      <c r="B577" s="284"/>
      <c r="C577" s="239"/>
      <c r="D577" s="250"/>
      <c r="E577" s="199" t="s">
        <v>145</v>
      </c>
      <c r="F577" s="22" t="s">
        <v>165</v>
      </c>
      <c r="G577" s="23">
        <f t="shared" si="82"/>
        <v>200</v>
      </c>
      <c r="H577" s="24">
        <v>200</v>
      </c>
      <c r="I577" s="24"/>
      <c r="J577" s="24"/>
      <c r="K577" s="24"/>
    </row>
    <row r="578" spans="1:11" ht="17.399999999999999" customHeight="1" x14ac:dyDescent="0.3">
      <c r="A578" s="234"/>
      <c r="B578" s="284"/>
      <c r="C578" s="239"/>
      <c r="D578" s="196" t="s">
        <v>98</v>
      </c>
      <c r="E578" s="199" t="s">
        <v>103</v>
      </c>
      <c r="F578" s="22" t="s">
        <v>106</v>
      </c>
      <c r="G578" s="23">
        <f t="shared" si="82"/>
        <v>1000</v>
      </c>
      <c r="H578" s="24">
        <v>500</v>
      </c>
      <c r="I578" s="24">
        <v>500</v>
      </c>
      <c r="J578" s="24"/>
      <c r="K578" s="24"/>
    </row>
    <row r="579" spans="1:11" ht="17.399999999999999" customHeight="1" x14ac:dyDescent="0.3">
      <c r="A579" s="234"/>
      <c r="B579" s="284"/>
      <c r="C579" s="239"/>
      <c r="D579" s="248" t="s">
        <v>223</v>
      </c>
      <c r="E579" s="169" t="s">
        <v>103</v>
      </c>
      <c r="F579" s="22" t="s">
        <v>106</v>
      </c>
      <c r="G579" s="23">
        <f t="shared" si="82"/>
        <v>39000</v>
      </c>
      <c r="H579" s="24">
        <v>14400</v>
      </c>
      <c r="I579" s="24">
        <v>13900</v>
      </c>
      <c r="J579" s="24">
        <v>4600</v>
      </c>
      <c r="K579" s="24">
        <v>6100</v>
      </c>
    </row>
    <row r="580" spans="1:11" ht="17.399999999999999" customHeight="1" x14ac:dyDescent="0.3">
      <c r="A580" s="234"/>
      <c r="B580" s="284"/>
      <c r="C580" s="239"/>
      <c r="D580" s="250"/>
      <c r="E580" s="169" t="s">
        <v>240</v>
      </c>
      <c r="F580" s="22" t="s">
        <v>241</v>
      </c>
      <c r="G580" s="23">
        <f t="shared" si="82"/>
        <v>6000</v>
      </c>
      <c r="H580" s="24">
        <v>2529</v>
      </c>
      <c r="I580" s="24">
        <v>2529</v>
      </c>
      <c r="J580" s="24">
        <v>942</v>
      </c>
      <c r="K580" s="24"/>
    </row>
    <row r="581" spans="1:11" ht="17.399999999999999" customHeight="1" x14ac:dyDescent="0.3">
      <c r="A581" s="234"/>
      <c r="B581" s="284"/>
      <c r="C581" s="239"/>
      <c r="D581" s="196" t="s">
        <v>99</v>
      </c>
      <c r="E581" s="169" t="s">
        <v>103</v>
      </c>
      <c r="F581" s="22" t="s">
        <v>106</v>
      </c>
      <c r="G581" s="23">
        <f t="shared" si="82"/>
        <v>63</v>
      </c>
      <c r="H581" s="24">
        <v>63</v>
      </c>
      <c r="I581" s="24"/>
      <c r="J581" s="24"/>
      <c r="K581" s="24"/>
    </row>
    <row r="582" spans="1:11" ht="17.399999999999999" customHeight="1" thickBot="1" x14ac:dyDescent="0.35">
      <c r="A582" s="235"/>
      <c r="B582" s="284"/>
      <c r="C582" s="239"/>
      <c r="D582" s="253" t="s">
        <v>105</v>
      </c>
      <c r="E582" s="254"/>
      <c r="F582" s="255"/>
      <c r="G582" s="184">
        <f>SUM(H582:K582)</f>
        <v>734088</v>
      </c>
      <c r="H582" s="184">
        <f>SUM(H575:H581)</f>
        <v>206492</v>
      </c>
      <c r="I582" s="184">
        <f>SUM(I575:I581)</f>
        <v>312279</v>
      </c>
      <c r="J582" s="184">
        <f>SUM(J575:J581)</f>
        <v>85492</v>
      </c>
      <c r="K582" s="184">
        <f>SUM(K575:K581)</f>
        <v>129825</v>
      </c>
    </row>
    <row r="583" spans="1:11" ht="17.399999999999999" customHeight="1" thickBot="1" x14ac:dyDescent="0.35">
      <c r="A583" s="207" t="s">
        <v>285</v>
      </c>
      <c r="B583" s="256" t="s">
        <v>238</v>
      </c>
      <c r="C583" s="257"/>
      <c r="D583" s="257"/>
      <c r="E583" s="257"/>
      <c r="F583" s="258"/>
      <c r="G583" s="203">
        <f>SUM(H583:K583)</f>
        <v>621465</v>
      </c>
      <c r="H583" s="203">
        <f>SUM(H585,H591)</f>
        <v>191267</v>
      </c>
      <c r="I583" s="203">
        <f>SUM(I585,I591)</f>
        <v>221632</v>
      </c>
      <c r="J583" s="203">
        <f>SUM(J585,J591)</f>
        <v>126778</v>
      </c>
      <c r="K583" s="204">
        <f>SUM(K585,K591)</f>
        <v>81788</v>
      </c>
    </row>
    <row r="584" spans="1:11" ht="17.399999999999999" customHeight="1" x14ac:dyDescent="0.3">
      <c r="A584" s="236"/>
      <c r="B584" s="290" t="s">
        <v>100</v>
      </c>
      <c r="C584" s="239" t="s">
        <v>101</v>
      </c>
      <c r="D584" s="175" t="s">
        <v>257</v>
      </c>
      <c r="E584" s="161" t="s">
        <v>103</v>
      </c>
      <c r="F584" s="161" t="s">
        <v>106</v>
      </c>
      <c r="G584" s="91">
        <f>SUM(H584:K584)</f>
        <v>4000</v>
      </c>
      <c r="H584" s="92">
        <v>1500</v>
      </c>
      <c r="I584" s="92">
        <v>1000</v>
      </c>
      <c r="J584" s="92">
        <v>1000</v>
      </c>
      <c r="K584" s="92">
        <v>500</v>
      </c>
    </row>
    <row r="585" spans="1:11" ht="17.399999999999999" customHeight="1" x14ac:dyDescent="0.3">
      <c r="A585" s="236"/>
      <c r="B585" s="291"/>
      <c r="C585" s="240"/>
      <c r="D585" s="266" t="s">
        <v>102</v>
      </c>
      <c r="E585" s="267"/>
      <c r="F585" s="268"/>
      <c r="G585" s="225">
        <f>SUM(H585:K585)</f>
        <v>4000</v>
      </c>
      <c r="H585" s="225">
        <f t="shared" ref="H585:K585" si="83">SUM(H584)</f>
        <v>1500</v>
      </c>
      <c r="I585" s="225">
        <f t="shared" si="83"/>
        <v>1000</v>
      </c>
      <c r="J585" s="225">
        <f t="shared" si="83"/>
        <v>1000</v>
      </c>
      <c r="K585" s="225">
        <f t="shared" si="83"/>
        <v>500</v>
      </c>
    </row>
    <row r="586" spans="1:11" ht="25.2" customHeight="1" x14ac:dyDescent="0.3">
      <c r="A586" s="236"/>
      <c r="B586" s="252" t="s">
        <v>107</v>
      </c>
      <c r="C586" s="251" t="s">
        <v>104</v>
      </c>
      <c r="D586" s="94" t="s">
        <v>264</v>
      </c>
      <c r="E586" s="287" t="s">
        <v>103</v>
      </c>
      <c r="F586" s="298" t="s">
        <v>106</v>
      </c>
      <c r="G586" s="23">
        <f t="shared" si="82"/>
        <v>28924</v>
      </c>
      <c r="H586" s="24">
        <v>7300</v>
      </c>
      <c r="I586" s="24">
        <v>8000</v>
      </c>
      <c r="J586" s="24">
        <v>7624</v>
      </c>
      <c r="K586" s="24">
        <v>6000</v>
      </c>
    </row>
    <row r="587" spans="1:11" ht="17.399999999999999" customHeight="1" x14ac:dyDescent="0.3">
      <c r="A587" s="236"/>
      <c r="B587" s="237"/>
      <c r="C587" s="239"/>
      <c r="D587" s="172">
        <v>151</v>
      </c>
      <c r="E587" s="288"/>
      <c r="F587" s="299"/>
      <c r="G587" s="23">
        <f t="shared" si="82"/>
        <v>397607</v>
      </c>
      <c r="H587" s="24">
        <v>128146</v>
      </c>
      <c r="I587" s="24">
        <v>161403</v>
      </c>
      <c r="J587" s="24">
        <v>68600</v>
      </c>
      <c r="K587" s="24">
        <v>39458</v>
      </c>
    </row>
    <row r="588" spans="1:11" ht="17.399999999999999" customHeight="1" x14ac:dyDescent="0.3">
      <c r="A588" s="236"/>
      <c r="B588" s="237"/>
      <c r="C588" s="239"/>
      <c r="D588" s="172" t="s">
        <v>187</v>
      </c>
      <c r="E588" s="288"/>
      <c r="F588" s="299"/>
      <c r="G588" s="23">
        <f t="shared" si="82"/>
        <v>149500</v>
      </c>
      <c r="H588" s="24">
        <v>37270</v>
      </c>
      <c r="I588" s="24">
        <v>43180</v>
      </c>
      <c r="J588" s="24">
        <v>38120</v>
      </c>
      <c r="K588" s="24">
        <v>30930</v>
      </c>
    </row>
    <row r="589" spans="1:11" ht="17.399999999999999" customHeight="1" x14ac:dyDescent="0.3">
      <c r="A589" s="236"/>
      <c r="B589" s="237"/>
      <c r="C589" s="239"/>
      <c r="D589" s="172" t="s">
        <v>223</v>
      </c>
      <c r="E589" s="288"/>
      <c r="F589" s="299"/>
      <c r="G589" s="23">
        <f t="shared" si="82"/>
        <v>10000</v>
      </c>
      <c r="H589" s="24">
        <v>1051</v>
      </c>
      <c r="I589" s="24">
        <v>1049</v>
      </c>
      <c r="J589" s="24">
        <v>3000</v>
      </c>
      <c r="K589" s="24">
        <v>4900</v>
      </c>
    </row>
    <row r="590" spans="1:11" ht="17.399999999999999" customHeight="1" x14ac:dyDescent="0.3">
      <c r="A590" s="236"/>
      <c r="B590" s="237"/>
      <c r="C590" s="239"/>
      <c r="D590" s="172" t="s">
        <v>99</v>
      </c>
      <c r="E590" s="289"/>
      <c r="F590" s="300"/>
      <c r="G590" s="23">
        <f t="shared" si="82"/>
        <v>31434</v>
      </c>
      <c r="H590" s="24">
        <v>16000</v>
      </c>
      <c r="I590" s="24">
        <v>7000</v>
      </c>
      <c r="J590" s="24">
        <v>8434</v>
      </c>
      <c r="K590" s="24"/>
    </row>
    <row r="591" spans="1:11" ht="17.399999999999999" customHeight="1" thickBot="1" x14ac:dyDescent="0.35">
      <c r="A591" s="236"/>
      <c r="B591" s="237"/>
      <c r="C591" s="239"/>
      <c r="D591" s="253" t="s">
        <v>105</v>
      </c>
      <c r="E591" s="254"/>
      <c r="F591" s="255"/>
      <c r="G591" s="184">
        <f>SUM(H591:K591)</f>
        <v>617465</v>
      </c>
      <c r="H591" s="184">
        <f>SUM(H586:H590)</f>
        <v>189767</v>
      </c>
      <c r="I591" s="184">
        <f>SUM(I586:I590)</f>
        <v>220632</v>
      </c>
      <c r="J591" s="184">
        <f>SUM(J586:J590)</f>
        <v>125778</v>
      </c>
      <c r="K591" s="184">
        <f>SUM(K586:K590)</f>
        <v>81288</v>
      </c>
    </row>
    <row r="592" spans="1:11" ht="17.399999999999999" customHeight="1" thickBot="1" x14ac:dyDescent="0.35">
      <c r="A592" s="207" t="s">
        <v>233</v>
      </c>
      <c r="B592" s="256" t="s">
        <v>239</v>
      </c>
      <c r="C592" s="257"/>
      <c r="D592" s="257"/>
      <c r="E592" s="257"/>
      <c r="F592" s="258"/>
      <c r="G592" s="204">
        <f>SUM(H592:K592)</f>
        <v>247838</v>
      </c>
      <c r="H592" s="204">
        <f t="shared" ref="H592:J592" si="84">SUM(H599)</f>
        <v>82915</v>
      </c>
      <c r="I592" s="204">
        <f t="shared" si="84"/>
        <v>77300</v>
      </c>
      <c r="J592" s="204">
        <f t="shared" si="84"/>
        <v>65950</v>
      </c>
      <c r="K592" s="204">
        <f>SUM(K599)</f>
        <v>21673</v>
      </c>
    </row>
    <row r="593" spans="1:11" ht="24.6" customHeight="1" x14ac:dyDescent="0.3">
      <c r="A593" s="236"/>
      <c r="B593" s="252" t="s">
        <v>107</v>
      </c>
      <c r="C593" s="251" t="s">
        <v>104</v>
      </c>
      <c r="D593" s="94" t="s">
        <v>264</v>
      </c>
      <c r="E593" s="15" t="s">
        <v>92</v>
      </c>
      <c r="F593" s="22" t="s">
        <v>97</v>
      </c>
      <c r="G593" s="23">
        <f t="shared" si="82"/>
        <v>99372</v>
      </c>
      <c r="H593" s="24">
        <v>32600</v>
      </c>
      <c r="I593" s="24">
        <v>32700</v>
      </c>
      <c r="J593" s="24">
        <v>30500</v>
      </c>
      <c r="K593" s="24">
        <v>3572</v>
      </c>
    </row>
    <row r="594" spans="1:11" ht="15.6" customHeight="1" x14ac:dyDescent="0.3">
      <c r="A594" s="236"/>
      <c r="B594" s="237"/>
      <c r="C594" s="239"/>
      <c r="D594" s="248">
        <v>151</v>
      </c>
      <c r="E594" s="15" t="s">
        <v>240</v>
      </c>
      <c r="F594" s="22" t="s">
        <v>241</v>
      </c>
      <c r="G594" s="23">
        <f t="shared" si="82"/>
        <v>8000</v>
      </c>
      <c r="H594" s="24">
        <v>4000</v>
      </c>
      <c r="I594" s="24">
        <v>4000</v>
      </c>
      <c r="J594" s="24"/>
      <c r="K594" s="24"/>
    </row>
    <row r="595" spans="1:11" ht="17.399999999999999" customHeight="1" x14ac:dyDescent="0.3">
      <c r="A595" s="236"/>
      <c r="B595" s="237"/>
      <c r="C595" s="239"/>
      <c r="D595" s="250"/>
      <c r="E595" s="15" t="s">
        <v>92</v>
      </c>
      <c r="F595" s="22" t="s">
        <v>97</v>
      </c>
      <c r="G595" s="23">
        <f t="shared" si="82"/>
        <v>130101</v>
      </c>
      <c r="H595" s="24">
        <v>39400</v>
      </c>
      <c r="I595" s="24">
        <v>37150</v>
      </c>
      <c r="J595" s="24">
        <v>35450</v>
      </c>
      <c r="K595" s="24">
        <v>18101</v>
      </c>
    </row>
    <row r="596" spans="1:11" ht="14.25" customHeight="1" x14ac:dyDescent="0.3">
      <c r="A596" s="236"/>
      <c r="B596" s="237"/>
      <c r="C596" s="239"/>
      <c r="D596" s="248" t="s">
        <v>187</v>
      </c>
      <c r="E596" s="15" t="s">
        <v>240</v>
      </c>
      <c r="F596" s="22" t="s">
        <v>241</v>
      </c>
      <c r="G596" s="23">
        <f t="shared" si="82"/>
        <v>2500</v>
      </c>
      <c r="H596" s="24">
        <v>2500</v>
      </c>
      <c r="I596" s="24"/>
      <c r="J596" s="24"/>
      <c r="K596" s="24"/>
    </row>
    <row r="597" spans="1:11" ht="17.399999999999999" customHeight="1" x14ac:dyDescent="0.3">
      <c r="A597" s="236"/>
      <c r="B597" s="237"/>
      <c r="C597" s="239"/>
      <c r="D597" s="250"/>
      <c r="E597" s="35" t="s">
        <v>92</v>
      </c>
      <c r="F597" s="22" t="s">
        <v>97</v>
      </c>
      <c r="G597" s="23">
        <f t="shared" si="82"/>
        <v>7500</v>
      </c>
      <c r="H597" s="24">
        <v>4050</v>
      </c>
      <c r="I597" s="24">
        <v>3450</v>
      </c>
      <c r="J597" s="24"/>
      <c r="K597" s="24"/>
    </row>
    <row r="598" spans="1:11" ht="17.399999999999999" customHeight="1" x14ac:dyDescent="0.3">
      <c r="A598" s="236"/>
      <c r="B598" s="237"/>
      <c r="C598" s="239"/>
      <c r="D598" s="196" t="s">
        <v>99</v>
      </c>
      <c r="E598" s="169" t="s">
        <v>92</v>
      </c>
      <c r="F598" s="22" t="s">
        <v>97</v>
      </c>
      <c r="G598" s="23">
        <f t="shared" si="82"/>
        <v>365</v>
      </c>
      <c r="H598" s="68">
        <v>365</v>
      </c>
      <c r="I598" s="68"/>
      <c r="J598" s="68"/>
      <c r="K598" s="68"/>
    </row>
    <row r="599" spans="1:11" ht="17.399999999999999" customHeight="1" thickBot="1" x14ac:dyDescent="0.35">
      <c r="A599" s="236"/>
      <c r="B599" s="237"/>
      <c r="C599" s="239"/>
      <c r="D599" s="253" t="s">
        <v>105</v>
      </c>
      <c r="E599" s="254"/>
      <c r="F599" s="255"/>
      <c r="G599" s="184">
        <f>SUM(H599:K599)</f>
        <v>247838</v>
      </c>
      <c r="H599" s="184">
        <f>SUM(H593:H598)</f>
        <v>82915</v>
      </c>
      <c r="I599" s="184">
        <f>SUM(I593:I597)</f>
        <v>77300</v>
      </c>
      <c r="J599" s="184">
        <f>SUM(J593:J597)</f>
        <v>65950</v>
      </c>
      <c r="K599" s="184">
        <f>SUM(K593:K597)</f>
        <v>21673</v>
      </c>
    </row>
    <row r="600" spans="1:11" ht="17.399999999999999" customHeight="1" thickBot="1" x14ac:dyDescent="0.35">
      <c r="A600" s="207" t="s">
        <v>265</v>
      </c>
      <c r="B600" s="256" t="s">
        <v>242</v>
      </c>
      <c r="C600" s="257"/>
      <c r="D600" s="257"/>
      <c r="E600" s="257"/>
      <c r="F600" s="258"/>
      <c r="G600" s="203">
        <f>SUM(G607)</f>
        <v>219076</v>
      </c>
      <c r="H600" s="203">
        <f t="shared" ref="H600:K600" si="85">SUM(H607)</f>
        <v>63974</v>
      </c>
      <c r="I600" s="203">
        <f t="shared" si="85"/>
        <v>87890</v>
      </c>
      <c r="J600" s="203">
        <f t="shared" si="85"/>
        <v>49470</v>
      </c>
      <c r="K600" s="203">
        <f t="shared" si="85"/>
        <v>17742</v>
      </c>
    </row>
    <row r="601" spans="1:11" ht="23.1" customHeight="1" x14ac:dyDescent="0.3">
      <c r="A601" s="295"/>
      <c r="B601" s="237" t="s">
        <v>85</v>
      </c>
      <c r="C601" s="239" t="s">
        <v>86</v>
      </c>
      <c r="D601" s="249">
        <v>151</v>
      </c>
      <c r="E601" s="114" t="s">
        <v>139</v>
      </c>
      <c r="F601" s="159" t="s">
        <v>287</v>
      </c>
      <c r="G601" s="40">
        <f t="shared" si="82"/>
        <v>2000</v>
      </c>
      <c r="H601" s="41">
        <v>2000</v>
      </c>
      <c r="I601" s="41"/>
      <c r="J601" s="41"/>
      <c r="K601" s="41"/>
    </row>
    <row r="602" spans="1:11" ht="17.399999999999999" customHeight="1" x14ac:dyDescent="0.3">
      <c r="A602" s="236"/>
      <c r="B602" s="237"/>
      <c r="C602" s="239"/>
      <c r="D602" s="250"/>
      <c r="E602" s="111" t="s">
        <v>88</v>
      </c>
      <c r="F602" s="22" t="s">
        <v>94</v>
      </c>
      <c r="G602" s="40">
        <f t="shared" si="82"/>
        <v>196914</v>
      </c>
      <c r="H602" s="41">
        <v>52140</v>
      </c>
      <c r="I602" s="41">
        <v>79490</v>
      </c>
      <c r="J602" s="41">
        <v>47770</v>
      </c>
      <c r="K602" s="41">
        <v>17514</v>
      </c>
    </row>
    <row r="603" spans="1:11" ht="17.399999999999999" customHeight="1" x14ac:dyDescent="0.3">
      <c r="A603" s="236"/>
      <c r="B603" s="237"/>
      <c r="C603" s="239"/>
      <c r="D603" s="172">
        <v>152</v>
      </c>
      <c r="E603" s="169" t="s">
        <v>88</v>
      </c>
      <c r="F603" s="22" t="s">
        <v>94</v>
      </c>
      <c r="G603" s="40">
        <f t="shared" si="82"/>
        <v>5078</v>
      </c>
      <c r="H603" s="119">
        <v>1500</v>
      </c>
      <c r="I603" s="119">
        <v>1800</v>
      </c>
      <c r="J603" s="119">
        <v>1600</v>
      </c>
      <c r="K603" s="119">
        <v>178</v>
      </c>
    </row>
    <row r="604" spans="1:11" ht="17.399999999999999" customHeight="1" x14ac:dyDescent="0.3">
      <c r="A604" s="236"/>
      <c r="B604" s="237"/>
      <c r="C604" s="239"/>
      <c r="D604" s="172" t="s">
        <v>98</v>
      </c>
      <c r="E604" s="169" t="s">
        <v>88</v>
      </c>
      <c r="F604" s="22" t="s">
        <v>94</v>
      </c>
      <c r="G604" s="23">
        <f t="shared" si="82"/>
        <v>300</v>
      </c>
      <c r="H604" s="24">
        <v>50</v>
      </c>
      <c r="I604" s="24">
        <v>100</v>
      </c>
      <c r="J604" s="24">
        <v>100</v>
      </c>
      <c r="K604" s="24">
        <v>50</v>
      </c>
    </row>
    <row r="605" spans="1:11" ht="17.399999999999999" customHeight="1" x14ac:dyDescent="0.3">
      <c r="A605" s="236"/>
      <c r="B605" s="237"/>
      <c r="C605" s="239"/>
      <c r="D605" s="195" t="s">
        <v>187</v>
      </c>
      <c r="E605" s="169" t="s">
        <v>88</v>
      </c>
      <c r="F605" s="22" t="s">
        <v>94</v>
      </c>
      <c r="G605" s="23">
        <f t="shared" si="82"/>
        <v>7000</v>
      </c>
      <c r="H605" s="24">
        <v>500</v>
      </c>
      <c r="I605" s="24">
        <v>6500</v>
      </c>
      <c r="J605" s="24"/>
      <c r="K605" s="24"/>
    </row>
    <row r="606" spans="1:11" ht="17.399999999999999" customHeight="1" x14ac:dyDescent="0.3">
      <c r="A606" s="236"/>
      <c r="B606" s="237"/>
      <c r="C606" s="239"/>
      <c r="D606" s="172" t="s">
        <v>187</v>
      </c>
      <c r="E606" s="169" t="s">
        <v>88</v>
      </c>
      <c r="F606" s="22" t="s">
        <v>94</v>
      </c>
      <c r="G606" s="23">
        <f t="shared" si="82"/>
        <v>7784</v>
      </c>
      <c r="H606" s="24">
        <v>7784</v>
      </c>
      <c r="I606" s="24"/>
      <c r="J606" s="24"/>
      <c r="K606" s="24"/>
    </row>
    <row r="607" spans="1:11" ht="17.399999999999999" customHeight="1" x14ac:dyDescent="0.3">
      <c r="A607" s="236"/>
      <c r="B607" s="237"/>
      <c r="C607" s="239"/>
      <c r="D607" s="253" t="s">
        <v>89</v>
      </c>
      <c r="E607" s="254"/>
      <c r="F607" s="255"/>
      <c r="G607" s="184">
        <f>SUM(H607:K607)</f>
        <v>219076</v>
      </c>
      <c r="H607" s="184">
        <f>SUM(H601:H606)</f>
        <v>63974</v>
      </c>
      <c r="I607" s="184">
        <f>SUM(I601:I606)</f>
        <v>87890</v>
      </c>
      <c r="J607" s="184">
        <f>SUM(J601:J606)</f>
        <v>49470</v>
      </c>
      <c r="K607" s="184">
        <f>SUM(K601:K606)</f>
        <v>17742</v>
      </c>
    </row>
    <row r="608" spans="1:11" ht="17.399999999999999" customHeight="1" x14ac:dyDescent="0.3">
      <c r="A608" s="220" t="s">
        <v>234</v>
      </c>
      <c r="B608" s="330" t="s">
        <v>243</v>
      </c>
      <c r="C608" s="330"/>
      <c r="D608" s="330"/>
      <c r="E608" s="330"/>
      <c r="F608" s="330"/>
      <c r="G608" s="219">
        <f>SUM(H608:K608)</f>
        <v>317400</v>
      </c>
      <c r="H608" s="219">
        <f t="shared" ref="H608:K608" si="86">SUM(H611,H614)</f>
        <v>75750</v>
      </c>
      <c r="I608" s="219">
        <f t="shared" si="86"/>
        <v>90150</v>
      </c>
      <c r="J608" s="219">
        <f t="shared" si="86"/>
        <v>75750</v>
      </c>
      <c r="K608" s="219">
        <f t="shared" si="86"/>
        <v>75750</v>
      </c>
    </row>
    <row r="609" spans="1:11" ht="17.399999999999999" customHeight="1" x14ac:dyDescent="0.3">
      <c r="A609" s="325"/>
      <c r="B609" s="237" t="s">
        <v>71</v>
      </c>
      <c r="C609" s="239" t="s">
        <v>72</v>
      </c>
      <c r="D609" s="172">
        <v>151</v>
      </c>
      <c r="E609" s="169" t="s">
        <v>74</v>
      </c>
      <c r="F609" s="22" t="s">
        <v>82</v>
      </c>
      <c r="G609" s="40">
        <f t="shared" si="82"/>
        <v>33400</v>
      </c>
      <c r="H609" s="41">
        <v>4750</v>
      </c>
      <c r="I609" s="41">
        <v>19150</v>
      </c>
      <c r="J609" s="41">
        <v>4750</v>
      </c>
      <c r="K609" s="41">
        <v>4750</v>
      </c>
    </row>
    <row r="610" spans="1:11" ht="17.399999999999999" customHeight="1" x14ac:dyDescent="0.3">
      <c r="A610" s="325"/>
      <c r="B610" s="237"/>
      <c r="C610" s="239"/>
      <c r="D610" s="172" t="s">
        <v>187</v>
      </c>
      <c r="E610" s="169" t="s">
        <v>74</v>
      </c>
      <c r="F610" s="22" t="s">
        <v>82</v>
      </c>
      <c r="G610" s="23">
        <f t="shared" si="82"/>
        <v>6000</v>
      </c>
      <c r="H610" s="24">
        <v>1500</v>
      </c>
      <c r="I610" s="24">
        <v>1500</v>
      </c>
      <c r="J610" s="24">
        <v>1500</v>
      </c>
      <c r="K610" s="24">
        <v>1500</v>
      </c>
    </row>
    <row r="611" spans="1:11" ht="17.399999999999999" customHeight="1" x14ac:dyDescent="0.3">
      <c r="A611" s="325"/>
      <c r="B611" s="238"/>
      <c r="C611" s="240"/>
      <c r="D611" s="266" t="s">
        <v>84</v>
      </c>
      <c r="E611" s="267"/>
      <c r="F611" s="268"/>
      <c r="G611" s="183">
        <f>SUM(H611:K611)</f>
        <v>39400</v>
      </c>
      <c r="H611" s="183">
        <f>SUM(H609:H610)</f>
        <v>6250</v>
      </c>
      <c r="I611" s="183">
        <f>SUM(I609:I610)</f>
        <v>20650</v>
      </c>
      <c r="J611" s="183">
        <f>SUM(J609:J610)</f>
        <v>6250</v>
      </c>
      <c r="K611" s="183">
        <f>SUM(K609:K610)</f>
        <v>6250</v>
      </c>
    </row>
    <row r="612" spans="1:11" ht="17.399999999999999" customHeight="1" thickBot="1" x14ac:dyDescent="0.35">
      <c r="A612" s="325"/>
      <c r="B612" s="252" t="s">
        <v>108</v>
      </c>
      <c r="C612" s="251" t="s">
        <v>121</v>
      </c>
      <c r="D612" s="248">
        <v>142</v>
      </c>
      <c r="E612" s="15" t="s">
        <v>73</v>
      </c>
      <c r="F612" s="22" t="s">
        <v>81</v>
      </c>
      <c r="G612" s="23">
        <f t="shared" si="82"/>
        <v>179050</v>
      </c>
      <c r="H612" s="24">
        <v>44762</v>
      </c>
      <c r="I612" s="68">
        <v>44763</v>
      </c>
      <c r="J612" s="24">
        <v>44762</v>
      </c>
      <c r="K612" s="24">
        <v>44763</v>
      </c>
    </row>
    <row r="613" spans="1:11" ht="17.399999999999999" customHeight="1" thickBot="1" x14ac:dyDescent="0.35">
      <c r="A613" s="325"/>
      <c r="B613" s="237"/>
      <c r="C613" s="239"/>
      <c r="D613" s="250"/>
      <c r="E613" s="15" t="s">
        <v>74</v>
      </c>
      <c r="F613" s="22" t="s">
        <v>82</v>
      </c>
      <c r="G613" s="23">
        <f t="shared" si="82"/>
        <v>98950</v>
      </c>
      <c r="H613" s="95">
        <v>24738</v>
      </c>
      <c r="I613" s="97">
        <v>24737</v>
      </c>
      <c r="J613" s="96">
        <v>24738</v>
      </c>
      <c r="K613" s="24">
        <v>24737</v>
      </c>
    </row>
    <row r="614" spans="1:11" ht="17.399999999999999" customHeight="1" thickBot="1" x14ac:dyDescent="0.35">
      <c r="A614" s="325"/>
      <c r="B614" s="237"/>
      <c r="C614" s="239"/>
      <c r="D614" s="253" t="s">
        <v>120</v>
      </c>
      <c r="E614" s="254"/>
      <c r="F614" s="255"/>
      <c r="G614" s="184">
        <f>SUM(H614:K614)</f>
        <v>278000</v>
      </c>
      <c r="H614" s="184">
        <f t="shared" ref="H614:K614" si="87">SUM(H612:H613)</f>
        <v>69500</v>
      </c>
      <c r="I614" s="193">
        <f t="shared" si="87"/>
        <v>69500</v>
      </c>
      <c r="J614" s="184">
        <f t="shared" si="87"/>
        <v>69500</v>
      </c>
      <c r="K614" s="184">
        <f t="shared" si="87"/>
        <v>69500</v>
      </c>
    </row>
    <row r="615" spans="1:11" ht="17.399999999999999" customHeight="1" thickBot="1" x14ac:dyDescent="0.35">
      <c r="A615" s="207" t="s">
        <v>235</v>
      </c>
      <c r="B615" s="256" t="s">
        <v>244</v>
      </c>
      <c r="C615" s="257"/>
      <c r="D615" s="257"/>
      <c r="E615" s="257"/>
      <c r="F615" s="258"/>
      <c r="G615" s="210">
        <f>SUM(H615:K615)</f>
        <v>2547230</v>
      </c>
      <c r="H615" s="210">
        <f>SUM(H618,H624)</f>
        <v>744463</v>
      </c>
      <c r="I615" s="210">
        <f>SUM(I618,I624)</f>
        <v>976961</v>
      </c>
      <c r="J615" s="210">
        <f>SUM(J618,J624)</f>
        <v>697572</v>
      </c>
      <c r="K615" s="211">
        <f>SUM(K618,K624)</f>
        <v>128234</v>
      </c>
    </row>
    <row r="616" spans="1:11" ht="25.5" customHeight="1" x14ac:dyDescent="0.3">
      <c r="A616" s="326"/>
      <c r="B616" s="237" t="s">
        <v>108</v>
      </c>
      <c r="C616" s="239" t="s">
        <v>121</v>
      </c>
      <c r="D616" s="250">
        <v>142</v>
      </c>
      <c r="E616" s="98" t="s">
        <v>166</v>
      </c>
      <c r="F616" s="88" t="s">
        <v>167</v>
      </c>
      <c r="G616" s="40">
        <f t="shared" si="82"/>
        <v>185414</v>
      </c>
      <c r="H616" s="41">
        <v>60700</v>
      </c>
      <c r="I616" s="41">
        <v>69000</v>
      </c>
      <c r="J616" s="41">
        <v>55714</v>
      </c>
      <c r="K616" s="41"/>
    </row>
    <row r="617" spans="1:11" ht="15" customHeight="1" x14ac:dyDescent="0.3">
      <c r="A617" s="326"/>
      <c r="B617" s="237"/>
      <c r="C617" s="239"/>
      <c r="D617" s="320"/>
      <c r="E617" s="35" t="s">
        <v>45</v>
      </c>
      <c r="F617" s="36" t="s">
        <v>56</v>
      </c>
      <c r="G617" s="23">
        <f t="shared" si="82"/>
        <v>362986</v>
      </c>
      <c r="H617" s="24">
        <v>109090</v>
      </c>
      <c r="I617" s="24">
        <v>118125</v>
      </c>
      <c r="J617" s="24">
        <v>112440</v>
      </c>
      <c r="K617" s="24">
        <v>23331</v>
      </c>
    </row>
    <row r="618" spans="1:11" ht="15" customHeight="1" x14ac:dyDescent="0.3">
      <c r="A618" s="326"/>
      <c r="B618" s="238"/>
      <c r="C618" s="240"/>
      <c r="D618" s="266" t="s">
        <v>120</v>
      </c>
      <c r="E618" s="267"/>
      <c r="F618" s="268"/>
      <c r="G618" s="183">
        <f>SUM(H618:K618)</f>
        <v>548400</v>
      </c>
      <c r="H618" s="183">
        <f>SUM(H616:H617)</f>
        <v>169790</v>
      </c>
      <c r="I618" s="183">
        <f>SUM(I616:I617)</f>
        <v>187125</v>
      </c>
      <c r="J618" s="183">
        <f>SUM(J616:J617)</f>
        <v>168154</v>
      </c>
      <c r="K618" s="183">
        <f>SUM(K616:K617)</f>
        <v>23331</v>
      </c>
    </row>
    <row r="619" spans="1:11" ht="28.5" customHeight="1" x14ac:dyDescent="0.3">
      <c r="A619" s="326"/>
      <c r="B619" s="237" t="s">
        <v>127</v>
      </c>
      <c r="C619" s="239" t="s">
        <v>126</v>
      </c>
      <c r="D619" s="172">
        <v>151</v>
      </c>
      <c r="E619" s="16" t="s">
        <v>34</v>
      </c>
      <c r="F619" s="22" t="s">
        <v>245</v>
      </c>
      <c r="G619" s="23">
        <f t="shared" si="82"/>
        <v>1793786</v>
      </c>
      <c r="H619" s="24">
        <v>499215</v>
      </c>
      <c r="I619" s="24">
        <v>728336</v>
      </c>
      <c r="J619" s="24">
        <v>485018</v>
      </c>
      <c r="K619" s="24">
        <v>81217</v>
      </c>
    </row>
    <row r="620" spans="1:11" ht="18" customHeight="1" x14ac:dyDescent="0.3">
      <c r="A620" s="326"/>
      <c r="B620" s="237"/>
      <c r="C620" s="239"/>
      <c r="D620" s="195">
        <v>144</v>
      </c>
      <c r="E620" s="16" t="s">
        <v>47</v>
      </c>
      <c r="F620" s="22" t="s">
        <v>58</v>
      </c>
      <c r="G620" s="23">
        <f t="shared" si="82"/>
        <v>102686</v>
      </c>
      <c r="H620" s="24">
        <v>27000</v>
      </c>
      <c r="I620" s="24">
        <v>27000</v>
      </c>
      <c r="J620" s="24">
        <v>27000</v>
      </c>
      <c r="K620" s="24">
        <v>21686</v>
      </c>
    </row>
    <row r="621" spans="1:11" ht="26.55" customHeight="1" x14ac:dyDescent="0.3">
      <c r="A621" s="326"/>
      <c r="B621" s="237"/>
      <c r="C621" s="239"/>
      <c r="D621" s="32">
        <v>1425</v>
      </c>
      <c r="E621" s="261" t="s">
        <v>34</v>
      </c>
      <c r="F621" s="261" t="s">
        <v>245</v>
      </c>
      <c r="G621" s="23">
        <f t="shared" si="82"/>
        <v>31300</v>
      </c>
      <c r="H621" s="24">
        <v>10400</v>
      </c>
      <c r="I621" s="24">
        <v>10500</v>
      </c>
      <c r="J621" s="24">
        <v>10400</v>
      </c>
      <c r="K621" s="24"/>
    </row>
    <row r="622" spans="1:11" ht="15" customHeight="1" x14ac:dyDescent="0.3">
      <c r="A622" s="326"/>
      <c r="B622" s="237"/>
      <c r="C622" s="239"/>
      <c r="D622" s="172" t="s">
        <v>223</v>
      </c>
      <c r="E622" s="262"/>
      <c r="F622" s="262"/>
      <c r="G622" s="23">
        <f t="shared" si="82"/>
        <v>45000</v>
      </c>
      <c r="H622" s="24">
        <v>12000</v>
      </c>
      <c r="I622" s="24">
        <v>24000</v>
      </c>
      <c r="J622" s="24">
        <v>7000</v>
      </c>
      <c r="K622" s="24">
        <v>2000</v>
      </c>
    </row>
    <row r="623" spans="1:11" ht="14.25" customHeight="1" x14ac:dyDescent="0.3">
      <c r="A623" s="326"/>
      <c r="B623" s="237"/>
      <c r="C623" s="239"/>
      <c r="D623" s="172" t="s">
        <v>99</v>
      </c>
      <c r="E623" s="263"/>
      <c r="F623" s="263"/>
      <c r="G623" s="23">
        <f t="shared" si="82"/>
        <v>26058</v>
      </c>
      <c r="H623" s="24">
        <v>26058</v>
      </c>
      <c r="I623" s="24"/>
      <c r="J623" s="24"/>
      <c r="K623" s="24"/>
    </row>
    <row r="624" spans="1:11" ht="17.399999999999999" customHeight="1" thickBot="1" x14ac:dyDescent="0.35">
      <c r="A624" s="326"/>
      <c r="B624" s="237"/>
      <c r="C624" s="239"/>
      <c r="D624" s="253" t="s">
        <v>124</v>
      </c>
      <c r="E624" s="254"/>
      <c r="F624" s="255"/>
      <c r="G624" s="184">
        <f>SUM(H624:K624)</f>
        <v>1998830</v>
      </c>
      <c r="H624" s="184">
        <f>SUM(H619:H623)</f>
        <v>574673</v>
      </c>
      <c r="I624" s="184">
        <f>SUM(I619:I623)</f>
        <v>789836</v>
      </c>
      <c r="J624" s="184">
        <f>SUM(J619:J623)</f>
        <v>529418</v>
      </c>
      <c r="K624" s="184">
        <f>SUM(K619:K623)</f>
        <v>104903</v>
      </c>
    </row>
    <row r="625" spans="1:15" ht="17.399999999999999" customHeight="1" x14ac:dyDescent="0.3">
      <c r="A625" s="230" t="s">
        <v>236</v>
      </c>
      <c r="B625" s="292" t="s">
        <v>267</v>
      </c>
      <c r="C625" s="293"/>
      <c r="D625" s="293"/>
      <c r="E625" s="293"/>
      <c r="F625" s="294"/>
      <c r="G625" s="231">
        <f>SUM(H625:K625)</f>
        <v>60253</v>
      </c>
      <c r="H625" s="231">
        <f t="shared" ref="H625:K625" si="88">SUM(H627)</f>
        <v>17865</v>
      </c>
      <c r="I625" s="231">
        <f t="shared" si="88"/>
        <v>16787</v>
      </c>
      <c r="J625" s="231">
        <f t="shared" si="88"/>
        <v>16437</v>
      </c>
      <c r="K625" s="232">
        <f t="shared" si="88"/>
        <v>9164</v>
      </c>
    </row>
    <row r="626" spans="1:15" ht="25.8" customHeight="1" x14ac:dyDescent="0.3">
      <c r="A626" s="282"/>
      <c r="B626" s="284" t="s">
        <v>59</v>
      </c>
      <c r="C626" s="239" t="s">
        <v>15</v>
      </c>
      <c r="D626" s="229">
        <v>151</v>
      </c>
      <c r="E626" s="229" t="s">
        <v>268</v>
      </c>
      <c r="F626" s="107" t="s">
        <v>269</v>
      </c>
      <c r="G626" s="99">
        <f t="shared" ref="G626" si="89">SUM(H626:K626)</f>
        <v>60253</v>
      </c>
      <c r="H626" s="100">
        <v>17865</v>
      </c>
      <c r="I626" s="100">
        <v>16787</v>
      </c>
      <c r="J626" s="100">
        <v>16437</v>
      </c>
      <c r="K626" s="100">
        <v>9164</v>
      </c>
    </row>
    <row r="627" spans="1:15" ht="17.399999999999999" customHeight="1" thickBot="1" x14ac:dyDescent="0.35">
      <c r="A627" s="283"/>
      <c r="B627" s="285"/>
      <c r="C627" s="286"/>
      <c r="D627" s="296" t="s">
        <v>35</v>
      </c>
      <c r="E627" s="296"/>
      <c r="F627" s="296"/>
      <c r="G627" s="221">
        <f>SUM(G626:G626)</f>
        <v>60253</v>
      </c>
      <c r="H627" s="221">
        <f>SUM(H626:H626)</f>
        <v>17865</v>
      </c>
      <c r="I627" s="221">
        <f>SUM(I626:I626)</f>
        <v>16787</v>
      </c>
      <c r="J627" s="221">
        <f>SUM(J626:J626)</f>
        <v>16437</v>
      </c>
      <c r="K627" s="221">
        <f>SUM(K626:K626)</f>
        <v>9164</v>
      </c>
    </row>
    <row r="628" spans="1:15" ht="17.399999999999999" customHeight="1" thickTop="1" thickBot="1" x14ac:dyDescent="0.35">
      <c r="A628" s="327" t="s">
        <v>246</v>
      </c>
      <c r="B628" s="328"/>
      <c r="C628" s="328"/>
      <c r="D628" s="328"/>
      <c r="E628" s="328"/>
      <c r="F628" s="329"/>
      <c r="G628" s="227">
        <f>SUM(H628:K628)</f>
        <v>35210309</v>
      </c>
      <c r="H628" s="228">
        <f>SUM(H13,H148,H179,H201,H218+H237+H259+H281+H303+H325+H344+H366+H380+H401+H418+H440+H459+H466+H473+H477+H487+H501+H514+H527+H539+H550+H558+H567+H574+H583+H592+H600+H608+H615+H625)</f>
        <v>9870942</v>
      </c>
      <c r="I628" s="228">
        <f t="shared" ref="I628:K628" si="90">SUM(I13,I148,I179,I201,I218+I237+I259+I281+I303+I325+I344+I366+I380+I401+I418+I440+I459+I466+I473+I477+I487+I501+I514+I527+I539+I550+I558+I567+I574+I583+I592+I600+I608+I615+I625)</f>
        <v>11784462</v>
      </c>
      <c r="J628" s="228">
        <f t="shared" si="90"/>
        <v>6944468</v>
      </c>
      <c r="K628" s="228">
        <f t="shared" si="90"/>
        <v>6610437</v>
      </c>
      <c r="M628" s="61"/>
      <c r="O628" s="61"/>
    </row>
    <row r="629" spans="1:15" ht="42.75" customHeight="1" thickTop="1" x14ac:dyDescent="0.3">
      <c r="A629" s="323" t="s">
        <v>247</v>
      </c>
      <c r="B629" s="13" t="s">
        <v>59</v>
      </c>
      <c r="C629" s="12" t="s">
        <v>15</v>
      </c>
      <c r="D629" s="14"/>
      <c r="E629" s="14"/>
      <c r="F629" s="26"/>
      <c r="G629" s="170">
        <f>SUM(G30,G154,G183,G203+G222+G241+G263+G285+G306+G329+G346+G368+G382+G404+G422+G444+G627)</f>
        <v>4040431</v>
      </c>
      <c r="H629" s="170">
        <f>SUM(H30,H154,H183,H203+H222+H241+H263+H285+H306+H329+H346+H368+H382+H404+H422+H444+H627)</f>
        <v>1394969</v>
      </c>
      <c r="I629" s="170">
        <f>SUM(I30,I154,I183,I203+I222+I241+I263+I285+I306+I329+I346+I368+I382+I404+I422+I444+I627)</f>
        <v>1157232</v>
      </c>
      <c r="J629" s="170">
        <f>SUM(J30,J154,J183,J203+J222+J241+J263+J285+J306+J329+J346+J368+J382+J404+J422+J444+J627)</f>
        <v>901097</v>
      </c>
      <c r="K629" s="170">
        <f>SUM(K30,K154,K183,K203+K222+K241+K263+K285+K306+K329+K346+K368+K382+K404+K422+K444+K627)</f>
        <v>587133</v>
      </c>
    </row>
    <row r="630" spans="1:15" ht="61.8" customHeight="1" x14ac:dyDescent="0.3">
      <c r="A630" s="323"/>
      <c r="B630" s="13" t="s">
        <v>60</v>
      </c>
      <c r="C630" s="12" t="s">
        <v>61</v>
      </c>
      <c r="D630" s="14"/>
      <c r="E630" s="9"/>
      <c r="F630" s="10"/>
      <c r="G630" s="8">
        <f t="shared" ref="G630" si="91">SUM(H630:K630)</f>
        <v>177678</v>
      </c>
      <c r="H630" s="11">
        <f>SUM(H35)</f>
        <v>22600</v>
      </c>
      <c r="I630" s="11">
        <f>SUM(I35)</f>
        <v>32900</v>
      </c>
      <c r="J630" s="11">
        <f>SUM(J35)</f>
        <v>98590</v>
      </c>
      <c r="K630" s="11">
        <f>SUM(K35)</f>
        <v>23588</v>
      </c>
    </row>
    <row r="631" spans="1:15" ht="50.25" customHeight="1" x14ac:dyDescent="0.3">
      <c r="A631" s="323"/>
      <c r="B631" s="13" t="s">
        <v>69</v>
      </c>
      <c r="C631" s="12" t="s">
        <v>70</v>
      </c>
      <c r="D631" s="14"/>
      <c r="E631" s="9"/>
      <c r="F631" s="10"/>
      <c r="G631" s="8">
        <f>SUM(H631:K631)</f>
        <v>13000</v>
      </c>
      <c r="H631" s="11">
        <f>SUM(H40,)</f>
        <v>1000</v>
      </c>
      <c r="I631" s="11">
        <f>SUM(I40,)</f>
        <v>5500</v>
      </c>
      <c r="J631" s="11">
        <f>SUM(J40,)</f>
        <v>6500</v>
      </c>
      <c r="K631" s="11">
        <f>SUM(K40,)</f>
        <v>0</v>
      </c>
    </row>
    <row r="632" spans="1:15" ht="27.75" customHeight="1" x14ac:dyDescent="0.3">
      <c r="A632" s="323"/>
      <c r="B632" s="18" t="s">
        <v>71</v>
      </c>
      <c r="C632" s="17" t="s">
        <v>72</v>
      </c>
      <c r="D632" s="14"/>
      <c r="E632" s="9"/>
      <c r="F632" s="10"/>
      <c r="G632" s="8">
        <f t="shared" ref="G632:G642" si="92">SUM(H632:K632)</f>
        <v>115894</v>
      </c>
      <c r="H632" s="11">
        <f>SUM(H43,H157,H611)</f>
        <v>8250</v>
      </c>
      <c r="I632" s="11">
        <f>SUM(I43,I157,I611)</f>
        <v>30650</v>
      </c>
      <c r="J632" s="11">
        <f>SUM(J43,J157,J611)</f>
        <v>58250</v>
      </c>
      <c r="K632" s="11">
        <f>SUM(K43,K157,K611)</f>
        <v>18744</v>
      </c>
    </row>
    <row r="633" spans="1:15" ht="39.15" customHeight="1" x14ac:dyDescent="0.3">
      <c r="A633" s="323"/>
      <c r="B633" s="18" t="s">
        <v>85</v>
      </c>
      <c r="C633" s="17" t="s">
        <v>86</v>
      </c>
      <c r="D633" s="14"/>
      <c r="E633" s="9"/>
      <c r="F633" s="10"/>
      <c r="G633" s="8">
        <f>SUM(G48,G160,G186,G205,G224,G244+G266+G288+G309+G331+G349+G370+G385+G406+G425+G446+G465+G472++G607)</f>
        <v>2201149</v>
      </c>
      <c r="H633" s="11">
        <f>SUM(H48,H160,H186,H205,H224,H244+H266+H288+H309+H331+H349+H370+H385+H406+H425+H446+H465+H472++H607)</f>
        <v>661079</v>
      </c>
      <c r="I633" s="11">
        <f>SUM(I48,I160,I186,I205,I224,I244+I266+I288+I309+I331+I349+I370+I385+I406+I425+I446+I465+I472++I607)</f>
        <v>661118</v>
      </c>
      <c r="J633" s="11">
        <f>SUM(J48,J160,J186,J205,J224,J244+J266+J288+J309+J331+J349+J370+J385+J406+J425+J446+J465+J472++J607)</f>
        <v>660331</v>
      </c>
      <c r="K633" s="11">
        <f>SUM(K48,K160,K186,K205,K224,K244+K266+K288+K309+K331+K349+K370+K385+K406+K425+K446+K465+K472++K607)</f>
        <v>218621</v>
      </c>
    </row>
    <row r="634" spans="1:15" ht="30.75" customHeight="1" x14ac:dyDescent="0.3">
      <c r="A634" s="323"/>
      <c r="B634" s="93" t="s">
        <v>100</v>
      </c>
      <c r="C634" s="94" t="s">
        <v>101</v>
      </c>
      <c r="D634" s="101"/>
      <c r="E634" s="102"/>
      <c r="F634" s="103"/>
      <c r="G634" s="104">
        <f t="shared" si="92"/>
        <v>92500</v>
      </c>
      <c r="H634" s="105">
        <f>SUM(H50,H188,H207,H226,H246+H268+H290+H311+H333+H351+H372+H387+H408+H427+H448+H585)</f>
        <v>3250</v>
      </c>
      <c r="I634" s="105">
        <f>SUM(I50,I188,I207,I226,I246+I268+I290+I311+I333+I351+I372+I387+I408+I427+I448+I585)</f>
        <v>7300</v>
      </c>
      <c r="J634" s="105">
        <f>SUM(J50,J188,J207,J226,J246+J268+J290+J311+J333+J351+J372+J387+J408+J427+J448+J585)</f>
        <v>71450</v>
      </c>
      <c r="K634" s="105">
        <f>SUM(K50,K188,K207,K226,K246+K268+K290+K311+K333+K351+K372+K387+K408+K427+K448+K585)</f>
        <v>10500</v>
      </c>
      <c r="M634" s="47"/>
    </row>
    <row r="635" spans="1:15" ht="42" customHeight="1" x14ac:dyDescent="0.3">
      <c r="A635" s="323"/>
      <c r="B635" s="18" t="s">
        <v>107</v>
      </c>
      <c r="C635" s="17" t="s">
        <v>104</v>
      </c>
      <c r="D635" s="14"/>
      <c r="E635" s="9"/>
      <c r="F635" s="10"/>
      <c r="G635" s="8">
        <f t="shared" si="92"/>
        <v>14481131</v>
      </c>
      <c r="H635" s="11">
        <f>SUM(H56,H167,H484,H498,H511+H524+H536+H547+H555+H564+H573+H582+H591+H599)</f>
        <v>4085723</v>
      </c>
      <c r="I635" s="11">
        <f t="shared" ref="I635:K635" si="93">SUM(I56,I167,I484,I498,I511+I524+I536+I547+I555+I564+I573+I582+I591+I599)</f>
        <v>5451343</v>
      </c>
      <c r="J635" s="11">
        <f t="shared" si="93"/>
        <v>2114041</v>
      </c>
      <c r="K635" s="11">
        <f t="shared" si="93"/>
        <v>2830024</v>
      </c>
    </row>
    <row r="636" spans="1:15" ht="39.15" customHeight="1" x14ac:dyDescent="0.3">
      <c r="A636" s="323"/>
      <c r="B636" s="93" t="s">
        <v>108</v>
      </c>
      <c r="C636" s="106" t="s">
        <v>121</v>
      </c>
      <c r="D636" s="101"/>
      <c r="E636" s="102"/>
      <c r="F636" s="103"/>
      <c r="G636" s="8">
        <f t="shared" si="92"/>
        <v>3235426</v>
      </c>
      <c r="H636" s="105">
        <f>SUM(H83,H169,H193,H211+H230+H251+H273+H295+H316+H337+H356+H375+H392+H412+H432+H452+H476+H486+H500+H513+H526+H538+H549+H557+H566+H614+H618)</f>
        <v>863006</v>
      </c>
      <c r="I636" s="105">
        <f t="shared" ref="I636:K636" si="94">SUM(I83,I169,I193,I211+I230+I251+I273+I295+I316+I337+I356+I375+I392+I412+I432+I452+I476+I486+I500+I513+I526+I538+I549+I557+I566+I614+I618)</f>
        <v>860816</v>
      </c>
      <c r="J636" s="105">
        <f t="shared" si="94"/>
        <v>756830</v>
      </c>
      <c r="K636" s="105">
        <f t="shared" si="94"/>
        <v>754774</v>
      </c>
    </row>
    <row r="637" spans="1:15" ht="40.65" customHeight="1" x14ac:dyDescent="0.3">
      <c r="A637" s="323"/>
      <c r="B637" s="18" t="s">
        <v>127</v>
      </c>
      <c r="C637" s="3" t="s">
        <v>126</v>
      </c>
      <c r="D637" s="14"/>
      <c r="E637" s="9"/>
      <c r="F637" s="10"/>
      <c r="G637" s="104">
        <f>SUM(H637:K637)</f>
        <v>4728716</v>
      </c>
      <c r="H637" s="105">
        <f>SUM(H102,H172,H196,H213,H232,H339,H414,H454,H254+H276+H298+H319+H359+H395+H435+H624)</f>
        <v>1278512</v>
      </c>
      <c r="I637" s="105">
        <f>SUM(I102,I172,I196,I213,I232,I339,I414,I454,I254+I276+I298+I319+I359+I395+I435+I624)</f>
        <v>1457312</v>
      </c>
      <c r="J637" s="105">
        <f>SUM(J102,J172,J196,J213,J232,J339,J414,J454,J254+J276+J298+J319+J359+J395+J435+J624)</f>
        <v>1055103</v>
      </c>
      <c r="K637" s="105">
        <f>SUM(K102,K172,K196,K213,K232,K339,K414,K454,K254+K276+K298+K319+K359+K395+K435+K624)</f>
        <v>937789</v>
      </c>
    </row>
    <row r="638" spans="1:15" ht="33.75" customHeight="1" x14ac:dyDescent="0.3">
      <c r="A638" s="323"/>
      <c r="B638" s="18" t="s">
        <v>128</v>
      </c>
      <c r="C638" s="17" t="s">
        <v>129</v>
      </c>
      <c r="D638" s="14"/>
      <c r="E638" s="9"/>
      <c r="F638" s="10"/>
      <c r="G638" s="8">
        <f t="shared" si="92"/>
        <v>412624</v>
      </c>
      <c r="H638" s="11">
        <f>SUM(H106)</f>
        <v>0</v>
      </c>
      <c r="I638" s="11">
        <f>SUM(I106)</f>
        <v>333124</v>
      </c>
      <c r="J638" s="11">
        <f>SUM(J106)</f>
        <v>59500</v>
      </c>
      <c r="K638" s="11">
        <f>SUM(K106)</f>
        <v>20000</v>
      </c>
    </row>
    <row r="639" spans="1:15" ht="30.75" customHeight="1" x14ac:dyDescent="0.3">
      <c r="A639" s="323"/>
      <c r="B639" s="18" t="s">
        <v>134</v>
      </c>
      <c r="C639" s="17" t="s">
        <v>135</v>
      </c>
      <c r="D639" s="14"/>
      <c r="E639" s="9"/>
      <c r="F639" s="10"/>
      <c r="G639" s="8">
        <f t="shared" si="92"/>
        <v>1958277</v>
      </c>
      <c r="H639" s="11">
        <f>SUM(H114,H174,H200,H217,H236+H258+H280+H302+H324+H343+H365+H379+H400+H417+H439+H458)</f>
        <v>614336</v>
      </c>
      <c r="I639" s="11">
        <f>SUM(I114,I174,I200,I217,I236+I258+I280+I302+I324+I343+I365+I379+I400+I417+I439+I458)</f>
        <v>680007</v>
      </c>
      <c r="J639" s="11">
        <f>SUM(J114,J174,J200,J217,J236+J258+J280+J302+J324+J343+J365+J379+J400+J417+J439+J458)</f>
        <v>389203</v>
      </c>
      <c r="K639" s="11">
        <f>SUM(K114,K174,K200,K217,K236+K258+K280+K302+K324+K343+K365+K379+K400+K417+K439+K458)</f>
        <v>274731</v>
      </c>
    </row>
    <row r="640" spans="1:15" ht="36.75" customHeight="1" x14ac:dyDescent="0.3">
      <c r="A640" s="323"/>
      <c r="B640" s="18" t="s">
        <v>137</v>
      </c>
      <c r="C640" s="17" t="s">
        <v>301</v>
      </c>
      <c r="D640" s="14"/>
      <c r="E640" s="9"/>
      <c r="F640" s="10"/>
      <c r="G640" s="8">
        <f>SUM(G117,)</f>
        <v>2155141</v>
      </c>
      <c r="H640" s="11">
        <f>SUM(H117,)</f>
        <v>605141</v>
      </c>
      <c r="I640" s="11">
        <f>SUM(I117,)</f>
        <v>400000</v>
      </c>
      <c r="J640" s="11">
        <f>SUM(J117,)</f>
        <v>500000</v>
      </c>
      <c r="K640" s="11">
        <f>SUM(K117,)</f>
        <v>650000</v>
      </c>
    </row>
    <row r="641" spans="1:11" ht="48.75" customHeight="1" x14ac:dyDescent="0.3">
      <c r="A641" s="323"/>
      <c r="B641" s="18" t="s">
        <v>143</v>
      </c>
      <c r="C641" s="17" t="s">
        <v>144</v>
      </c>
      <c r="D641" s="14"/>
      <c r="E641" s="9"/>
      <c r="F641" s="10"/>
      <c r="G641" s="104">
        <f>SUM(H641:K641)</f>
        <v>1580342</v>
      </c>
      <c r="H641" s="105">
        <f>SUM(H144,H178,)</f>
        <v>332276</v>
      </c>
      <c r="I641" s="105">
        <f>SUM(I144,I178,)</f>
        <v>703260</v>
      </c>
      <c r="J641" s="105">
        <f>SUM(J144,J178,)</f>
        <v>261673</v>
      </c>
      <c r="K641" s="105">
        <f>SUM(K144,K178,)</f>
        <v>283133</v>
      </c>
    </row>
    <row r="642" spans="1:11" ht="32.25" customHeight="1" x14ac:dyDescent="0.3">
      <c r="A642" s="324"/>
      <c r="B642" s="46">
        <v>14</v>
      </c>
      <c r="C642" s="19" t="s">
        <v>147</v>
      </c>
      <c r="D642" s="1"/>
      <c r="E642" s="2"/>
      <c r="F642" s="10"/>
      <c r="G642" s="8">
        <f t="shared" si="92"/>
        <v>18000</v>
      </c>
      <c r="H642" s="11">
        <f>SUM(H147)</f>
        <v>800</v>
      </c>
      <c r="I642" s="11">
        <f>SUM(I147)</f>
        <v>3900</v>
      </c>
      <c r="J642" s="11">
        <f>SUM(J147)</f>
        <v>11900</v>
      </c>
      <c r="K642" s="11">
        <f>SUM(K147)</f>
        <v>1400</v>
      </c>
    </row>
    <row r="644" spans="1:11" x14ac:dyDescent="0.3">
      <c r="G644" s="226"/>
      <c r="H644" s="226"/>
      <c r="I644" s="226"/>
      <c r="J644" s="226"/>
      <c r="K644" s="226"/>
    </row>
    <row r="645" spans="1:11" x14ac:dyDescent="0.3">
      <c r="K645" s="179"/>
    </row>
    <row r="646" spans="1:11" x14ac:dyDescent="0.3">
      <c r="G646" s="45"/>
      <c r="H646" s="45"/>
      <c r="I646" s="45"/>
      <c r="J646" s="45"/>
      <c r="K646" s="45"/>
    </row>
    <row r="654" spans="1:11" ht="37.5" customHeight="1" x14ac:dyDescent="0.3">
      <c r="G654" s="48"/>
      <c r="H654" s="49"/>
      <c r="I654" s="49"/>
      <c r="J654" s="49"/>
      <c r="K654" s="49"/>
    </row>
  </sheetData>
  <mergeCells count="607">
    <mergeCell ref="A7:K8"/>
    <mergeCell ref="A260:A280"/>
    <mergeCell ref="A149:A178"/>
    <mergeCell ref="B155:B157"/>
    <mergeCell ref="C155:C157"/>
    <mergeCell ref="D157:F157"/>
    <mergeCell ref="B175:B178"/>
    <mergeCell ref="C175:C178"/>
    <mergeCell ref="D154:F154"/>
    <mergeCell ref="D232:F232"/>
    <mergeCell ref="D227:D229"/>
    <mergeCell ref="B223:B224"/>
    <mergeCell ref="D252:D253"/>
    <mergeCell ref="D254:F254"/>
    <mergeCell ref="B227:B230"/>
    <mergeCell ref="B219:B222"/>
    <mergeCell ref="B242:B244"/>
    <mergeCell ref="C242:C244"/>
    <mergeCell ref="E238:E240"/>
    <mergeCell ref="B194:B196"/>
    <mergeCell ref="B255:B258"/>
    <mergeCell ref="C247:C251"/>
    <mergeCell ref="B245:B246"/>
    <mergeCell ref="B201:F201"/>
    <mergeCell ref="B57:B83"/>
    <mergeCell ref="D50:F50"/>
    <mergeCell ref="D74:F74"/>
    <mergeCell ref="D57:D73"/>
    <mergeCell ref="D82:F82"/>
    <mergeCell ref="D117:F117"/>
    <mergeCell ref="D194:D195"/>
    <mergeCell ref="B170:B172"/>
    <mergeCell ref="C170:C172"/>
    <mergeCell ref="D170:D171"/>
    <mergeCell ref="D172:F172"/>
    <mergeCell ref="D175:D177"/>
    <mergeCell ref="C51:C56"/>
    <mergeCell ref="D56:F56"/>
    <mergeCell ref="D102:F102"/>
    <mergeCell ref="D123:D140"/>
    <mergeCell ref="D121:D122"/>
    <mergeCell ref="E122:F122"/>
    <mergeCell ref="D114:F114"/>
    <mergeCell ref="C145:C147"/>
    <mergeCell ref="E120:F120"/>
    <mergeCell ref="B145:B147"/>
    <mergeCell ref="D75:D81"/>
    <mergeCell ref="C57:C83"/>
    <mergeCell ref="C194:C196"/>
    <mergeCell ref="B247:B251"/>
    <mergeCell ref="B184:B186"/>
    <mergeCell ref="D197:D199"/>
    <mergeCell ref="B214:B217"/>
    <mergeCell ref="F220:F221"/>
    <mergeCell ref="B204:B205"/>
    <mergeCell ref="C204:C205"/>
    <mergeCell ref="B212:B213"/>
    <mergeCell ref="C212:C213"/>
    <mergeCell ref="D213:F213"/>
    <mergeCell ref="C197:C200"/>
    <mergeCell ref="D196:F196"/>
    <mergeCell ref="C208:C211"/>
    <mergeCell ref="D203:F203"/>
    <mergeCell ref="B208:B211"/>
    <mergeCell ref="D205:F205"/>
    <mergeCell ref="C184:C186"/>
    <mergeCell ref="D186:F186"/>
    <mergeCell ref="D189:D192"/>
    <mergeCell ref="B187:B188"/>
    <mergeCell ref="C187:C188"/>
    <mergeCell ref="D188:F188"/>
    <mergeCell ref="D242:D243"/>
    <mergeCell ref="D32:D34"/>
    <mergeCell ref="D44:D47"/>
    <mergeCell ref="C49:C50"/>
    <mergeCell ref="B49:B50"/>
    <mergeCell ref="D208:D210"/>
    <mergeCell ref="D211:F211"/>
    <mergeCell ref="B206:B207"/>
    <mergeCell ref="D193:F193"/>
    <mergeCell ref="C189:C193"/>
    <mergeCell ref="D160:F160"/>
    <mergeCell ref="D183:F183"/>
    <mergeCell ref="B179:F179"/>
    <mergeCell ref="B168:B169"/>
    <mergeCell ref="C168:C169"/>
    <mergeCell ref="D169:F169"/>
    <mergeCell ref="C173:C174"/>
    <mergeCell ref="B189:B193"/>
    <mergeCell ref="D167:F167"/>
    <mergeCell ref="B173:B174"/>
    <mergeCell ref="D184:D185"/>
    <mergeCell ref="B197:B200"/>
    <mergeCell ref="D200:F200"/>
    <mergeCell ref="D207:F207"/>
    <mergeCell ref="C103:C106"/>
    <mergeCell ref="D427:F427"/>
    <mergeCell ref="A502:A513"/>
    <mergeCell ref="B512:B513"/>
    <mergeCell ref="D484:F484"/>
    <mergeCell ref="D486:F486"/>
    <mergeCell ref="B499:B500"/>
    <mergeCell ref="D490:D491"/>
    <mergeCell ref="C512:C513"/>
    <mergeCell ref="A488:A500"/>
    <mergeCell ref="D513:F513"/>
    <mergeCell ref="B502:B511"/>
    <mergeCell ref="C485:C486"/>
    <mergeCell ref="A460:A465"/>
    <mergeCell ref="C436:C439"/>
    <mergeCell ref="B436:B439"/>
    <mergeCell ref="C455:C458"/>
    <mergeCell ref="B445:B446"/>
    <mergeCell ref="A467:A472"/>
    <mergeCell ref="D461:D462"/>
    <mergeCell ref="B459:F459"/>
    <mergeCell ref="C453:C454"/>
    <mergeCell ref="D458:F458"/>
    <mergeCell ref="A474:A476"/>
    <mergeCell ref="A478:A486"/>
    <mergeCell ref="D400:F400"/>
    <mergeCell ref="C396:C400"/>
    <mergeCell ref="D414:F414"/>
    <mergeCell ref="C402:C404"/>
    <mergeCell ref="B407:B408"/>
    <mergeCell ref="C407:C408"/>
    <mergeCell ref="D408:F408"/>
    <mergeCell ref="D395:F395"/>
    <mergeCell ref="C409:C412"/>
    <mergeCell ref="B409:B412"/>
    <mergeCell ref="D412:F412"/>
    <mergeCell ref="B393:B395"/>
    <mergeCell ref="C393:C395"/>
    <mergeCell ref="D406:F406"/>
    <mergeCell ref="F474:F475"/>
    <mergeCell ref="D454:F454"/>
    <mergeCell ref="B440:F440"/>
    <mergeCell ref="E441:E443"/>
    <mergeCell ref="F441:F443"/>
    <mergeCell ref="B455:B458"/>
    <mergeCell ref="D449:D451"/>
    <mergeCell ref="D452:F452"/>
    <mergeCell ref="C449:C452"/>
    <mergeCell ref="D360:D362"/>
    <mergeCell ref="D349:F349"/>
    <mergeCell ref="D337:F337"/>
    <mergeCell ref="D280:F280"/>
    <mergeCell ref="D285:F285"/>
    <mergeCell ref="C282:C285"/>
    <mergeCell ref="B291:B295"/>
    <mergeCell ref="B325:F325"/>
    <mergeCell ref="D359:F359"/>
    <mergeCell ref="C350:C351"/>
    <mergeCell ref="C352:C356"/>
    <mergeCell ref="C312:C316"/>
    <mergeCell ref="D296:D297"/>
    <mergeCell ref="D288:F288"/>
    <mergeCell ref="B307:B309"/>
    <mergeCell ref="D291:D294"/>
    <mergeCell ref="D316:F316"/>
    <mergeCell ref="C307:C309"/>
    <mergeCell ref="C320:C324"/>
    <mergeCell ref="D302:F302"/>
    <mergeCell ref="C286:C288"/>
    <mergeCell ref="B286:B288"/>
    <mergeCell ref="B345:B346"/>
    <mergeCell ref="D334:D336"/>
    <mergeCell ref="D385:F385"/>
    <mergeCell ref="B388:B392"/>
    <mergeCell ref="D388:D391"/>
    <mergeCell ref="C367:C368"/>
    <mergeCell ref="D376:D378"/>
    <mergeCell ref="B376:B379"/>
    <mergeCell ref="D370:F370"/>
    <mergeCell ref="C369:C370"/>
    <mergeCell ref="D379:F379"/>
    <mergeCell ref="C376:C379"/>
    <mergeCell ref="D375:F375"/>
    <mergeCell ref="C373:C375"/>
    <mergeCell ref="D372:F372"/>
    <mergeCell ref="D383:D384"/>
    <mergeCell ref="D392:F392"/>
    <mergeCell ref="B371:B372"/>
    <mergeCell ref="D368:F368"/>
    <mergeCell ref="C388:C392"/>
    <mergeCell ref="B386:B387"/>
    <mergeCell ref="C383:C385"/>
    <mergeCell ref="B383:B385"/>
    <mergeCell ref="D382:F382"/>
    <mergeCell ref="D263:F263"/>
    <mergeCell ref="D264:D265"/>
    <mergeCell ref="C269:C273"/>
    <mergeCell ref="C255:C258"/>
    <mergeCell ref="D311:F311"/>
    <mergeCell ref="D286:D287"/>
    <mergeCell ref="C277:C280"/>
    <mergeCell ref="B277:B280"/>
    <mergeCell ref="C260:C263"/>
    <mergeCell ref="B267:B268"/>
    <mergeCell ref="D274:D275"/>
    <mergeCell ref="C267:C268"/>
    <mergeCell ref="B274:B276"/>
    <mergeCell ref="D269:D272"/>
    <mergeCell ref="D319:F319"/>
    <mergeCell ref="B299:B302"/>
    <mergeCell ref="B317:B319"/>
    <mergeCell ref="C317:C319"/>
    <mergeCell ref="D266:F266"/>
    <mergeCell ref="D273:F273"/>
    <mergeCell ref="B264:B266"/>
    <mergeCell ref="D511:F511"/>
    <mergeCell ref="B487:F487"/>
    <mergeCell ref="D488:D489"/>
    <mergeCell ref="C488:C498"/>
    <mergeCell ref="B488:B498"/>
    <mergeCell ref="C474:C476"/>
    <mergeCell ref="E474:E475"/>
    <mergeCell ref="A540:A549"/>
    <mergeCell ref="D524:F524"/>
    <mergeCell ref="D526:F526"/>
    <mergeCell ref="D538:F538"/>
    <mergeCell ref="B537:B538"/>
    <mergeCell ref="D549:F549"/>
    <mergeCell ref="E544:E545"/>
    <mergeCell ref="F544:F545"/>
    <mergeCell ref="D541:D542"/>
    <mergeCell ref="D536:F536"/>
    <mergeCell ref="B540:B547"/>
    <mergeCell ref="B525:B526"/>
    <mergeCell ref="A515:A526"/>
    <mergeCell ref="B515:B524"/>
    <mergeCell ref="C540:C547"/>
    <mergeCell ref="B539:F539"/>
    <mergeCell ref="D516:D517"/>
    <mergeCell ref="A528:A538"/>
    <mergeCell ref="B528:B536"/>
    <mergeCell ref="C528:C536"/>
    <mergeCell ref="D519:D520"/>
    <mergeCell ref="C537:C538"/>
    <mergeCell ref="D611:F611"/>
    <mergeCell ref="F568:F572"/>
    <mergeCell ref="B568:B573"/>
    <mergeCell ref="D573:F573"/>
    <mergeCell ref="C568:C573"/>
    <mergeCell ref="B592:F592"/>
    <mergeCell ref="D596:D597"/>
    <mergeCell ref="B593:B599"/>
    <mergeCell ref="D591:F591"/>
    <mergeCell ref="D599:F599"/>
    <mergeCell ref="D601:D602"/>
    <mergeCell ref="D557:F557"/>
    <mergeCell ref="B556:B557"/>
    <mergeCell ref="D529:D530"/>
    <mergeCell ref="D531:D532"/>
    <mergeCell ref="D547:F547"/>
    <mergeCell ref="C556:C557"/>
    <mergeCell ref="B447:B448"/>
    <mergeCell ref="C447:C448"/>
    <mergeCell ref="D448:F448"/>
    <mergeCell ref="D444:F444"/>
    <mergeCell ref="D446:F446"/>
    <mergeCell ref="C14:C30"/>
    <mergeCell ref="D425:F425"/>
    <mergeCell ref="D387:F387"/>
    <mergeCell ref="D373:D374"/>
    <mergeCell ref="B369:B370"/>
    <mergeCell ref="D149:D151"/>
    <mergeCell ref="D103:D105"/>
    <mergeCell ref="C149:C154"/>
    <mergeCell ref="B161:B167"/>
    <mergeCell ref="D145:D146"/>
    <mergeCell ref="D174:F174"/>
    <mergeCell ref="B149:B154"/>
    <mergeCell ref="D141:D143"/>
    <mergeCell ref="D152:D153"/>
    <mergeCell ref="B118:B144"/>
    <mergeCell ref="C118:C144"/>
    <mergeCell ref="E140:F140"/>
    <mergeCell ref="E143:F143"/>
    <mergeCell ref="D147:F147"/>
    <mergeCell ref="D118:D120"/>
    <mergeCell ref="D144:F144"/>
    <mergeCell ref="D178:F178"/>
    <mergeCell ref="B260:B263"/>
    <mergeCell ref="C161:C167"/>
    <mergeCell ref="D163:D166"/>
    <mergeCell ref="G6:K6"/>
    <mergeCell ref="H1:K1"/>
    <mergeCell ref="H2:K2"/>
    <mergeCell ref="H3:K3"/>
    <mergeCell ref="H4:K4"/>
    <mergeCell ref="D106:F106"/>
    <mergeCell ref="D87:D97"/>
    <mergeCell ref="D53:D55"/>
    <mergeCell ref="C84:C102"/>
    <mergeCell ref="D83:F83"/>
    <mergeCell ref="J9:K9"/>
    <mergeCell ref="G10:G11"/>
    <mergeCell ref="H10:K10"/>
    <mergeCell ref="B10:B11"/>
    <mergeCell ref="D10:D11"/>
    <mergeCell ref="D85:D86"/>
    <mergeCell ref="B103:B106"/>
    <mergeCell ref="D255:D257"/>
    <mergeCell ref="D107:D113"/>
    <mergeCell ref="B115:B117"/>
    <mergeCell ref="A629:A642"/>
    <mergeCell ref="A551:A557"/>
    <mergeCell ref="A559:A566"/>
    <mergeCell ref="A593:A599"/>
    <mergeCell ref="A616:A624"/>
    <mergeCell ref="A628:F628"/>
    <mergeCell ref="B615:F615"/>
    <mergeCell ref="D618:F618"/>
    <mergeCell ref="C616:C618"/>
    <mergeCell ref="B616:B618"/>
    <mergeCell ref="B558:F558"/>
    <mergeCell ref="A609:A614"/>
    <mergeCell ref="B612:B614"/>
    <mergeCell ref="B600:F600"/>
    <mergeCell ref="D607:F607"/>
    <mergeCell ref="C601:C607"/>
    <mergeCell ref="B601:B607"/>
    <mergeCell ref="B608:F608"/>
    <mergeCell ref="D612:D613"/>
    <mergeCell ref="D614:F614"/>
    <mergeCell ref="B619:B624"/>
    <mergeCell ref="B148:F148"/>
    <mergeCell ref="B433:B435"/>
    <mergeCell ref="C433:C435"/>
    <mergeCell ref="B415:B417"/>
    <mergeCell ref="B405:B406"/>
    <mergeCell ref="C445:C446"/>
    <mergeCell ref="C405:C406"/>
    <mergeCell ref="B426:B427"/>
    <mergeCell ref="C426:C427"/>
    <mergeCell ref="D436:D438"/>
    <mergeCell ref="C428:C432"/>
    <mergeCell ref="D432:F432"/>
    <mergeCell ref="D433:D434"/>
    <mergeCell ref="C441:C444"/>
    <mergeCell ref="D428:D431"/>
    <mergeCell ref="D435:F435"/>
    <mergeCell ref="B428:B432"/>
    <mergeCell ref="C423:C425"/>
    <mergeCell ref="B423:B425"/>
    <mergeCell ref="D423:D424"/>
    <mergeCell ref="C415:C417"/>
    <mergeCell ref="D409:D411"/>
    <mergeCell ref="B418:F418"/>
    <mergeCell ref="D417:F417"/>
    <mergeCell ref="A10:A11"/>
    <mergeCell ref="D48:F48"/>
    <mergeCell ref="D26:F26"/>
    <mergeCell ref="D30:F30"/>
    <mergeCell ref="D40:F40"/>
    <mergeCell ref="B41:B43"/>
    <mergeCell ref="B13:F13"/>
    <mergeCell ref="C41:C43"/>
    <mergeCell ref="D43:F43"/>
    <mergeCell ref="D35:F35"/>
    <mergeCell ref="B31:B35"/>
    <mergeCell ref="C31:C35"/>
    <mergeCell ref="D14:D25"/>
    <mergeCell ref="B36:B40"/>
    <mergeCell ref="C36:C40"/>
    <mergeCell ref="A14:A147"/>
    <mergeCell ref="B107:B114"/>
    <mergeCell ref="C107:C114"/>
    <mergeCell ref="E10:E11"/>
    <mergeCell ref="F10:F11"/>
    <mergeCell ref="D36:D39"/>
    <mergeCell ref="C44:C48"/>
    <mergeCell ref="B51:B56"/>
    <mergeCell ref="B44:B48"/>
    <mergeCell ref="B14:B30"/>
    <mergeCell ref="C115:C117"/>
    <mergeCell ref="B84:B102"/>
    <mergeCell ref="D472:F472"/>
    <mergeCell ref="B441:B444"/>
    <mergeCell ref="E467:E471"/>
    <mergeCell ref="B449:B452"/>
    <mergeCell ref="D465:F465"/>
    <mergeCell ref="D455:D457"/>
    <mergeCell ref="B460:B465"/>
    <mergeCell ref="C460:C465"/>
    <mergeCell ref="B466:F466"/>
    <mergeCell ref="B453:B454"/>
    <mergeCell ref="B320:B324"/>
    <mergeCell ref="C332:C333"/>
    <mergeCell ref="B282:B285"/>
    <mergeCell ref="B303:F303"/>
    <mergeCell ref="D329:F329"/>
    <mergeCell ref="D320:D322"/>
    <mergeCell ref="C291:C295"/>
    <mergeCell ref="D393:D394"/>
    <mergeCell ref="B396:B400"/>
    <mergeCell ref="B401:F401"/>
    <mergeCell ref="B238:B241"/>
    <mergeCell ref="B402:B404"/>
    <mergeCell ref="F467:F471"/>
    <mergeCell ref="B474:B476"/>
    <mergeCell ref="D476:F476"/>
    <mergeCell ref="C467:C472"/>
    <mergeCell ref="B467:B472"/>
    <mergeCell ref="D555:F555"/>
    <mergeCell ref="B473:F473"/>
    <mergeCell ref="C502:C511"/>
    <mergeCell ref="B477:F477"/>
    <mergeCell ref="E521:E522"/>
    <mergeCell ref="B501:F501"/>
    <mergeCell ref="D505:D506"/>
    <mergeCell ref="D492:D493"/>
    <mergeCell ref="C478:C484"/>
    <mergeCell ref="B478:B484"/>
    <mergeCell ref="E507:E510"/>
    <mergeCell ref="F507:F510"/>
    <mergeCell ref="B514:F514"/>
    <mergeCell ref="B485:B486"/>
    <mergeCell ref="D498:F498"/>
    <mergeCell ref="C499:C500"/>
    <mergeCell ref="D500:F500"/>
    <mergeCell ref="C515:C524"/>
    <mergeCell ref="D533:D534"/>
    <mergeCell ref="B527:F527"/>
    <mergeCell ref="D627:F627"/>
    <mergeCell ref="B548:B549"/>
    <mergeCell ref="C548:C549"/>
    <mergeCell ref="B550:F550"/>
    <mergeCell ref="B559:B564"/>
    <mergeCell ref="C559:C564"/>
    <mergeCell ref="D564:F564"/>
    <mergeCell ref="B567:F567"/>
    <mergeCell ref="D566:F566"/>
    <mergeCell ref="C565:C566"/>
    <mergeCell ref="B565:B566"/>
    <mergeCell ref="E568:E572"/>
    <mergeCell ref="F586:F590"/>
    <mergeCell ref="B574:F574"/>
    <mergeCell ref="F559:F563"/>
    <mergeCell ref="D576:D577"/>
    <mergeCell ref="D616:D617"/>
    <mergeCell ref="E559:E563"/>
    <mergeCell ref="F521:F522"/>
    <mergeCell ref="C525:C526"/>
    <mergeCell ref="A626:A627"/>
    <mergeCell ref="B626:B627"/>
    <mergeCell ref="C626:C627"/>
    <mergeCell ref="D582:F582"/>
    <mergeCell ref="A584:A591"/>
    <mergeCell ref="E586:E590"/>
    <mergeCell ref="B584:B585"/>
    <mergeCell ref="C584:C585"/>
    <mergeCell ref="D585:F585"/>
    <mergeCell ref="B583:F583"/>
    <mergeCell ref="C575:C582"/>
    <mergeCell ref="B575:B582"/>
    <mergeCell ref="C586:C591"/>
    <mergeCell ref="C612:C614"/>
    <mergeCell ref="C619:C624"/>
    <mergeCell ref="B625:F625"/>
    <mergeCell ref="D624:F624"/>
    <mergeCell ref="A601:A607"/>
    <mergeCell ref="B586:B591"/>
    <mergeCell ref="B609:B611"/>
    <mergeCell ref="C609:C611"/>
    <mergeCell ref="C593:C599"/>
    <mergeCell ref="D594:D595"/>
    <mergeCell ref="D579:D580"/>
    <mergeCell ref="C233:C236"/>
    <mergeCell ref="B233:B236"/>
    <mergeCell ref="B225:B226"/>
    <mergeCell ref="C227:C230"/>
    <mergeCell ref="B237:F237"/>
    <mergeCell ref="D214:D216"/>
    <mergeCell ref="C219:C222"/>
    <mergeCell ref="D236:F236"/>
    <mergeCell ref="D226:F226"/>
    <mergeCell ref="C225:C226"/>
    <mergeCell ref="D233:D235"/>
    <mergeCell ref="D224:F224"/>
    <mergeCell ref="D222:F222"/>
    <mergeCell ref="D230:F230"/>
    <mergeCell ref="B231:B232"/>
    <mergeCell ref="C231:C232"/>
    <mergeCell ref="E220:E221"/>
    <mergeCell ref="B218:F218"/>
    <mergeCell ref="B158:B160"/>
    <mergeCell ref="C158:C160"/>
    <mergeCell ref="B180:B183"/>
    <mergeCell ref="C180:C183"/>
    <mergeCell ref="B310:B311"/>
    <mergeCell ref="D290:F290"/>
    <mergeCell ref="D306:F306"/>
    <mergeCell ref="C304:C306"/>
    <mergeCell ref="D298:F298"/>
    <mergeCell ref="C310:C311"/>
    <mergeCell ref="F238:F240"/>
    <mergeCell ref="D241:F241"/>
    <mergeCell ref="C264:C266"/>
    <mergeCell ref="C245:C246"/>
    <mergeCell ref="D258:F258"/>
    <mergeCell ref="D307:D308"/>
    <mergeCell ref="D309:F309"/>
    <mergeCell ref="C238:C241"/>
    <mergeCell ref="D246:F246"/>
    <mergeCell ref="D247:D250"/>
    <mergeCell ref="D251:F251"/>
    <mergeCell ref="D244:F244"/>
    <mergeCell ref="D217:F217"/>
    <mergeCell ref="C214:C217"/>
    <mergeCell ref="A202:A217"/>
    <mergeCell ref="B202:B203"/>
    <mergeCell ref="C202:C203"/>
    <mergeCell ref="C223:C224"/>
    <mergeCell ref="C299:C302"/>
    <mergeCell ref="C360:C365"/>
    <mergeCell ref="A345:A365"/>
    <mergeCell ref="B332:B333"/>
    <mergeCell ref="B289:B290"/>
    <mergeCell ref="C274:C276"/>
    <mergeCell ref="B281:F281"/>
    <mergeCell ref="D268:F268"/>
    <mergeCell ref="C289:C290"/>
    <mergeCell ref="D346:F346"/>
    <mergeCell ref="C347:C349"/>
    <mergeCell ref="B296:B298"/>
    <mergeCell ref="C296:C298"/>
    <mergeCell ref="B340:B343"/>
    <mergeCell ref="C340:C343"/>
    <mergeCell ref="D357:D358"/>
    <mergeCell ref="D276:F276"/>
    <mergeCell ref="D277:D279"/>
    <mergeCell ref="D331:F331"/>
    <mergeCell ref="B259:F259"/>
    <mergeCell ref="A304:A324"/>
    <mergeCell ref="B360:B365"/>
    <mergeCell ref="A419:A439"/>
    <mergeCell ref="A326:A343"/>
    <mergeCell ref="B326:B329"/>
    <mergeCell ref="C326:C329"/>
    <mergeCell ref="B269:B273"/>
    <mergeCell ref="D299:D301"/>
    <mergeCell ref="D295:F295"/>
    <mergeCell ref="B312:B316"/>
    <mergeCell ref="D333:F333"/>
    <mergeCell ref="D317:D318"/>
    <mergeCell ref="C330:C331"/>
    <mergeCell ref="D312:D315"/>
    <mergeCell ref="D324:F324"/>
    <mergeCell ref="A402:A417"/>
    <mergeCell ref="B413:B414"/>
    <mergeCell ref="C413:C414"/>
    <mergeCell ref="D415:D416"/>
    <mergeCell ref="D404:F404"/>
    <mergeCell ref="D343:F343"/>
    <mergeCell ref="D439:F439"/>
    <mergeCell ref="C334:C337"/>
    <mergeCell ref="D422:F422"/>
    <mergeCell ref="B344:F344"/>
    <mergeCell ref="D98:D99"/>
    <mergeCell ref="E621:E623"/>
    <mergeCell ref="F621:F623"/>
    <mergeCell ref="A180:A200"/>
    <mergeCell ref="B366:F366"/>
    <mergeCell ref="A219:A236"/>
    <mergeCell ref="A238:A258"/>
    <mergeCell ref="A282:A302"/>
    <mergeCell ref="B304:B306"/>
    <mergeCell ref="D356:F356"/>
    <mergeCell ref="D339:F339"/>
    <mergeCell ref="D351:F351"/>
    <mergeCell ref="D352:D355"/>
    <mergeCell ref="C206:C207"/>
    <mergeCell ref="D340:D342"/>
    <mergeCell ref="B338:B339"/>
    <mergeCell ref="C338:C339"/>
    <mergeCell ref="B334:B337"/>
    <mergeCell ref="C345:C346"/>
    <mergeCell ref="B350:B351"/>
    <mergeCell ref="B330:B331"/>
    <mergeCell ref="B347:B349"/>
    <mergeCell ref="C252:C254"/>
    <mergeCell ref="H5:K5"/>
    <mergeCell ref="A575:A582"/>
    <mergeCell ref="A568:A573"/>
    <mergeCell ref="B367:B368"/>
    <mergeCell ref="B381:B382"/>
    <mergeCell ref="C381:C382"/>
    <mergeCell ref="A381:A400"/>
    <mergeCell ref="B419:B422"/>
    <mergeCell ref="C419:C422"/>
    <mergeCell ref="C551:C555"/>
    <mergeCell ref="B551:B555"/>
    <mergeCell ref="B380:F380"/>
    <mergeCell ref="C371:C372"/>
    <mergeCell ref="D396:D398"/>
    <mergeCell ref="A367:A379"/>
    <mergeCell ref="C386:C387"/>
    <mergeCell ref="B373:B375"/>
    <mergeCell ref="A441:A458"/>
    <mergeCell ref="D347:D348"/>
    <mergeCell ref="D365:F365"/>
    <mergeCell ref="B252:B254"/>
    <mergeCell ref="B352:B356"/>
    <mergeCell ref="B357:B359"/>
    <mergeCell ref="C357:C359"/>
  </mergeCells>
  <phoneticPr fontId="15" type="noConversion"/>
  <pageMargins left="1.1811023622047245" right="0.39370078740157483" top="0.78740157480314965" bottom="0.78740157480314965" header="0.31496062992125984" footer="0.31496062992125984"/>
  <pageSetup paperSize="9" scale="5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Išlaidos 2022-02-24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Admin</cp:lastModifiedBy>
  <cp:lastPrinted>2022-03-29T06:53:06Z</cp:lastPrinted>
  <dcterms:created xsi:type="dcterms:W3CDTF">2017-06-05T12:14:24Z</dcterms:created>
  <dcterms:modified xsi:type="dcterms:W3CDTF">2022-03-30T06:03:50Z</dcterms:modified>
</cp:coreProperties>
</file>