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4235"/>
  </bookViews>
  <sheets>
    <sheet name="Išlaidos 2021-12-3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3" i="4" l="1"/>
  <c r="I803" i="4"/>
  <c r="J803" i="4"/>
  <c r="K803" i="4"/>
  <c r="H803" i="4"/>
  <c r="G814" i="4"/>
  <c r="H801" i="4"/>
  <c r="I801" i="4"/>
  <c r="J801" i="4"/>
  <c r="K801" i="4"/>
  <c r="G801" i="4"/>
  <c r="G799" i="4"/>
  <c r="G800" i="4"/>
  <c r="G790" i="4"/>
  <c r="G770" i="4"/>
  <c r="G769" i="4"/>
  <c r="G760" i="4"/>
  <c r="G759" i="4"/>
  <c r="G730" i="4"/>
  <c r="G700" i="4"/>
  <c r="G669" i="4"/>
  <c r="G652" i="4"/>
  <c r="G631" i="4"/>
  <c r="G628" i="4"/>
  <c r="G750" i="4"/>
  <c r="G739" i="4"/>
  <c r="G720" i="4"/>
  <c r="G610" i="4"/>
  <c r="G600" i="4"/>
  <c r="G595" i="4"/>
  <c r="G582" i="4"/>
  <c r="G572" i="4"/>
  <c r="G574" i="4"/>
  <c r="G552" i="4"/>
  <c r="K541" i="4"/>
  <c r="G540" i="4"/>
  <c r="G525" i="4"/>
  <c r="K453" i="4"/>
  <c r="G452" i="4"/>
  <c r="G420" i="4"/>
  <c r="K385" i="4"/>
  <c r="G384" i="4"/>
  <c r="G371" i="4"/>
  <c r="K361" i="4"/>
  <c r="G360" i="4"/>
  <c r="G346" i="4"/>
  <c r="K334" i="4"/>
  <c r="G333" i="4"/>
  <c r="G318" i="4"/>
  <c r="H277" i="4"/>
  <c r="I277" i="4"/>
  <c r="J277" i="4"/>
  <c r="K277" i="4"/>
  <c r="G276" i="4"/>
  <c r="K265" i="4"/>
  <c r="G264" i="4"/>
  <c r="G249" i="4"/>
  <c r="G235" i="4"/>
  <c r="H230" i="4"/>
  <c r="I230" i="4"/>
  <c r="J230" i="4"/>
  <c r="K230" i="4"/>
  <c r="G229" i="4"/>
  <c r="G50" i="4"/>
  <c r="H142" i="4"/>
  <c r="I142" i="4"/>
  <c r="J142" i="4"/>
  <c r="K142" i="4"/>
  <c r="G136" i="4"/>
  <c r="H160" i="4"/>
  <c r="I160" i="4"/>
  <c r="J160" i="4"/>
  <c r="K160" i="4"/>
  <c r="G159" i="4"/>
  <c r="G197" i="4"/>
  <c r="G123" i="4"/>
  <c r="G109" i="4"/>
  <c r="G35" i="4"/>
  <c r="G28" i="4"/>
  <c r="G119" i="4"/>
  <c r="G117" i="4"/>
  <c r="G118" i="4"/>
  <c r="G20" i="4"/>
  <c r="H776" i="4"/>
  <c r="I776" i="4"/>
  <c r="J776" i="4"/>
  <c r="K776" i="4"/>
  <c r="G775" i="4"/>
  <c r="G776" i="4" s="1"/>
  <c r="G792" i="4"/>
  <c r="G791" i="4"/>
  <c r="G710" i="4"/>
  <c r="G697" i="4"/>
  <c r="G680" i="4"/>
  <c r="G646" i="4"/>
  <c r="G627" i="4"/>
  <c r="H545" i="4"/>
  <c r="I545" i="4"/>
  <c r="J545" i="4"/>
  <c r="K545" i="4"/>
  <c r="G542" i="4"/>
  <c r="H498" i="4"/>
  <c r="I498" i="4"/>
  <c r="J498" i="4"/>
  <c r="K498" i="4"/>
  <c r="G495" i="4"/>
  <c r="H457" i="4"/>
  <c r="I457" i="4"/>
  <c r="J457" i="4"/>
  <c r="K457" i="4"/>
  <c r="G454" i="4"/>
  <c r="H412" i="4"/>
  <c r="I412" i="4"/>
  <c r="J412" i="4"/>
  <c r="K412" i="4"/>
  <c r="G409" i="4"/>
  <c r="H389" i="4"/>
  <c r="I389" i="4"/>
  <c r="J389" i="4"/>
  <c r="K389" i="4"/>
  <c r="G386" i="4"/>
  <c r="H338" i="4"/>
  <c r="I338" i="4"/>
  <c r="J338" i="4"/>
  <c r="K338" i="4"/>
  <c r="G335" i="4"/>
  <c r="H269" i="4"/>
  <c r="I269" i="4"/>
  <c r="J269" i="4"/>
  <c r="K269" i="4"/>
  <c r="G266" i="4"/>
  <c r="H209" i="4"/>
  <c r="I209" i="4"/>
  <c r="J209" i="4"/>
  <c r="K209" i="4"/>
  <c r="H188" i="4"/>
  <c r="I188" i="4"/>
  <c r="J188" i="4"/>
  <c r="K188" i="4"/>
  <c r="G187" i="4"/>
  <c r="G188" i="4" s="1"/>
  <c r="H179" i="4"/>
  <c r="I179" i="4"/>
  <c r="J179" i="4"/>
  <c r="K179" i="4"/>
  <c r="G178" i="4"/>
  <c r="G179" i="4" s="1"/>
  <c r="G199" i="4"/>
  <c r="G194" i="4"/>
  <c r="G195" i="4"/>
  <c r="H44" i="4"/>
  <c r="H52" i="4" s="1"/>
  <c r="I44" i="4"/>
  <c r="I52" i="4" s="1"/>
  <c r="J44" i="4"/>
  <c r="J52" i="4" s="1"/>
  <c r="K44" i="4"/>
  <c r="K52" i="4" s="1"/>
  <c r="G42" i="4"/>
  <c r="G38" i="4"/>
  <c r="G19" i="4"/>
  <c r="G732" i="4"/>
  <c r="G731" i="4"/>
  <c r="G751" i="4"/>
  <c r="G721" i="4"/>
  <c r="G698" i="4"/>
  <c r="G687" i="4"/>
  <c r="G683" i="4"/>
  <c r="G670" i="4"/>
  <c r="G665" i="4"/>
  <c r="G653" i="4"/>
  <c r="G632" i="4"/>
  <c r="G614" i="4"/>
  <c r="G613" i="4"/>
  <c r="G598" i="4"/>
  <c r="I781" i="4"/>
  <c r="J781" i="4"/>
  <c r="K781" i="4"/>
  <c r="H781" i="4"/>
  <c r="G778" i="4"/>
  <c r="I579" i="4"/>
  <c r="J579" i="4"/>
  <c r="K579" i="4"/>
  <c r="H579" i="4"/>
  <c r="G571" i="4"/>
  <c r="G560" i="4"/>
  <c r="G536" i="4"/>
  <c r="I529" i="4"/>
  <c r="J529" i="4"/>
  <c r="K529" i="4"/>
  <c r="H529" i="4"/>
  <c r="G524" i="4"/>
  <c r="G514" i="4"/>
  <c r="G490" i="4"/>
  <c r="I483" i="4"/>
  <c r="J483" i="4"/>
  <c r="K483" i="4"/>
  <c r="H483" i="4"/>
  <c r="G481" i="4"/>
  <c r="G473" i="4"/>
  <c r="I464" i="4"/>
  <c r="J464" i="4"/>
  <c r="K464" i="4"/>
  <c r="H464" i="4"/>
  <c r="G458" i="4"/>
  <c r="G448" i="4"/>
  <c r="G429" i="4"/>
  <c r="G404" i="4"/>
  <c r="I397" i="4"/>
  <c r="J397" i="4"/>
  <c r="K397" i="4"/>
  <c r="H397" i="4"/>
  <c r="G395" i="4"/>
  <c r="G380" i="4"/>
  <c r="I361" i="4"/>
  <c r="J361" i="4"/>
  <c r="H361" i="4"/>
  <c r="G356" i="4"/>
  <c r="I349" i="4"/>
  <c r="J349" i="4"/>
  <c r="K349" i="4"/>
  <c r="H349" i="4"/>
  <c r="G344" i="4"/>
  <c r="G345" i="4"/>
  <c r="G329" i="4"/>
  <c r="I325" i="4"/>
  <c r="J325" i="4"/>
  <c r="K325" i="4"/>
  <c r="H325" i="4"/>
  <c r="G322" i="4"/>
  <c r="G304" i="4"/>
  <c r="I280" i="4"/>
  <c r="J280" i="4"/>
  <c r="K280" i="4"/>
  <c r="H280" i="4"/>
  <c r="G284" i="4"/>
  <c r="G278" i="4"/>
  <c r="G260" i="4"/>
  <c r="I253" i="4"/>
  <c r="J253" i="4"/>
  <c r="K253" i="4"/>
  <c r="H253" i="4"/>
  <c r="G248" i="4"/>
  <c r="I246" i="4"/>
  <c r="J246" i="4"/>
  <c r="K246" i="4"/>
  <c r="H246" i="4"/>
  <c r="G244" i="4"/>
  <c r="I239" i="4"/>
  <c r="J239" i="4"/>
  <c r="K239" i="4"/>
  <c r="H239" i="4"/>
  <c r="G228" i="4"/>
  <c r="I227" i="4"/>
  <c r="J227" i="4"/>
  <c r="K227" i="4"/>
  <c r="H227" i="4"/>
  <c r="G221" i="4"/>
  <c r="G222" i="4"/>
  <c r="G208" i="4"/>
  <c r="G201" i="4"/>
  <c r="I193" i="4"/>
  <c r="J193" i="4"/>
  <c r="K193" i="4"/>
  <c r="H193" i="4"/>
  <c r="G192" i="4"/>
  <c r="I191" i="4"/>
  <c r="J191" i="4"/>
  <c r="K191" i="4"/>
  <c r="H191" i="4"/>
  <c r="G190" i="4"/>
  <c r="G189" i="4"/>
  <c r="I186" i="4"/>
  <c r="J186" i="4"/>
  <c r="K186" i="4"/>
  <c r="H186" i="4"/>
  <c r="G184" i="4"/>
  <c r="G185" i="4"/>
  <c r="I183" i="4"/>
  <c r="J183" i="4"/>
  <c r="K183" i="4"/>
  <c r="H183" i="4"/>
  <c r="G182" i="4"/>
  <c r="G181" i="4"/>
  <c r="G180" i="4"/>
  <c r="G171" i="4"/>
  <c r="G169" i="4"/>
  <c r="J165" i="4"/>
  <c r="G164" i="4"/>
  <c r="I165" i="4"/>
  <c r="K165" i="4"/>
  <c r="H165" i="4"/>
  <c r="G161" i="4"/>
  <c r="G157" i="4"/>
  <c r="G158" i="4"/>
  <c r="G150" i="4"/>
  <c r="G149" i="4"/>
  <c r="G144" i="4"/>
  <c r="G145" i="4"/>
  <c r="G146" i="4"/>
  <c r="G147" i="4"/>
  <c r="G148" i="4"/>
  <c r="G143" i="4"/>
  <c r="G138" i="4"/>
  <c r="G116" i="4"/>
  <c r="I84" i="4"/>
  <c r="J84" i="4"/>
  <c r="K84" i="4"/>
  <c r="H84" i="4"/>
  <c r="G81" i="4"/>
  <c r="G82" i="4"/>
  <c r="G79" i="4"/>
  <c r="G77" i="4"/>
  <c r="I74" i="4"/>
  <c r="J74" i="4"/>
  <c r="K74" i="4"/>
  <c r="H74" i="4"/>
  <c r="G69" i="4"/>
  <c r="I65" i="4"/>
  <c r="J65" i="4"/>
  <c r="K65" i="4"/>
  <c r="H65" i="4"/>
  <c r="G64" i="4"/>
  <c r="G48" i="4"/>
  <c r="G49" i="4"/>
  <c r="G51" i="4"/>
  <c r="G46" i="4"/>
  <c r="G39" i="4"/>
  <c r="G34" i="4"/>
  <c r="G32" i="4"/>
  <c r="G33" i="4"/>
  <c r="G27" i="4"/>
  <c r="G23" i="4"/>
  <c r="G22" i="4"/>
  <c r="G21" i="4"/>
  <c r="G18" i="4"/>
  <c r="G17" i="4"/>
  <c r="G711" i="4"/>
  <c r="G699" i="4"/>
  <c r="H691" i="4"/>
  <c r="I691" i="4"/>
  <c r="J691" i="4"/>
  <c r="K691" i="4"/>
  <c r="G688" i="4"/>
  <c r="G679" i="4"/>
  <c r="G681" i="4"/>
  <c r="G682" i="4"/>
  <c r="H675" i="4"/>
  <c r="I675" i="4"/>
  <c r="J675" i="4"/>
  <c r="K675" i="4"/>
  <c r="G666" i="4"/>
  <c r="G663" i="4"/>
  <c r="G664" i="4"/>
  <c r="H659" i="4"/>
  <c r="I659" i="4"/>
  <c r="J659" i="4"/>
  <c r="K659" i="4"/>
  <c r="G645" i="4"/>
  <c r="G647" i="4"/>
  <c r="G648" i="4"/>
  <c r="H643" i="4"/>
  <c r="I643" i="4"/>
  <c r="J643" i="4"/>
  <c r="K643" i="4"/>
  <c r="G642" i="4"/>
  <c r="H639" i="4"/>
  <c r="I639" i="4"/>
  <c r="J639" i="4"/>
  <c r="K639" i="4"/>
  <c r="G629" i="4"/>
  <c r="G630" i="4"/>
  <c r="G624" i="4"/>
  <c r="G618" i="4"/>
  <c r="G585" i="4"/>
  <c r="G496" i="4"/>
  <c r="H425" i="4"/>
  <c r="H438" i="4"/>
  <c r="I438" i="4"/>
  <c r="J438" i="4"/>
  <c r="K438" i="4"/>
  <c r="G435" i="4"/>
  <c r="G436" i="4"/>
  <c r="H434" i="4"/>
  <c r="I434" i="4"/>
  <c r="J434" i="4"/>
  <c r="K434" i="4"/>
  <c r="G433" i="4"/>
  <c r="G410" i="4"/>
  <c r="G336" i="4"/>
  <c r="G267" i="4"/>
  <c r="G387" i="4"/>
  <c r="G388" i="4"/>
  <c r="G543" i="4"/>
  <c r="G455" i="4"/>
  <c r="G450" i="4"/>
  <c r="H364" i="4"/>
  <c r="I364" i="4"/>
  <c r="J364" i="4"/>
  <c r="K364" i="4"/>
  <c r="G362" i="4"/>
  <c r="H512" i="4"/>
  <c r="I512" i="4"/>
  <c r="J512" i="4"/>
  <c r="K512" i="4"/>
  <c r="H519" i="4"/>
  <c r="I519" i="4"/>
  <c r="J519" i="4"/>
  <c r="K519" i="4"/>
  <c r="G518" i="4"/>
  <c r="G511" i="4"/>
  <c r="G561" i="4"/>
  <c r="H565" i="4"/>
  <c r="I565" i="4"/>
  <c r="J565" i="4"/>
  <c r="K565" i="4"/>
  <c r="G564" i="4"/>
  <c r="H311" i="4"/>
  <c r="I311" i="4"/>
  <c r="J311" i="4"/>
  <c r="K311" i="4"/>
  <c r="G309" i="4"/>
  <c r="G310" i="4"/>
  <c r="G291" i="4"/>
  <c r="G292" i="4"/>
  <c r="H293" i="4"/>
  <c r="I293" i="4"/>
  <c r="J293" i="4"/>
  <c r="K293" i="4"/>
  <c r="H290" i="4"/>
  <c r="I290" i="4"/>
  <c r="J290" i="4"/>
  <c r="K290" i="4"/>
  <c r="G289" i="4"/>
  <c r="G290" i="4" s="1"/>
  <c r="H233" i="4"/>
  <c r="I233" i="4"/>
  <c r="J233" i="4"/>
  <c r="K233" i="4"/>
  <c r="G231" i="4"/>
  <c r="G232" i="4"/>
  <c r="G224" i="4"/>
  <c r="G163" i="4"/>
  <c r="G211" i="4"/>
  <c r="G202" i="4"/>
  <c r="H173" i="4"/>
  <c r="I173" i="4"/>
  <c r="J173" i="4"/>
  <c r="K173" i="4"/>
  <c r="G172" i="4"/>
  <c r="G167" i="4"/>
  <c r="G168" i="4"/>
  <c r="G166" i="4"/>
  <c r="G170" i="4"/>
  <c r="G137" i="4"/>
  <c r="G139" i="4"/>
  <c r="H135" i="4"/>
  <c r="I135" i="4"/>
  <c r="J135" i="4"/>
  <c r="K135" i="4"/>
  <c r="G114" i="4"/>
  <c r="G115" i="4"/>
  <c r="G96" i="4"/>
  <c r="G78" i="4"/>
  <c r="G58" i="4"/>
  <c r="G63" i="4"/>
  <c r="G741" i="4"/>
  <c r="G768" i="4"/>
  <c r="G576" i="4"/>
  <c r="H558" i="4"/>
  <c r="I558" i="4"/>
  <c r="J558" i="4"/>
  <c r="K558" i="4"/>
  <c r="G557" i="4"/>
  <c r="J469" i="4"/>
  <c r="K469" i="4"/>
  <c r="H423" i="4"/>
  <c r="G422" i="4"/>
  <c r="H417" i="4"/>
  <c r="I417" i="4"/>
  <c r="J417" i="4"/>
  <c r="K417" i="4"/>
  <c r="I400" i="4"/>
  <c r="J400" i="4"/>
  <c r="K400" i="4"/>
  <c r="H400" i="4"/>
  <c r="H376" i="4"/>
  <c r="G348" i="4"/>
  <c r="G252" i="4"/>
  <c r="I273" i="4"/>
  <c r="J273" i="4"/>
  <c r="K273" i="4"/>
  <c r="H273" i="4"/>
  <c r="G230" i="4" l="1"/>
  <c r="G389" i="4"/>
  <c r="G691" i="4"/>
  <c r="G675" i="4"/>
  <c r="G659" i="4"/>
  <c r="G639" i="4"/>
  <c r="G643" i="4"/>
  <c r="G781" i="4"/>
  <c r="G579" i="4"/>
  <c r="G565" i="4"/>
  <c r="G558" i="4"/>
  <c r="G529" i="4"/>
  <c r="G519" i="4"/>
  <c r="G512" i="4"/>
  <c r="G483" i="4"/>
  <c r="G464" i="4"/>
  <c r="G438" i="4"/>
  <c r="G434" i="4"/>
  <c r="G361" i="4"/>
  <c r="G417" i="4"/>
  <c r="G400" i="4"/>
  <c r="G397" i="4"/>
  <c r="G364" i="4"/>
  <c r="G349" i="4"/>
  <c r="G325" i="4"/>
  <c r="G311" i="4"/>
  <c r="G293" i="4"/>
  <c r="G280" i="4"/>
  <c r="G273" i="4"/>
  <c r="G253" i="4"/>
  <c r="G246" i="4"/>
  <c r="G227" i="4"/>
  <c r="G193" i="4"/>
  <c r="G191" i="4"/>
  <c r="G186" i="4"/>
  <c r="G183" i="4"/>
  <c r="G165" i="4"/>
  <c r="G135" i="4"/>
  <c r="G84" i="4"/>
  <c r="G74" i="4"/>
  <c r="G65" i="4"/>
  <c r="G44" i="4"/>
  <c r="G52" i="4"/>
  <c r="G233" i="4"/>
  <c r="G173" i="4"/>
  <c r="G234" i="4"/>
  <c r="G225" i="4"/>
  <c r="G226" i="4"/>
  <c r="G238" i="4"/>
  <c r="H241" i="4"/>
  <c r="I241" i="4"/>
  <c r="J241" i="4"/>
  <c r="K241" i="4"/>
  <c r="G240" i="4"/>
  <c r="G241" i="4" s="1"/>
  <c r="G245" i="4"/>
  <c r="H214" i="4"/>
  <c r="I214" i="4"/>
  <c r="J214" i="4"/>
  <c r="K214" i="4"/>
  <c r="G212" i="4"/>
  <c r="G213" i="4"/>
  <c r="G156" i="4"/>
  <c r="G155" i="4"/>
  <c r="G141" i="4"/>
  <c r="G128" i="4"/>
  <c r="G55" i="4"/>
  <c r="G105" i="4"/>
  <c r="G214" i="4" l="1"/>
  <c r="H591" i="4"/>
  <c r="I591" i="4"/>
  <c r="J591" i="4"/>
  <c r="K591" i="4"/>
  <c r="H534" i="4"/>
  <c r="I534" i="4"/>
  <c r="J534" i="4"/>
  <c r="K534" i="4"/>
  <c r="G533" i="4"/>
  <c r="G591" i="4" l="1"/>
  <c r="G534" i="4"/>
  <c r="H814" i="4"/>
  <c r="I814" i="4"/>
  <c r="J814" i="4"/>
  <c r="K814" i="4"/>
  <c r="G162" i="4"/>
  <c r="G120" i="4"/>
  <c r="H112" i="4"/>
  <c r="I112" i="4"/>
  <c r="J112" i="4"/>
  <c r="K112" i="4"/>
  <c r="G111" i="4"/>
  <c r="G112" i="4" l="1"/>
  <c r="G59" i="4" l="1"/>
  <c r="H76" i="4" l="1"/>
  <c r="I76" i="4"/>
  <c r="J76" i="4"/>
  <c r="K76" i="4"/>
  <c r="G75" i="4"/>
  <c r="G76" i="4" s="1"/>
  <c r="I797" i="4" l="1"/>
  <c r="J797" i="4"/>
  <c r="K797" i="4"/>
  <c r="G798" i="4"/>
  <c r="G793" i="4"/>
  <c r="G771" i="4"/>
  <c r="H745" i="4"/>
  <c r="I745" i="4"/>
  <c r="I737" i="4" s="1"/>
  <c r="J745" i="4"/>
  <c r="J737" i="4" s="1"/>
  <c r="K745" i="4"/>
  <c r="K737" i="4" s="1"/>
  <c r="G709" i="4"/>
  <c r="G696" i="4"/>
  <c r="H737" i="4" l="1"/>
  <c r="G737" i="4" s="1"/>
  <c r="G745" i="4"/>
  <c r="H797" i="4"/>
  <c r="G797" i="4" s="1"/>
  <c r="G686" i="4"/>
  <c r="G668" i="4"/>
  <c r="G674" i="4"/>
  <c r="G651" i="4"/>
  <c r="G626" i="4"/>
  <c r="H620" i="4"/>
  <c r="I620" i="4"/>
  <c r="J620" i="4"/>
  <c r="K620" i="4"/>
  <c r="G608" i="4"/>
  <c r="G609" i="4"/>
  <c r="G620" i="4" l="1"/>
  <c r="H602" i="4"/>
  <c r="I602" i="4"/>
  <c r="J602" i="4"/>
  <c r="K602" i="4"/>
  <c r="G729" i="4"/>
  <c r="H724" i="4"/>
  <c r="I724" i="4"/>
  <c r="J724" i="4"/>
  <c r="K724" i="4"/>
  <c r="G724" i="4" l="1"/>
  <c r="G602" i="4"/>
  <c r="G719" i="4"/>
  <c r="G583" i="4"/>
  <c r="G575" i="4"/>
  <c r="G528" i="4"/>
  <c r="G547" i="4"/>
  <c r="H444" i="4" l="1"/>
  <c r="I444" i="4"/>
  <c r="J444" i="4"/>
  <c r="K444" i="4"/>
  <c r="G444" i="4" l="1"/>
  <c r="H441" i="4"/>
  <c r="I441" i="4"/>
  <c r="J441" i="4"/>
  <c r="K441" i="4"/>
  <c r="G441" i="4" l="1"/>
  <c r="I569" i="4"/>
  <c r="G567" i="4"/>
  <c r="H508" i="4"/>
  <c r="I508" i="4"/>
  <c r="J508" i="4"/>
  <c r="K508" i="4"/>
  <c r="G500" i="4"/>
  <c r="G508" i="4" l="1"/>
  <c r="I423" i="4"/>
  <c r="J423" i="4"/>
  <c r="K423" i="4"/>
  <c r="G421" i="4"/>
  <c r="I425" i="4"/>
  <c r="J425" i="4"/>
  <c r="K425" i="4"/>
  <c r="G423" i="4" l="1"/>
  <c r="G391" i="4"/>
  <c r="H373" i="4"/>
  <c r="I373" i="4"/>
  <c r="J373" i="4"/>
  <c r="K373" i="4"/>
  <c r="G366" i="4"/>
  <c r="G373" i="4" l="1"/>
  <c r="I321" i="4"/>
  <c r="J321" i="4"/>
  <c r="K321" i="4"/>
  <c r="H321" i="4"/>
  <c r="I298" i="4"/>
  <c r="J298" i="4"/>
  <c r="K298" i="4"/>
  <c r="H298" i="4"/>
  <c r="H177" i="4"/>
  <c r="H215" i="4" s="1"/>
  <c r="I177" i="4"/>
  <c r="I215" i="4" s="1"/>
  <c r="J177" i="4"/>
  <c r="J215" i="4" s="1"/>
  <c r="K177" i="4"/>
  <c r="K215" i="4" s="1"/>
  <c r="I57" i="4"/>
  <c r="J57" i="4"/>
  <c r="K57" i="4"/>
  <c r="H57" i="4"/>
  <c r="G321" i="4" l="1"/>
  <c r="G298" i="4"/>
  <c r="J815" i="4"/>
  <c r="I815" i="4"/>
  <c r="K815" i="4"/>
  <c r="G66" i="4"/>
  <c r="G176" i="4"/>
  <c r="G174" i="4"/>
  <c r="G175" i="4"/>
  <c r="G24" i="4"/>
  <c r="G25" i="4"/>
  <c r="G26" i="4"/>
  <c r="G29" i="4"/>
  <c r="G30" i="4"/>
  <c r="G31" i="4"/>
  <c r="G36" i="4"/>
  <c r="G37" i="4"/>
  <c r="G40" i="4"/>
  <c r="G41" i="4"/>
  <c r="G43" i="4"/>
  <c r="G45" i="4"/>
  <c r="G47" i="4"/>
  <c r="G53" i="4"/>
  <c r="G54" i="4"/>
  <c r="G56" i="4"/>
  <c r="G60" i="4"/>
  <c r="G61" i="4"/>
  <c r="G62" i="4"/>
  <c r="G67" i="4"/>
  <c r="G70" i="4"/>
  <c r="G71" i="4"/>
  <c r="G72" i="4"/>
  <c r="G73" i="4"/>
  <c r="G80" i="4"/>
  <c r="G83" i="4"/>
  <c r="G85" i="4"/>
  <c r="G86" i="4"/>
  <c r="G87" i="4"/>
  <c r="G88" i="4"/>
  <c r="G89" i="4"/>
  <c r="G90" i="4"/>
  <c r="G91" i="4"/>
  <c r="G92" i="4"/>
  <c r="G93" i="4"/>
  <c r="G94" i="4"/>
  <c r="G95" i="4"/>
  <c r="G97" i="4"/>
  <c r="G98" i="4"/>
  <c r="G99" i="4"/>
  <c r="G100" i="4"/>
  <c r="G101" i="4"/>
  <c r="G102" i="4"/>
  <c r="G104" i="4"/>
  <c r="G106" i="4"/>
  <c r="G107" i="4"/>
  <c r="G108" i="4"/>
  <c r="G110" i="4"/>
  <c r="G121" i="4"/>
  <c r="G122" i="4"/>
  <c r="G124" i="4"/>
  <c r="G125" i="4"/>
  <c r="G126" i="4"/>
  <c r="G127" i="4"/>
  <c r="G129" i="4"/>
  <c r="G130" i="4"/>
  <c r="G131" i="4"/>
  <c r="G132" i="4"/>
  <c r="G133" i="4"/>
  <c r="G134" i="4"/>
  <c r="G140" i="4"/>
  <c r="G142" i="4" s="1"/>
  <c r="G151" i="4"/>
  <c r="G152" i="4"/>
  <c r="G153" i="4"/>
  <c r="G154" i="4"/>
  <c r="G196" i="4"/>
  <c r="G198" i="4"/>
  <c r="G200" i="4"/>
  <c r="G203" i="4"/>
  <c r="G204" i="4"/>
  <c r="G205" i="4"/>
  <c r="G206" i="4"/>
  <c r="G207" i="4"/>
  <c r="G210" i="4"/>
  <c r="G216" i="4"/>
  <c r="G217" i="4"/>
  <c r="G218" i="4"/>
  <c r="G223" i="4"/>
  <c r="G236" i="4"/>
  <c r="G237" i="4"/>
  <c r="G242" i="4"/>
  <c r="G250" i="4"/>
  <c r="G251" i="4"/>
  <c r="G254" i="4"/>
  <c r="G255" i="4"/>
  <c r="G257" i="4"/>
  <c r="G259" i="4"/>
  <c r="G261" i="4"/>
  <c r="G262" i="4"/>
  <c r="G263" i="4"/>
  <c r="G268" i="4"/>
  <c r="G269" i="4" s="1"/>
  <c r="G270" i="4"/>
  <c r="G271" i="4"/>
  <c r="G272" i="4"/>
  <c r="G275" i="4"/>
  <c r="G277" i="4" s="1"/>
  <c r="G279" i="4"/>
  <c r="G281" i="4"/>
  <c r="G282" i="4" s="1"/>
  <c r="G283" i="4"/>
  <c r="G285" i="4"/>
  <c r="G286" i="4"/>
  <c r="G287" i="4"/>
  <c r="G295" i="4"/>
  <c r="G296" i="4"/>
  <c r="G297" i="4"/>
  <c r="G299" i="4"/>
  <c r="G301" i="4"/>
  <c r="G303" i="4"/>
  <c r="G305" i="4"/>
  <c r="G306" i="4"/>
  <c r="G307" i="4"/>
  <c r="G312" i="4"/>
  <c r="G313" i="4"/>
  <c r="G314" i="4"/>
  <c r="G317" i="4"/>
  <c r="G319" i="4"/>
  <c r="G320" i="4"/>
  <c r="G323" i="4"/>
  <c r="G324" i="4"/>
  <c r="G326" i="4"/>
  <c r="G328" i="4"/>
  <c r="G330" i="4"/>
  <c r="G331" i="4"/>
  <c r="G332" i="4"/>
  <c r="G337" i="4"/>
  <c r="G338" i="4" s="1"/>
  <c r="G339" i="4"/>
  <c r="G340" i="4"/>
  <c r="G341" i="4"/>
  <c r="G347" i="4"/>
  <c r="G350" i="4"/>
  <c r="G351" i="4"/>
  <c r="G353" i="4"/>
  <c r="G355" i="4"/>
  <c r="G357" i="4"/>
  <c r="G358" i="4"/>
  <c r="G359" i="4"/>
  <c r="G363" i="4"/>
  <c r="G365" i="4"/>
  <c r="G367" i="4"/>
  <c r="G370" i="4"/>
  <c r="G372" i="4"/>
  <c r="G374" i="4"/>
  <c r="G375" i="4"/>
  <c r="G377" i="4"/>
  <c r="G379" i="4"/>
  <c r="G381" i="4"/>
  <c r="G382" i="4"/>
  <c r="G383" i="4"/>
  <c r="G390" i="4"/>
  <c r="G392" i="4"/>
  <c r="G396" i="4"/>
  <c r="G398" i="4"/>
  <c r="G399" i="4"/>
  <c r="G401" i="4"/>
  <c r="G403" i="4"/>
  <c r="G405" i="4"/>
  <c r="G406" i="4"/>
  <c r="G407" i="4"/>
  <c r="G411" i="4"/>
  <c r="G412" i="4" s="1"/>
  <c r="G413" i="4"/>
  <c r="G414" i="4"/>
  <c r="G415" i="4"/>
  <c r="G416" i="4"/>
  <c r="G419" i="4"/>
  <c r="G424" i="4"/>
  <c r="G425" i="4" s="1"/>
  <c r="G426" i="4"/>
  <c r="G427" i="4" s="1"/>
  <c r="G428" i="4"/>
  <c r="G430" i="4"/>
  <c r="G431" i="4"/>
  <c r="G437" i="4"/>
  <c r="G440" i="4"/>
  <c r="G442" i="4"/>
  <c r="G443" i="4"/>
  <c r="G445" i="4"/>
  <c r="G447" i="4"/>
  <c r="G449" i="4"/>
  <c r="G451" i="4"/>
  <c r="G456" i="4"/>
  <c r="G457" i="4" s="1"/>
  <c r="G459" i="4"/>
  <c r="G460" i="4"/>
  <c r="G461" i="4"/>
  <c r="G462" i="4"/>
  <c r="G463" i="4"/>
  <c r="G466" i="4"/>
  <c r="G468" i="4"/>
  <c r="G470" i="4"/>
  <c r="G472" i="4"/>
  <c r="G474" i="4"/>
  <c r="G476" i="4"/>
  <c r="G477" i="4"/>
  <c r="G478" i="4"/>
  <c r="G482" i="4"/>
  <c r="G484" i="4"/>
  <c r="G485" i="4"/>
  <c r="G487" i="4"/>
  <c r="G489" i="4"/>
  <c r="G491" i="4"/>
  <c r="G492" i="4"/>
  <c r="G493" i="4"/>
  <c r="G497" i="4"/>
  <c r="G498" i="4" s="1"/>
  <c r="G499" i="4"/>
  <c r="G501" i="4"/>
  <c r="G502" i="4"/>
  <c r="G503" i="4"/>
  <c r="G506" i="4"/>
  <c r="G507" i="4"/>
  <c r="G509" i="4"/>
  <c r="G513" i="4"/>
  <c r="G515" i="4"/>
  <c r="G516" i="4"/>
  <c r="G520" i="4"/>
  <c r="G521" i="4"/>
  <c r="G526" i="4"/>
  <c r="G527" i="4"/>
  <c r="G530" i="4"/>
  <c r="G531" i="4"/>
  <c r="G535" i="4"/>
  <c r="G537" i="4"/>
  <c r="G538" i="4"/>
  <c r="G539" i="4"/>
  <c r="G544" i="4"/>
  <c r="G545" i="4" s="1"/>
  <c r="G546" i="4"/>
  <c r="G548" i="4"/>
  <c r="G551" i="4"/>
  <c r="G553" i="4"/>
  <c r="G555" i="4"/>
  <c r="G559" i="4"/>
  <c r="G562" i="4"/>
  <c r="G566" i="4"/>
  <c r="G568" i="4"/>
  <c r="G573" i="4"/>
  <c r="G577" i="4"/>
  <c r="G578" i="4"/>
  <c r="G581" i="4"/>
  <c r="G584" i="4"/>
  <c r="G586" i="4"/>
  <c r="G589" i="4"/>
  <c r="G590" i="4"/>
  <c r="G593" i="4"/>
  <c r="G594" i="4"/>
  <c r="G596" i="4"/>
  <c r="G597" i="4"/>
  <c r="G599" i="4"/>
  <c r="G601" i="4"/>
  <c r="G603" i="4"/>
  <c r="G606" i="4"/>
  <c r="G607" i="4"/>
  <c r="G611" i="4"/>
  <c r="G612" i="4"/>
  <c r="G615" i="4"/>
  <c r="G616" i="4"/>
  <c r="G617" i="4"/>
  <c r="G619" i="4"/>
  <c r="G621" i="4"/>
  <c r="G625" i="4"/>
  <c r="G633" i="4"/>
  <c r="G634" i="4"/>
  <c r="G635" i="4"/>
  <c r="G636" i="4"/>
  <c r="G637" i="4"/>
  <c r="G638" i="4"/>
  <c r="G640" i="4"/>
  <c r="G649" i="4"/>
  <c r="G650" i="4"/>
  <c r="G654" i="4"/>
  <c r="G655" i="4"/>
  <c r="G656" i="4"/>
  <c r="G657" i="4"/>
  <c r="G658" i="4"/>
  <c r="G660" i="4"/>
  <c r="G667" i="4"/>
  <c r="G671" i="4"/>
  <c r="G672" i="4"/>
  <c r="G673" i="4"/>
  <c r="G676" i="4"/>
  <c r="G684" i="4"/>
  <c r="G685" i="4"/>
  <c r="G689" i="4"/>
  <c r="G690" i="4"/>
  <c r="G692" i="4"/>
  <c r="G695" i="4"/>
  <c r="G701" i="4"/>
  <c r="G702" i="4"/>
  <c r="G703" i="4"/>
  <c r="G705" i="4"/>
  <c r="G708" i="4"/>
  <c r="G712" i="4"/>
  <c r="G713" i="4"/>
  <c r="G715" i="4"/>
  <c r="G718" i="4"/>
  <c r="G722" i="4"/>
  <c r="G723" i="4"/>
  <c r="G725" i="4"/>
  <c r="G728" i="4"/>
  <c r="G733" i="4"/>
  <c r="G734" i="4"/>
  <c r="G735" i="4"/>
  <c r="G738" i="4"/>
  <c r="G740" i="4"/>
  <c r="G742" i="4"/>
  <c r="G743" i="4"/>
  <c r="G744" i="4"/>
  <c r="G747" i="4"/>
  <c r="G749" i="4"/>
  <c r="G752" i="4"/>
  <c r="G753" i="4"/>
  <c r="G754" i="4"/>
  <c r="G755" i="4"/>
  <c r="G758" i="4"/>
  <c r="G761" i="4"/>
  <c r="G762" i="4"/>
  <c r="G763" i="4"/>
  <c r="G764" i="4"/>
  <c r="G767" i="4"/>
  <c r="G772" i="4"/>
  <c r="G773" i="4"/>
  <c r="G779" i="4"/>
  <c r="G780" i="4"/>
  <c r="G782" i="4"/>
  <c r="G783" i="4"/>
  <c r="G786" i="4"/>
  <c r="G787" i="4"/>
  <c r="G789" i="4"/>
  <c r="G794" i="4"/>
  <c r="G795" i="4"/>
  <c r="G160" i="4" l="1"/>
  <c r="G209" i="4"/>
  <c r="H815" i="4"/>
  <c r="G815" i="4" s="1"/>
  <c r="G570" i="4"/>
  <c r="G239" i="4"/>
  <c r="G177" i="4"/>
  <c r="G57" i="4"/>
  <c r="G243" i="4"/>
  <c r="G68" i="4"/>
  <c r="G532" i="4"/>
  <c r="H788" i="4"/>
  <c r="I788" i="4"/>
  <c r="J788" i="4"/>
  <c r="K788" i="4"/>
  <c r="G215" i="4" l="1"/>
  <c r="G788" i="4"/>
  <c r="G220" i="4"/>
  <c r="H243" i="4" l="1"/>
  <c r="H220" i="4" s="1"/>
  <c r="I243" i="4"/>
  <c r="I220" i="4" s="1"/>
  <c r="J243" i="4"/>
  <c r="J220" i="4" s="1"/>
  <c r="K243" i="4"/>
  <c r="K220" i="4" s="1"/>
  <c r="I103" i="4" l="1"/>
  <c r="I113" i="4" s="1"/>
  <c r="H765" i="4" l="1"/>
  <c r="I765" i="4"/>
  <c r="I757" i="4" s="1"/>
  <c r="J765" i="4"/>
  <c r="J757" i="4" s="1"/>
  <c r="K765" i="4"/>
  <c r="K757" i="4" s="1"/>
  <c r="H748" i="4"/>
  <c r="I748" i="4"/>
  <c r="J748" i="4"/>
  <c r="K748" i="4"/>
  <c r="H736" i="4"/>
  <c r="I736" i="4"/>
  <c r="I727" i="4" s="1"/>
  <c r="J736" i="4"/>
  <c r="J727" i="4" s="1"/>
  <c r="K736" i="4"/>
  <c r="K727" i="4" s="1"/>
  <c r="H727" i="4" l="1"/>
  <c r="G727" i="4" s="1"/>
  <c r="G736" i="4"/>
  <c r="G748" i="4"/>
  <c r="H757" i="4"/>
  <c r="G757" i="4" s="1"/>
  <c r="G765" i="4"/>
  <c r="H588" i="4"/>
  <c r="I588" i="4"/>
  <c r="J588" i="4"/>
  <c r="K588" i="4"/>
  <c r="H488" i="4"/>
  <c r="I488" i="4"/>
  <c r="J488" i="4"/>
  <c r="K488" i="4"/>
  <c r="H494" i="4"/>
  <c r="I494" i="4"/>
  <c r="J494" i="4"/>
  <c r="K494" i="4"/>
  <c r="H427" i="4"/>
  <c r="I427" i="4"/>
  <c r="J427" i="4"/>
  <c r="K427" i="4"/>
  <c r="G588" i="4" l="1"/>
  <c r="G494" i="4"/>
  <c r="G488" i="4"/>
  <c r="I376" i="4"/>
  <c r="J376" i="4"/>
  <c r="K376" i="4"/>
  <c r="H378" i="4"/>
  <c r="I378" i="4"/>
  <c r="J378" i="4"/>
  <c r="K378" i="4"/>
  <c r="H354" i="4"/>
  <c r="I354" i="4"/>
  <c r="J354" i="4"/>
  <c r="K354" i="4"/>
  <c r="H282" i="4"/>
  <c r="I282" i="4"/>
  <c r="J282" i="4"/>
  <c r="K282" i="4"/>
  <c r="G378" i="4" l="1"/>
  <c r="G354" i="4"/>
  <c r="G376" i="4"/>
  <c r="H258" i="4"/>
  <c r="I258" i="4"/>
  <c r="J258" i="4"/>
  <c r="K258" i="4"/>
  <c r="G258" i="4" l="1"/>
  <c r="H342" i="4"/>
  <c r="I342" i="4"/>
  <c r="J342" i="4"/>
  <c r="K342" i="4"/>
  <c r="G342" i="4" l="1"/>
  <c r="H549" i="4"/>
  <c r="I549" i="4"/>
  <c r="J549" i="4"/>
  <c r="K549" i="4"/>
  <c r="H315" i="4"/>
  <c r="I315" i="4"/>
  <c r="J315" i="4"/>
  <c r="K315" i="4"/>
  <c r="H479" i="4"/>
  <c r="I479" i="4"/>
  <c r="J479" i="4"/>
  <c r="K479" i="4"/>
  <c r="G549" i="4" l="1"/>
  <c r="G479" i="4"/>
  <c r="G315" i="4"/>
  <c r="H522" i="4"/>
  <c r="I522" i="4"/>
  <c r="J522" i="4"/>
  <c r="K522" i="4"/>
  <c r="H569" i="4"/>
  <c r="J569" i="4"/>
  <c r="K569" i="4"/>
  <c r="G569" i="4" l="1"/>
  <c r="G522" i="4"/>
  <c r="H471" i="4" l="1"/>
  <c r="I471" i="4"/>
  <c r="J471" i="4"/>
  <c r="K471" i="4"/>
  <c r="G471" i="4" l="1"/>
  <c r="H796" i="4"/>
  <c r="I796" i="4"/>
  <c r="I811" i="4" s="1"/>
  <c r="J796" i="4"/>
  <c r="J811" i="4" s="1"/>
  <c r="K796" i="4"/>
  <c r="K811" i="4" s="1"/>
  <c r="H784" i="4"/>
  <c r="I784" i="4"/>
  <c r="I777" i="4" s="1"/>
  <c r="J784" i="4"/>
  <c r="J777" i="4" s="1"/>
  <c r="K784" i="4"/>
  <c r="K777" i="4" s="1"/>
  <c r="H774" i="4"/>
  <c r="H766" i="4" s="1"/>
  <c r="I774" i="4"/>
  <c r="I766" i="4" s="1"/>
  <c r="J774" i="4"/>
  <c r="J766" i="4" s="1"/>
  <c r="K774" i="4"/>
  <c r="K766" i="4" s="1"/>
  <c r="H756" i="4"/>
  <c r="I756" i="4"/>
  <c r="I746" i="4" s="1"/>
  <c r="J756" i="4"/>
  <c r="J746" i="4" s="1"/>
  <c r="K756" i="4"/>
  <c r="K746" i="4" s="1"/>
  <c r="H746" i="4" l="1"/>
  <c r="G746" i="4" s="1"/>
  <c r="G756" i="4"/>
  <c r="H777" i="4"/>
  <c r="G777" i="4" s="1"/>
  <c r="G784" i="4"/>
  <c r="G796" i="4"/>
  <c r="G774" i="4"/>
  <c r="G766" i="4" s="1"/>
  <c r="H811" i="4"/>
  <c r="G811" i="4" s="1"/>
  <c r="K785" i="4"/>
  <c r="J785" i="4"/>
  <c r="I785" i="4"/>
  <c r="H785" i="4"/>
  <c r="H726" i="4"/>
  <c r="I726" i="4"/>
  <c r="I717" i="4" s="1"/>
  <c r="J726" i="4"/>
  <c r="J717" i="4" s="1"/>
  <c r="K726" i="4"/>
  <c r="K717" i="4" s="1"/>
  <c r="H716" i="4"/>
  <c r="I716" i="4"/>
  <c r="J716" i="4"/>
  <c r="K716" i="4"/>
  <c r="H714" i="4"/>
  <c r="I714" i="4"/>
  <c r="J714" i="4"/>
  <c r="K714" i="4"/>
  <c r="H717" i="4" l="1"/>
  <c r="G717" i="4" s="1"/>
  <c r="G726" i="4"/>
  <c r="G714" i="4"/>
  <c r="G716" i="4"/>
  <c r="G785" i="4"/>
  <c r="K707" i="4"/>
  <c r="J707" i="4"/>
  <c r="H707" i="4"/>
  <c r="I707" i="4"/>
  <c r="G707" i="4" l="1"/>
  <c r="H706" i="4"/>
  <c r="I706" i="4"/>
  <c r="J706" i="4"/>
  <c r="K706" i="4"/>
  <c r="H704" i="4"/>
  <c r="I704" i="4"/>
  <c r="J704" i="4"/>
  <c r="K704" i="4"/>
  <c r="G704" i="4" l="1"/>
  <c r="G706" i="4"/>
  <c r="J694" i="4"/>
  <c r="K694" i="4"/>
  <c r="H694" i="4"/>
  <c r="I694" i="4"/>
  <c r="H693" i="4"/>
  <c r="I693" i="4"/>
  <c r="I678" i="4" s="1"/>
  <c r="J693" i="4"/>
  <c r="J678" i="4" s="1"/>
  <c r="K693" i="4"/>
  <c r="K678" i="4" s="1"/>
  <c r="H677" i="4"/>
  <c r="I677" i="4"/>
  <c r="I662" i="4" s="1"/>
  <c r="J677" i="4"/>
  <c r="J662" i="4" s="1"/>
  <c r="K677" i="4"/>
  <c r="K662" i="4" s="1"/>
  <c r="H661" i="4"/>
  <c r="I661" i="4"/>
  <c r="J661" i="4"/>
  <c r="K661" i="4"/>
  <c r="H641" i="4"/>
  <c r="I641" i="4"/>
  <c r="I623" i="4" s="1"/>
  <c r="J641" i="4"/>
  <c r="J623" i="4" s="1"/>
  <c r="K641" i="4"/>
  <c r="K623" i="4" s="1"/>
  <c r="G694" i="4" l="1"/>
  <c r="H678" i="4"/>
  <c r="G678" i="4" s="1"/>
  <c r="G693" i="4"/>
  <c r="H662" i="4"/>
  <c r="G662" i="4" s="1"/>
  <c r="G677" i="4"/>
  <c r="H644" i="4"/>
  <c r="G661" i="4"/>
  <c r="H623" i="4"/>
  <c r="G623" i="4" s="1"/>
  <c r="G641" i="4"/>
  <c r="I644" i="4"/>
  <c r="J644" i="4"/>
  <c r="K644" i="4"/>
  <c r="H622" i="4"/>
  <c r="I622" i="4"/>
  <c r="I605" i="4" s="1"/>
  <c r="J622" i="4"/>
  <c r="J605" i="4" s="1"/>
  <c r="K622" i="4"/>
  <c r="K605" i="4" s="1"/>
  <c r="H604" i="4"/>
  <c r="I604" i="4"/>
  <c r="I592" i="4" s="1"/>
  <c r="J604" i="4"/>
  <c r="J592" i="4" s="1"/>
  <c r="K604" i="4"/>
  <c r="K592" i="4" s="1"/>
  <c r="H587" i="4"/>
  <c r="I587" i="4"/>
  <c r="I580" i="4" s="1"/>
  <c r="J587" i="4"/>
  <c r="J580" i="4" s="1"/>
  <c r="K587" i="4"/>
  <c r="K580" i="4" s="1"/>
  <c r="H570" i="4"/>
  <c r="I570" i="4"/>
  <c r="J570" i="4"/>
  <c r="K570" i="4"/>
  <c r="G644" i="4" l="1"/>
  <c r="H605" i="4"/>
  <c r="G605" i="4" s="1"/>
  <c r="G622" i="4"/>
  <c r="H592" i="4"/>
  <c r="G592" i="4" s="1"/>
  <c r="G604" i="4"/>
  <c r="H580" i="4"/>
  <c r="G580" i="4" s="1"/>
  <c r="G587" i="4"/>
  <c r="H563" i="4"/>
  <c r="I563" i="4"/>
  <c r="J563" i="4"/>
  <c r="K563" i="4"/>
  <c r="H556" i="4"/>
  <c r="I556" i="4"/>
  <c r="J556" i="4"/>
  <c r="K556" i="4"/>
  <c r="G556" i="4" l="1"/>
  <c r="G563" i="4"/>
  <c r="H554" i="4"/>
  <c r="I554" i="4"/>
  <c r="I550" i="4" s="1"/>
  <c r="J554" i="4"/>
  <c r="J550" i="4" s="1"/>
  <c r="K554" i="4"/>
  <c r="K550" i="4" s="1"/>
  <c r="H541" i="4"/>
  <c r="I541" i="4"/>
  <c r="J541" i="4"/>
  <c r="H532" i="4"/>
  <c r="I532" i="4"/>
  <c r="J532" i="4"/>
  <c r="K532" i="4"/>
  <c r="G541" i="4" l="1"/>
  <c r="H550" i="4"/>
  <c r="G554" i="4"/>
  <c r="G550" i="4" s="1"/>
  <c r="K523" i="4"/>
  <c r="J523" i="4"/>
  <c r="I523" i="4"/>
  <c r="H523" i="4"/>
  <c r="H517" i="4"/>
  <c r="I517" i="4"/>
  <c r="J517" i="4"/>
  <c r="K517" i="4"/>
  <c r="H510" i="4"/>
  <c r="I510" i="4"/>
  <c r="J510" i="4"/>
  <c r="K510" i="4"/>
  <c r="G510" i="4" l="1"/>
  <c r="G523" i="4"/>
  <c r="G517" i="4"/>
  <c r="H505" i="4"/>
  <c r="K505" i="4"/>
  <c r="I505" i="4"/>
  <c r="J505" i="4"/>
  <c r="H504" i="4"/>
  <c r="I504" i="4"/>
  <c r="J504" i="4"/>
  <c r="K504" i="4"/>
  <c r="H486" i="4"/>
  <c r="I486" i="4"/>
  <c r="J486" i="4"/>
  <c r="K486" i="4"/>
  <c r="G505" i="4" l="1"/>
  <c r="G504" i="4"/>
  <c r="H480" i="4"/>
  <c r="G486" i="4"/>
  <c r="K480" i="4"/>
  <c r="J480" i="4"/>
  <c r="I480" i="4"/>
  <c r="H475" i="4"/>
  <c r="I475" i="4"/>
  <c r="J475" i="4"/>
  <c r="K475" i="4"/>
  <c r="H469" i="4"/>
  <c r="I469" i="4"/>
  <c r="H467" i="4"/>
  <c r="I467" i="4"/>
  <c r="J467" i="4"/>
  <c r="K467" i="4"/>
  <c r="G480" i="4" l="1"/>
  <c r="G469" i="4"/>
  <c r="G475" i="4"/>
  <c r="G467" i="4"/>
  <c r="J465" i="4"/>
  <c r="K465" i="4"/>
  <c r="I465" i="4"/>
  <c r="H465" i="4"/>
  <c r="H453" i="4"/>
  <c r="I453" i="4"/>
  <c r="J453" i="4"/>
  <c r="H446" i="4"/>
  <c r="I446" i="4"/>
  <c r="J446" i="4"/>
  <c r="K446" i="4"/>
  <c r="G465" i="4" l="1"/>
  <c r="G446" i="4"/>
  <c r="G453" i="4"/>
  <c r="J439" i="4"/>
  <c r="I439" i="4"/>
  <c r="K439" i="4"/>
  <c r="H439" i="4"/>
  <c r="H432" i="4"/>
  <c r="I432" i="4"/>
  <c r="I418" i="4" s="1"/>
  <c r="J432" i="4"/>
  <c r="J418" i="4" s="1"/>
  <c r="K432" i="4"/>
  <c r="K418" i="4" s="1"/>
  <c r="G439" i="4" l="1"/>
  <c r="H418" i="4"/>
  <c r="G418" i="4" s="1"/>
  <c r="G432" i="4"/>
  <c r="H402" i="4"/>
  <c r="I402" i="4"/>
  <c r="J402" i="4"/>
  <c r="K402" i="4"/>
  <c r="H408" i="4"/>
  <c r="I408" i="4"/>
  <c r="J408" i="4"/>
  <c r="K408" i="4"/>
  <c r="G408" i="4" l="1"/>
  <c r="G402" i="4"/>
  <c r="K394" i="4"/>
  <c r="J394" i="4"/>
  <c r="I394" i="4"/>
  <c r="H394" i="4"/>
  <c r="H393" i="4"/>
  <c r="I393" i="4"/>
  <c r="J393" i="4"/>
  <c r="K393" i="4"/>
  <c r="H385" i="4"/>
  <c r="I385" i="4"/>
  <c r="J385" i="4"/>
  <c r="H368" i="4"/>
  <c r="I368" i="4"/>
  <c r="J368" i="4"/>
  <c r="K368" i="4"/>
  <c r="H352" i="4"/>
  <c r="I352" i="4"/>
  <c r="J352" i="4"/>
  <c r="K352" i="4"/>
  <c r="H334" i="4"/>
  <c r="I334" i="4"/>
  <c r="J334" i="4"/>
  <c r="H327" i="4"/>
  <c r="I327" i="4"/>
  <c r="J327" i="4"/>
  <c r="K327" i="4"/>
  <c r="J369" i="4" l="1"/>
  <c r="G394" i="4"/>
  <c r="G368" i="4"/>
  <c r="G385" i="4"/>
  <c r="G393" i="4"/>
  <c r="G352" i="4"/>
  <c r="G334" i="4"/>
  <c r="G327" i="4"/>
  <c r="K369" i="4"/>
  <c r="H343" i="4"/>
  <c r="J343" i="4"/>
  <c r="H369" i="4"/>
  <c r="I343" i="4"/>
  <c r="K343" i="4"/>
  <c r="I369" i="4"/>
  <c r="G369" i="4" l="1"/>
  <c r="G343" i="4"/>
  <c r="K316" i="4"/>
  <c r="J316" i="4"/>
  <c r="I316" i="4"/>
  <c r="H316" i="4"/>
  <c r="H308" i="4"/>
  <c r="I308" i="4"/>
  <c r="J308" i="4"/>
  <c r="K308" i="4"/>
  <c r="H302" i="4"/>
  <c r="I302" i="4"/>
  <c r="I808" i="4" s="1"/>
  <c r="J302" i="4"/>
  <c r="J808" i="4" s="1"/>
  <c r="K302" i="4"/>
  <c r="K808" i="4" s="1"/>
  <c r="H300" i="4"/>
  <c r="I300" i="4"/>
  <c r="J300" i="4"/>
  <c r="K300" i="4"/>
  <c r="K294" i="4" l="1"/>
  <c r="G316" i="4"/>
  <c r="G308" i="4"/>
  <c r="G300" i="4"/>
  <c r="H808" i="4"/>
  <c r="G808" i="4" s="1"/>
  <c r="G302" i="4"/>
  <c r="I294" i="4"/>
  <c r="J294" i="4"/>
  <c r="H294" i="4"/>
  <c r="H288" i="4"/>
  <c r="I288" i="4"/>
  <c r="J288" i="4"/>
  <c r="K288" i="4"/>
  <c r="G294" i="4" l="1"/>
  <c r="G288" i="4"/>
  <c r="J274" i="4"/>
  <c r="I274" i="4"/>
  <c r="K274" i="4"/>
  <c r="H274" i="4"/>
  <c r="H265" i="4"/>
  <c r="I265" i="4"/>
  <c r="I810" i="4" s="1"/>
  <c r="J265" i="4"/>
  <c r="H256" i="4"/>
  <c r="I256" i="4"/>
  <c r="I807" i="4" s="1"/>
  <c r="J256" i="4"/>
  <c r="J807" i="4" s="1"/>
  <c r="K256" i="4"/>
  <c r="K807" i="4" s="1"/>
  <c r="G274" i="4" l="1"/>
  <c r="H807" i="4"/>
  <c r="G256" i="4"/>
  <c r="G807" i="4" s="1"/>
  <c r="G265" i="4"/>
  <c r="K247" i="4"/>
  <c r="J247" i="4"/>
  <c r="I247" i="4"/>
  <c r="H247" i="4"/>
  <c r="G247" i="4" l="1"/>
  <c r="H219" i="4"/>
  <c r="I219" i="4"/>
  <c r="I816" i="4" s="1"/>
  <c r="J219" i="4"/>
  <c r="J816" i="4" s="1"/>
  <c r="K219" i="4"/>
  <c r="K816" i="4" s="1"/>
  <c r="H816" i="4" l="1"/>
  <c r="G816" i="4" s="1"/>
  <c r="G219" i="4"/>
  <c r="H813" i="4"/>
  <c r="I813" i="4"/>
  <c r="J813" i="4"/>
  <c r="K813" i="4"/>
  <c r="H812" i="4"/>
  <c r="I812" i="4"/>
  <c r="J812" i="4"/>
  <c r="K812" i="4"/>
  <c r="G812" i="4" l="1"/>
  <c r="G813" i="4"/>
  <c r="H103" i="4"/>
  <c r="J103" i="4"/>
  <c r="J113" i="4" s="1"/>
  <c r="J810" i="4" s="1"/>
  <c r="K103" i="4"/>
  <c r="K113" i="4" s="1"/>
  <c r="K810" i="4" s="1"/>
  <c r="I809" i="4"/>
  <c r="J809" i="4"/>
  <c r="K809" i="4"/>
  <c r="H809" i="4"/>
  <c r="I804" i="4"/>
  <c r="J804" i="4"/>
  <c r="K804" i="4"/>
  <c r="H804" i="4"/>
  <c r="K68" i="4"/>
  <c r="K806" i="4" s="1"/>
  <c r="J68" i="4"/>
  <c r="J806" i="4" s="1"/>
  <c r="I68" i="4"/>
  <c r="I806" i="4" s="1"/>
  <c r="H68" i="4"/>
  <c r="H806" i="4" s="1"/>
  <c r="K805" i="4"/>
  <c r="J805" i="4"/>
  <c r="I805" i="4"/>
  <c r="H805" i="4"/>
  <c r="H113" i="4" l="1"/>
  <c r="G103" i="4"/>
  <c r="I16" i="4"/>
  <c r="I802" i="4" s="1"/>
  <c r="J16" i="4"/>
  <c r="J802" i="4" s="1"/>
  <c r="K16" i="4"/>
  <c r="K802" i="4" s="1"/>
  <c r="G805" i="4"/>
  <c r="G804" i="4"/>
  <c r="H16" i="4" l="1"/>
  <c r="H802" i="4" s="1"/>
  <c r="H810" i="4"/>
  <c r="G810" i="4" s="1"/>
  <c r="G113" i="4"/>
  <c r="G806" i="4"/>
  <c r="G809" i="4"/>
  <c r="G16" i="4" l="1"/>
  <c r="G802" i="4"/>
</calcChain>
</file>

<file path=xl/sharedStrings.xml><?xml version="1.0" encoding="utf-8"?>
<sst xmlns="http://schemas.openxmlformats.org/spreadsheetml/2006/main" count="1750" uniqueCount="329">
  <si>
    <t>PATVIRTINTA</t>
  </si>
  <si>
    <t>Eil. Nr.</t>
  </si>
  <si>
    <t>Programos kodas</t>
  </si>
  <si>
    <t>Asignavimų valdytojo pavadinimas</t>
  </si>
  <si>
    <t>Programos pavadinimas</t>
  </si>
  <si>
    <t>Finansavimo šaltinis</t>
  </si>
  <si>
    <t>Valstybės funkcijos pavadinimas</t>
  </si>
  <si>
    <t>Metinė suma iš viso</t>
  </si>
  <si>
    <t>Valstybės funkcijų klasifikacijos kodas</t>
  </si>
  <si>
    <t>iš jų ketvirčiais</t>
  </si>
  <si>
    <t>I</t>
  </si>
  <si>
    <t>II</t>
  </si>
  <si>
    <t>III</t>
  </si>
  <si>
    <t>IV</t>
  </si>
  <si>
    <t>(Eurais)</t>
  </si>
  <si>
    <t>Savivaldybės funkcijų įgyvendinimo ir valdymo tobulinimo programa</t>
  </si>
  <si>
    <t>Šilalės rajono savivaldybės administracija</t>
  </si>
  <si>
    <t>01.01.01.02.</t>
  </si>
  <si>
    <t>01.03.02.01.</t>
  </si>
  <si>
    <t>Savivaldos institucijos</t>
  </si>
  <si>
    <t>Bendrų ekonominių ir socialinių planavimo paslaugų administravimas ir valdymas</t>
  </si>
  <si>
    <t>01.03.02.09.</t>
  </si>
  <si>
    <t>Institucijos valdymo išlaidos</t>
  </si>
  <si>
    <t>01.06.01.02.07.</t>
  </si>
  <si>
    <t>Savivaldybių asociacijos mokestis</t>
  </si>
  <si>
    <t>01.06.01.02.08.</t>
  </si>
  <si>
    <t>Nusipelniusių asmenų skatinimo programa</t>
  </si>
  <si>
    <t>04.04.03.01.</t>
  </si>
  <si>
    <t>08.01.01.03.</t>
  </si>
  <si>
    <t>Kūno kultūros ir sporto plėtros įgyvendinimas</t>
  </si>
  <si>
    <t>08.04.01.01.</t>
  </si>
  <si>
    <t>Nevyriausybinių organizacijų rėmimas</t>
  </si>
  <si>
    <t>08.04.01.02.</t>
  </si>
  <si>
    <t>Religinių bendrijų rėmimas</t>
  </si>
  <si>
    <t>10.09.01.01.</t>
  </si>
  <si>
    <t>Iš viso 01 programoje</t>
  </si>
  <si>
    <t>01.07.01.01.</t>
  </si>
  <si>
    <t>04.02.01.04.</t>
  </si>
  <si>
    <t>04.06.01.01.</t>
  </si>
  <si>
    <t>05.01.01.01.</t>
  </si>
  <si>
    <t>06.02.01.01.</t>
  </si>
  <si>
    <t>06.04.01.01.</t>
  </si>
  <si>
    <t>08.02.01.06.</t>
  </si>
  <si>
    <t>08.02.01.08.</t>
  </si>
  <si>
    <t>09.08.01.01.</t>
  </si>
  <si>
    <t>10.04.01.01.</t>
  </si>
  <si>
    <t>10.07.01.01.</t>
  </si>
  <si>
    <t>10.09.01.09.</t>
  </si>
  <si>
    <t>Žemės ūkio administravimas</t>
  </si>
  <si>
    <t>Ryšių valdymas ir kontrolė</t>
  </si>
  <si>
    <t>Atliekų tvarkymas</t>
  </si>
  <si>
    <t>Komunalinio ūkio plėtra</t>
  </si>
  <si>
    <t>Gatvių apšvietimas</t>
  </si>
  <si>
    <t>Kultūros tradicijų ir mėgėjų meninės veiklos rėmimas</t>
  </si>
  <si>
    <t>Kitos kultūros ir meno įstaigos</t>
  </si>
  <si>
    <t>Centralizuotos priemonės</t>
  </si>
  <si>
    <t>Vaikų globos ir rūpybos įstaigos</t>
  </si>
  <si>
    <t>Socialinės išmokos natūra ir pinigais socialiai pažeidžiamiems asmenims</t>
  </si>
  <si>
    <t>Institucijos išlaikymas</t>
  </si>
  <si>
    <t>01</t>
  </si>
  <si>
    <t>02</t>
  </si>
  <si>
    <t>Aplinkos apsaugos ir gerų sanitarijos ir higienos sąlygų užtikrinimo gyvenamojoje aplinkoje programa</t>
  </si>
  <si>
    <t>05.03.01.01.</t>
  </si>
  <si>
    <t>Iš viso 02 programoje</t>
  </si>
  <si>
    <t>08.02.01.05.</t>
  </si>
  <si>
    <t>03.01.01.01.</t>
  </si>
  <si>
    <t>03.02.01.01.</t>
  </si>
  <si>
    <t>04.05.01.02.</t>
  </si>
  <si>
    <t>Iš viso 03 programoje</t>
  </si>
  <si>
    <t>03</t>
  </si>
  <si>
    <t>Šilalės rajono viešosios tvarkos ir visuomenės priešgaisrinės apsaugos programa</t>
  </si>
  <si>
    <t>04</t>
  </si>
  <si>
    <t>Sveikatos apsaugos programa</t>
  </si>
  <si>
    <t>07.04.01.02.</t>
  </si>
  <si>
    <t>07.06.01.01.</t>
  </si>
  <si>
    <t>07.06.01.02.</t>
  </si>
  <si>
    <t xml:space="preserve">Aplinkos teršimo mažinimo priemonės </t>
  </si>
  <si>
    <t>Gyvūnų globa</t>
  </si>
  <si>
    <t>Policijos įstaigos</t>
  </si>
  <si>
    <t>Priešgaisrinės tarnybos</t>
  </si>
  <si>
    <t>Kelių transporto plėtra, kontrolė ir priežiūra</t>
  </si>
  <si>
    <t>Sveikatos priežiūros užtikrinimas</t>
  </si>
  <si>
    <t>Kitos sveikatos priežiūros įstaigos</t>
  </si>
  <si>
    <t>Kitos sveikatos priežiūros funkcijos</t>
  </si>
  <si>
    <t>Iš viso 04 programoje</t>
  </si>
  <si>
    <t>05</t>
  </si>
  <si>
    <t>Kultūros ugdymo ir etnokultūros puoselėjimo programa</t>
  </si>
  <si>
    <t>08.02.01.01.</t>
  </si>
  <si>
    <t>08.02.01.02.</t>
  </si>
  <si>
    <t>Iš viso 05 programoje</t>
  </si>
  <si>
    <t>08.02.01.07.</t>
  </si>
  <si>
    <t>08.06.01.01.</t>
  </si>
  <si>
    <t>09.05.01.03.</t>
  </si>
  <si>
    <t>Bibliotekos</t>
  </si>
  <si>
    <t>Muziejai ir parodų salės</t>
  </si>
  <si>
    <t>Kultūros vertybių apsauga</t>
  </si>
  <si>
    <t>Kiti jokiai grupei nepriskirti poilsio, kultūros ir religijos reikalai</t>
  </si>
  <si>
    <t>Švietimo pagalba</t>
  </si>
  <si>
    <t>3.1.</t>
  </si>
  <si>
    <t>3.5.</t>
  </si>
  <si>
    <t>06</t>
  </si>
  <si>
    <t>Kūno kultūros ir sporto programa</t>
  </si>
  <si>
    <t>Iš viso 06 programoje</t>
  </si>
  <si>
    <t>09.05.01.01.</t>
  </si>
  <si>
    <t>Švietimo kokybės ir mokymosi aplinkos užtikrinimo programa</t>
  </si>
  <si>
    <t>Iš viso 07 programoje</t>
  </si>
  <si>
    <t>Neformalusis vaikų švietimas</t>
  </si>
  <si>
    <t>07</t>
  </si>
  <si>
    <t>08</t>
  </si>
  <si>
    <t>01.03.03.02.01.</t>
  </si>
  <si>
    <t>01.03.03.02.02.</t>
  </si>
  <si>
    <t>01.03.03.02.03.</t>
  </si>
  <si>
    <t>01.06.01.02.02.</t>
  </si>
  <si>
    <t>01.06.01.02.03.</t>
  </si>
  <si>
    <t>01.06.01.02.04.</t>
  </si>
  <si>
    <t>01.06.01.02.05.</t>
  </si>
  <si>
    <t>02.01.01.04.</t>
  </si>
  <si>
    <t>02.02.01.01.</t>
  </si>
  <si>
    <t>04.02.01.01.</t>
  </si>
  <si>
    <t>10.06.01.01.</t>
  </si>
  <si>
    <t>Iš viso 08 programoje</t>
  </si>
  <si>
    <t>Valstybinių (perduotų savivaldybėms) funkcijų vykdymo programa</t>
  </si>
  <si>
    <t>06.01.01.01.</t>
  </si>
  <si>
    <t>10.01.02.01.</t>
  </si>
  <si>
    <t>Iš viso 09 programoje</t>
  </si>
  <si>
    <t>3.4.</t>
  </si>
  <si>
    <t>Socialinės apsaugos plėtojimo programa</t>
  </si>
  <si>
    <t>09</t>
  </si>
  <si>
    <t>10</t>
  </si>
  <si>
    <t>Žemės ūkio plėtros ir melioracijos programa</t>
  </si>
  <si>
    <t>04.01.01.01.</t>
  </si>
  <si>
    <t>06.03.01.01.</t>
  </si>
  <si>
    <t>Iš viso 11 programoje</t>
  </si>
  <si>
    <t>Iš viso 10 programoje</t>
  </si>
  <si>
    <t>11</t>
  </si>
  <si>
    <t>Komunalinio ūkio ir turto programa</t>
  </si>
  <si>
    <t>Iš viso 12 programoje</t>
  </si>
  <si>
    <t>12</t>
  </si>
  <si>
    <t>04.03.06.01.</t>
  </si>
  <si>
    <t>04.07.03.01.</t>
  </si>
  <si>
    <t>09.01.01.01.</t>
  </si>
  <si>
    <t>10.02.01.02.</t>
  </si>
  <si>
    <t>Iš viso 13 programoje</t>
  </si>
  <si>
    <t>13</t>
  </si>
  <si>
    <t>Savivaldybės infrastruktūros objektų priežiūros ir plėtros programa</t>
  </si>
  <si>
    <t>09.06.01.01.</t>
  </si>
  <si>
    <t>Iš viso 14 programoje</t>
  </si>
  <si>
    <t>Jaunimo politikos įgyvendinimo programa</t>
  </si>
  <si>
    <t>14</t>
  </si>
  <si>
    <t>Valstybės registrų išlaikymas bei saugojimas</t>
  </si>
  <si>
    <t>Jaunimo teisių apsauga</t>
  </si>
  <si>
    <t>Civilinės būklės aktams registruoti</t>
  </si>
  <si>
    <t>Valstybės garantuojamai pirminei teisinei pagalbai</t>
  </si>
  <si>
    <t>Karo prievolės ir mobilizacijos administravimas savivaldybėse</t>
  </si>
  <si>
    <t>Civilinės saugos reikalų ir paslaugų administravimas</t>
  </si>
  <si>
    <t>Žemės priežiūra</t>
  </si>
  <si>
    <t>Socialinės paramos teikimas pašalpų forma, siekiant padėti padengti žmonių išlaidas už būstą</t>
  </si>
  <si>
    <t>Gyvenamojo būsto įsigijimas</t>
  </si>
  <si>
    <t>Socialinė žmonių su negalia reabilitacija</t>
  </si>
  <si>
    <t>Dotacijos ir paskolos arba subsidijos paremiant bendrą ekonominę ir komercinę politiką ir programas</t>
  </si>
  <si>
    <t>Vandens tiekimas</t>
  </si>
  <si>
    <t>Ne elektros energija</t>
  </si>
  <si>
    <t>Teritorijų planavimo ir statybos valstybinė priežiūra ir koordinavimas</t>
  </si>
  <si>
    <t>Mokyklos, priskiriamos ikimokyklinio ugdymo mokyklos tipui</t>
  </si>
  <si>
    <t>Senelių globos namai (pensionai)</t>
  </si>
  <si>
    <t>Papildomos švietimo paslaugos</t>
  </si>
  <si>
    <t>10.01.02.02.</t>
  </si>
  <si>
    <t>Socialinių paslaugų plėtra globos įstaigose</t>
  </si>
  <si>
    <t>10.03.01.01.</t>
  </si>
  <si>
    <t>10.04.01.40.</t>
  </si>
  <si>
    <t>07.03.04.01.</t>
  </si>
  <si>
    <t>10.02.01.03.</t>
  </si>
  <si>
    <t>Slaugos namų ir medicinos reabilitacijos centrų paslaugos</t>
  </si>
  <si>
    <t>Socialinės pašalpos pinigais arba natūra mirusiojo artimiesiems</t>
  </si>
  <si>
    <t>Kitos socialinės paramos išmokos</t>
  </si>
  <si>
    <t>3.</t>
  </si>
  <si>
    <t>09.02.02.01.</t>
  </si>
  <si>
    <t>Mokyklos, priskiriamos vidurinės mokyklos tipui</t>
  </si>
  <si>
    <t>04.01.02.01.</t>
  </si>
  <si>
    <t>Bendri darbo reikalai, darbo politikos formavimas ir įgyvendinimas</t>
  </si>
  <si>
    <t>4.</t>
  </si>
  <si>
    <t>Bijotų seniūnija</t>
  </si>
  <si>
    <t>01.06.01.02.06.</t>
  </si>
  <si>
    <t>5.</t>
  </si>
  <si>
    <t>Bilionių seniūnija</t>
  </si>
  <si>
    <t>6.</t>
  </si>
  <si>
    <t>Didkiemio seniūnija</t>
  </si>
  <si>
    <t>3.2.</t>
  </si>
  <si>
    <t>Gyvenamosios vietos deklaravimo duomenų tvarkymas</t>
  </si>
  <si>
    <t>7.</t>
  </si>
  <si>
    <t>Kaltinėnų seniūnija</t>
  </si>
  <si>
    <t>8.</t>
  </si>
  <si>
    <t>Kvėdarnos seniūnija</t>
  </si>
  <si>
    <t>9.</t>
  </si>
  <si>
    <t>Laukuvos seniūnija</t>
  </si>
  <si>
    <t>10.</t>
  </si>
  <si>
    <t>Pajūrio seniūnija</t>
  </si>
  <si>
    <t>Palentinio seniūnija</t>
  </si>
  <si>
    <t>Šilalės kaimiškoji seniūnija</t>
  </si>
  <si>
    <t>12.</t>
  </si>
  <si>
    <t>11.</t>
  </si>
  <si>
    <t>13.</t>
  </si>
  <si>
    <t>Šilalės miesto seniūnija</t>
  </si>
  <si>
    <t>08.01.01.02.</t>
  </si>
  <si>
    <t>Poilsio ir sporto priemonės</t>
  </si>
  <si>
    <t>14.</t>
  </si>
  <si>
    <t>Traksėdžio seniūnija</t>
  </si>
  <si>
    <t>15.</t>
  </si>
  <si>
    <t>Tenenių seniūnija</t>
  </si>
  <si>
    <t>16.</t>
  </si>
  <si>
    <t>Upynos seniūnija</t>
  </si>
  <si>
    <t>17.</t>
  </si>
  <si>
    <t>Žadeikių seniūnija</t>
  </si>
  <si>
    <t>18.</t>
  </si>
  <si>
    <t>Kultūros centras</t>
  </si>
  <si>
    <t>19.</t>
  </si>
  <si>
    <t>Viešoji biblioteka</t>
  </si>
  <si>
    <t>20.</t>
  </si>
  <si>
    <t>Priešgaisrinė tarnyba</t>
  </si>
  <si>
    <t>22.</t>
  </si>
  <si>
    <t>Šilalės Simono Gaudėšiaus gimnazija</t>
  </si>
  <si>
    <t>23.</t>
  </si>
  <si>
    <t>Laukuvos Norberto Vėliaus gimnazija</t>
  </si>
  <si>
    <t>3.3.</t>
  </si>
  <si>
    <t>24.</t>
  </si>
  <si>
    <t>Šilalės Dariaus ir Girėno progimnazija</t>
  </si>
  <si>
    <t>25.</t>
  </si>
  <si>
    <t>Kaltinėnų Aleksandro Stulginskio gimnazija</t>
  </si>
  <si>
    <t>26.</t>
  </si>
  <si>
    <t>Kvėdarnos Kazimiero Jauniaus gimnazija</t>
  </si>
  <si>
    <t>27.</t>
  </si>
  <si>
    <t>Pajūrio Stanislovo Biržiškio gimnazija</t>
  </si>
  <si>
    <t>09.02.01.01.</t>
  </si>
  <si>
    <t>Mokyklos, priskiriamos pagrindinės mokyklos tipui</t>
  </si>
  <si>
    <t>29.</t>
  </si>
  <si>
    <t>Šilalės suaugusiųjų mokykla</t>
  </si>
  <si>
    <t>31.</t>
  </si>
  <si>
    <t>33.</t>
  </si>
  <si>
    <t>34.</t>
  </si>
  <si>
    <t>35.</t>
  </si>
  <si>
    <t>Šilalės meno mokykla</t>
  </si>
  <si>
    <t>36.</t>
  </si>
  <si>
    <t>Šilalės sporto mokykla</t>
  </si>
  <si>
    <t>Šilalės švietimo pagalbos tarnyba</t>
  </si>
  <si>
    <t>09.05.01.02.</t>
  </si>
  <si>
    <t>Neformalusis suaugusiųjų švietimas</t>
  </si>
  <si>
    <t>Šilalės Vlado Statkevičiaus muziejus</t>
  </si>
  <si>
    <t>Šilalės rajono savivaldybės visuomenės sveikatos biuras</t>
  </si>
  <si>
    <t>Šilalės rajono socialinių paslaugų namai</t>
  </si>
  <si>
    <t>Kitos socialinės apsaugos ir rūpybos įstaigos ir priemonės</t>
  </si>
  <si>
    <t>Iš viso</t>
  </si>
  <si>
    <t>Iš jų:</t>
  </si>
  <si>
    <t>Šilalės rajono savivaldybės administracijos</t>
  </si>
  <si>
    <t>Iš viso 151</t>
  </si>
  <si>
    <t>Valstybinės kalbos vartojimo ir taisyklingumo kontrolė</t>
  </si>
  <si>
    <t>Iš viso 142</t>
  </si>
  <si>
    <t>Šilalės lopšelis-darželis „Žiogelis"</t>
  </si>
  <si>
    <t>04.02.01.03.</t>
  </si>
  <si>
    <t>Valstybės pagalbos priemonės</t>
  </si>
  <si>
    <t>04.07.04.01.</t>
  </si>
  <si>
    <t>Daugiatiksliai plėtros projektai</t>
  </si>
  <si>
    <t>151</t>
  </si>
  <si>
    <t>Iš viso 151 lėšų</t>
  </si>
  <si>
    <t>01.06.01.04.</t>
  </si>
  <si>
    <t>Savivaldybių administracijos direktoriaus rezervo programa</t>
  </si>
  <si>
    <t>Civilinės gynybos reikalų ir paslaugų administravimas</t>
  </si>
  <si>
    <t>Iš viso 131 lėšų</t>
  </si>
  <si>
    <t>141-ML/MOK</t>
  </si>
  <si>
    <t>141-ML/SAV</t>
  </si>
  <si>
    <t>32.</t>
  </si>
  <si>
    <t>141- ML/SAV</t>
  </si>
  <si>
    <t>Šilalės rajono savivaldybės Kontrolės ir audito tarnyba</t>
  </si>
  <si>
    <t>01.01.01.03.</t>
  </si>
  <si>
    <t>Kontrolės ir priežiūros institucijos</t>
  </si>
  <si>
    <t>Iš viso 158 lėšų</t>
  </si>
  <si>
    <t>2019-2021 metų Šilalės rajono investicijų programa</t>
  </si>
  <si>
    <t>2 priedas</t>
  </si>
  <si>
    <t>05.06.01.01.</t>
  </si>
  <si>
    <t>Aplinkos stebėsena ir kiti jokiai grupei nepriskirti su aplinkos apsauga susiję reikalai</t>
  </si>
  <si>
    <t>04.02.01.05.</t>
  </si>
  <si>
    <t>Kitos paramos žemės ūkiui priem.</t>
  </si>
  <si>
    <t>01.03.02.01</t>
  </si>
  <si>
    <t xml:space="preserve">Palūkanos už valstybės skolą </t>
  </si>
  <si>
    <t>ML/SAV</t>
  </si>
  <si>
    <t>2019-2021 metų Šilalės rajono savivaldybės investicijų programa</t>
  </si>
  <si>
    <t>04.05.03.02.</t>
  </si>
  <si>
    <t>Infrastruktūros renovacija ir plėtra</t>
  </si>
  <si>
    <t>Iš viso 13 lėšų</t>
  </si>
  <si>
    <t>10.07.01.01</t>
  </si>
  <si>
    <t>132</t>
  </si>
  <si>
    <t>1424</t>
  </si>
  <si>
    <t>1428</t>
  </si>
  <si>
    <t>2.</t>
  </si>
  <si>
    <t>21.</t>
  </si>
  <si>
    <t>28.</t>
  </si>
  <si>
    <t>30.</t>
  </si>
  <si>
    <t>Biudžeto ir finansų skyrius</t>
  </si>
  <si>
    <t>02.05.01.09.</t>
  </si>
  <si>
    <t>Kitos netiesiogiai su gynyba susijusios išlaidos</t>
  </si>
  <si>
    <t>05.04.01.01.</t>
  </si>
  <si>
    <t>Bendras aplinkos politikos formavimas ir įgyvendinimo koordinavimas</t>
  </si>
  <si>
    <t>Turizmo plėtra, turizmo politikos formavimas</t>
  </si>
  <si>
    <t>Iš viso 1422 lėšų</t>
  </si>
  <si>
    <t>Kultūros vertybių apsaugos valstybės strategijos ir politikos formavimas</t>
  </si>
  <si>
    <t>Iš viso 143 lėšų</t>
  </si>
  <si>
    <t>Iš viso 145 lėšų</t>
  </si>
  <si>
    <t>Iš viso 147 lėšų</t>
  </si>
  <si>
    <t>10.07.01.02.</t>
  </si>
  <si>
    <t>Įstaigos ir priemonės, susijusios su socialiai pažeidžiamais asmenimis</t>
  </si>
  <si>
    <t>1422</t>
  </si>
  <si>
    <t>Savivaldybių administracijos direktoriaus rezervo tvarkymo programa</t>
  </si>
  <si>
    <t>143</t>
  </si>
  <si>
    <t>144</t>
  </si>
  <si>
    <t>direktoriaus 2021 m. balandžio 21 d.</t>
  </si>
  <si>
    <t>įsakymu Nr. DĮV-458</t>
  </si>
  <si>
    <t>(Šilalės rajono savivaldybės administracijos</t>
  </si>
  <si>
    <t>10.09.01.01</t>
  </si>
  <si>
    <t>Iš viso 1419 lėšų</t>
  </si>
  <si>
    <t>Iš viso 144 lėšų</t>
  </si>
  <si>
    <t>10.02.01.40.</t>
  </si>
  <si>
    <t>1411</t>
  </si>
  <si>
    <t>Kitos socialinės apsaugos ir rūpybos įstaigos bei priemonės</t>
  </si>
  <si>
    <t>ŠILALĖS RAJONO SAVIVALDYBĖS 2021 METŲ BIUDŽETO ASIGNAVIMŲ PAGAL ASIGNAVIMŲ VALDYTOJUS,</t>
  </si>
  <si>
    <t>PROGRAMAS IR VALSTYBĖS FUNKCIJAS PASKIRSTYMAS KETVIRČIAIS</t>
  </si>
  <si>
    <t>Obelyno pagrindinė mokykla</t>
  </si>
  <si>
    <t>Kvėdarnos darželis „Saulutė“</t>
  </si>
  <si>
    <t>______________________</t>
  </si>
  <si>
    <t>direktoriaus 2022 m. vasario 22 d.</t>
  </si>
  <si>
    <t>įsakymo Nr. DĮV-133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</si>
</sst>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0" xfId="0" applyFill="1"/>
    <xf numFmtId="0" fontId="3" fillId="2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164" fontId="13" fillId="3" borderId="16" xfId="0" applyNumberFormat="1" applyFont="1" applyFill="1" applyBorder="1" applyAlignment="1">
      <alignment horizontal="right"/>
    </xf>
    <xf numFmtId="164" fontId="13" fillId="3" borderId="17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2" fontId="5" fillId="3" borderId="44" xfId="0" applyNumberFormat="1" applyFont="1" applyFill="1" applyBorder="1" applyAlignment="1">
      <alignment vertical="center" wrapText="1"/>
    </xf>
    <xf numFmtId="2" fontId="5" fillId="3" borderId="45" xfId="0" applyNumberFormat="1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2" fontId="13" fillId="3" borderId="16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13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13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13" fillId="3" borderId="13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wrapText="1"/>
    </xf>
    <xf numFmtId="2" fontId="6" fillId="3" borderId="17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wrapText="1"/>
    </xf>
    <xf numFmtId="0" fontId="6" fillId="3" borderId="49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2" fontId="0" fillId="0" borderId="0" xfId="0" applyNumberFormat="1"/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49" fontId="6" fillId="3" borderId="21" xfId="0" applyNumberFormat="1" applyFont="1" applyFill="1" applyBorder="1" applyAlignment="1">
      <alignment horizontal="left" vertical="center"/>
    </xf>
    <xf numFmtId="49" fontId="6" fillId="3" borderId="14" xfId="0" applyNumberFormat="1" applyFont="1" applyFill="1" applyBorder="1" applyAlignment="1">
      <alignment horizontal="left" vertical="center"/>
    </xf>
    <xf numFmtId="49" fontId="6" fillId="3" borderId="15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left" vertical="center"/>
    </xf>
    <xf numFmtId="49" fontId="6" fillId="3" borderId="23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>
      <alignment horizontal="left" vertical="center"/>
    </xf>
    <xf numFmtId="49" fontId="13" fillId="3" borderId="14" xfId="0" applyNumberFormat="1" applyFont="1" applyFill="1" applyBorder="1" applyAlignment="1">
      <alignment horizontal="left" vertical="center"/>
    </xf>
    <xf numFmtId="49" fontId="13" fillId="3" borderId="15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/>
    </xf>
    <xf numFmtId="49" fontId="6" fillId="3" borderId="34" xfId="0" applyNumberFormat="1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13" fillId="3" borderId="16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left" vertical="center"/>
    </xf>
    <xf numFmtId="49" fontId="13" fillId="3" borderId="48" xfId="0" applyNumberFormat="1" applyFont="1" applyFill="1" applyBorder="1" applyAlignment="1">
      <alignment horizontal="left" vertical="center"/>
    </xf>
    <xf numFmtId="49" fontId="13" fillId="3" borderId="29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13" fillId="3" borderId="36" xfId="0" applyNumberFormat="1" applyFont="1" applyFill="1" applyBorder="1" applyAlignment="1">
      <alignment horizontal="left" vertical="center"/>
    </xf>
    <xf numFmtId="49" fontId="13" fillId="3" borderId="22" xfId="0" applyNumberFormat="1" applyFont="1" applyFill="1" applyBorder="1" applyAlignment="1">
      <alignment horizontal="left" vertical="center"/>
    </xf>
    <xf numFmtId="49" fontId="13" fillId="3" borderId="2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8"/>
  <sheetViews>
    <sheetView tabSelected="1" zoomScale="120" zoomScaleNormal="120" workbookViewId="0">
      <selection activeCell="F7" sqref="F7"/>
    </sheetView>
  </sheetViews>
  <sheetFormatPr defaultRowHeight="15" x14ac:dyDescent="0.25"/>
  <cols>
    <col min="1" max="1" width="4.42578125" customWidth="1"/>
    <col min="2" max="2" width="8.42578125" customWidth="1"/>
    <col min="3" max="3" width="18.42578125" customWidth="1"/>
    <col min="4" max="4" width="9.140625" customWidth="1"/>
    <col min="5" max="5" width="12.42578125" customWidth="1"/>
    <col min="6" max="6" width="24.5703125" customWidth="1"/>
    <col min="7" max="7" width="12.5703125" customWidth="1"/>
    <col min="8" max="8" width="10.42578125" customWidth="1"/>
    <col min="9" max="9" width="11.85546875" customWidth="1"/>
    <col min="10" max="11" width="10.42578125" bestFit="1" customWidth="1"/>
    <col min="13" max="13" width="10.42578125" bestFit="1" customWidth="1"/>
    <col min="14" max="14" width="9.42578125" bestFit="1" customWidth="1"/>
    <col min="15" max="15" width="10.42578125" bestFit="1" customWidth="1"/>
  </cols>
  <sheetData>
    <row r="1" spans="1:14" ht="14.25" x14ac:dyDescent="0.25">
      <c r="G1" s="200"/>
      <c r="H1" s="266" t="s">
        <v>0</v>
      </c>
      <c r="I1" s="266"/>
      <c r="J1" s="266"/>
      <c r="K1" s="266"/>
    </row>
    <row r="2" spans="1:14" x14ac:dyDescent="0.25">
      <c r="G2" s="200"/>
      <c r="H2" s="266" t="s">
        <v>252</v>
      </c>
      <c r="I2" s="266"/>
      <c r="J2" s="266"/>
      <c r="K2" s="266"/>
    </row>
    <row r="3" spans="1:14" x14ac:dyDescent="0.25">
      <c r="G3" s="200"/>
      <c r="H3" s="266" t="s">
        <v>313</v>
      </c>
      <c r="I3" s="266"/>
      <c r="J3" s="266"/>
      <c r="K3" s="266"/>
    </row>
    <row r="4" spans="1:14" x14ac:dyDescent="0.25">
      <c r="G4" s="200"/>
      <c r="H4" s="266" t="s">
        <v>314</v>
      </c>
      <c r="I4" s="266"/>
      <c r="J4" s="266"/>
      <c r="K4" s="266"/>
    </row>
    <row r="5" spans="1:14" x14ac:dyDescent="0.25">
      <c r="G5" s="200"/>
      <c r="H5" s="266" t="s">
        <v>315</v>
      </c>
      <c r="I5" s="266"/>
      <c r="J5" s="266"/>
      <c r="K5" s="266"/>
    </row>
    <row r="6" spans="1:14" ht="14.25" x14ac:dyDescent="0.25">
      <c r="G6" s="200"/>
      <c r="H6" s="266" t="s">
        <v>327</v>
      </c>
      <c r="I6" s="266"/>
      <c r="J6" s="266"/>
      <c r="K6" s="266"/>
    </row>
    <row r="7" spans="1:14" x14ac:dyDescent="0.25">
      <c r="G7" s="200"/>
      <c r="H7" s="266" t="s">
        <v>328</v>
      </c>
      <c r="I7" s="266"/>
      <c r="J7" s="266"/>
      <c r="K7" s="266"/>
    </row>
    <row r="8" spans="1:14" ht="14.25" x14ac:dyDescent="0.25">
      <c r="G8" s="200"/>
      <c r="H8" s="266" t="s">
        <v>276</v>
      </c>
      <c r="I8" s="266"/>
      <c r="J8" s="266"/>
      <c r="K8" s="266"/>
    </row>
    <row r="9" spans="1:14" ht="14.25" x14ac:dyDescent="0.25">
      <c r="G9" s="266"/>
      <c r="H9" s="266"/>
      <c r="I9" s="266"/>
      <c r="J9" s="266"/>
      <c r="K9" s="266"/>
    </row>
    <row r="10" spans="1:14" ht="15.75" x14ac:dyDescent="0.25">
      <c r="B10" s="362" t="s">
        <v>322</v>
      </c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4" ht="22.7" customHeight="1" x14ac:dyDescent="0.25">
      <c r="B11" s="362" t="s">
        <v>323</v>
      </c>
      <c r="C11" s="362"/>
      <c r="D11" s="362"/>
      <c r="E11" s="362"/>
      <c r="F11" s="362"/>
      <c r="G11" s="362"/>
      <c r="H11" s="362"/>
      <c r="I11" s="362"/>
      <c r="J11" s="362"/>
      <c r="K11" s="362"/>
    </row>
    <row r="12" spans="1:14" ht="18.75" customHeight="1" x14ac:dyDescent="0.25">
      <c r="J12" s="366" t="s">
        <v>14</v>
      </c>
      <c r="K12" s="366"/>
    </row>
    <row r="13" spans="1:14" ht="24" x14ac:dyDescent="0.25">
      <c r="A13" s="285" t="s">
        <v>1</v>
      </c>
      <c r="B13" s="285" t="s">
        <v>2</v>
      </c>
      <c r="C13" s="3" t="s">
        <v>3</v>
      </c>
      <c r="D13" s="285" t="s">
        <v>5</v>
      </c>
      <c r="E13" s="285" t="s">
        <v>8</v>
      </c>
      <c r="F13" s="285" t="s">
        <v>6</v>
      </c>
      <c r="G13" s="285" t="s">
        <v>7</v>
      </c>
      <c r="H13" s="367" t="s">
        <v>9</v>
      </c>
      <c r="I13" s="368"/>
      <c r="J13" s="368"/>
      <c r="K13" s="369"/>
    </row>
    <row r="14" spans="1:14" ht="22.7" customHeight="1" x14ac:dyDescent="0.25">
      <c r="A14" s="274"/>
      <c r="B14" s="274"/>
      <c r="C14" s="4" t="s">
        <v>4</v>
      </c>
      <c r="D14" s="274"/>
      <c r="E14" s="274"/>
      <c r="F14" s="274"/>
      <c r="G14" s="274"/>
      <c r="H14" s="4" t="s">
        <v>10</v>
      </c>
      <c r="I14" s="4" t="s">
        <v>11</v>
      </c>
      <c r="J14" s="4" t="s">
        <v>12</v>
      </c>
      <c r="K14" s="4" t="s">
        <v>13</v>
      </c>
    </row>
    <row r="15" spans="1:14" ht="11.25" customHeight="1" thickBot="1" x14ac:dyDescent="0.3">
      <c r="A15" s="82">
        <v>1</v>
      </c>
      <c r="B15" s="82">
        <v>2</v>
      </c>
      <c r="C15" s="82">
        <v>3</v>
      </c>
      <c r="D15" s="82">
        <v>4</v>
      </c>
      <c r="E15" s="82">
        <v>5</v>
      </c>
      <c r="F15" s="82">
        <v>6</v>
      </c>
      <c r="G15" s="82">
        <v>7</v>
      </c>
      <c r="H15" s="82">
        <v>8</v>
      </c>
      <c r="I15" s="82">
        <v>9</v>
      </c>
      <c r="J15" s="82">
        <v>10</v>
      </c>
      <c r="K15" s="82">
        <v>11</v>
      </c>
    </row>
    <row r="16" spans="1:14" ht="18" customHeight="1" thickBot="1" x14ac:dyDescent="0.3">
      <c r="A16" s="193">
        <v>1</v>
      </c>
      <c r="B16" s="340" t="s">
        <v>16</v>
      </c>
      <c r="C16" s="341"/>
      <c r="D16" s="341"/>
      <c r="E16" s="341"/>
      <c r="F16" s="342"/>
      <c r="G16" s="201">
        <f>SUM(H16:K16)</f>
        <v>10818926.26</v>
      </c>
      <c r="H16" s="194">
        <f>SUM(H52,H57,H65,H68,H74,H76,H84,H113,H135,H142,H160,H165,H215,H219)</f>
        <v>1623579</v>
      </c>
      <c r="I16" s="194">
        <f>SUM(I52,I57,I65,I68,I74,I76,I84,I113,I135,I142,I160,I165,I215,I219)</f>
        <v>3007059</v>
      </c>
      <c r="J16" s="201">
        <f>SUM(J52,J57,J65,J68,J74,J76,J84,J113,J135,J142,J160,J165,J215,J219)</f>
        <v>4005234.26</v>
      </c>
      <c r="K16" s="195">
        <f>SUM(K52,K57,K65,K68,K74,K76,K84,K113,K135,K142,K160,K165,K215,K219)</f>
        <v>2183054</v>
      </c>
      <c r="N16" s="62"/>
    </row>
    <row r="17" spans="1:14" ht="35.450000000000003" customHeight="1" x14ac:dyDescent="0.25">
      <c r="A17" s="347"/>
      <c r="B17" s="271" t="s">
        <v>59</v>
      </c>
      <c r="C17" s="400" t="s">
        <v>15</v>
      </c>
      <c r="D17" s="227">
        <v>13</v>
      </c>
      <c r="E17" s="110" t="s">
        <v>18</v>
      </c>
      <c r="F17" s="71" t="s">
        <v>20</v>
      </c>
      <c r="G17" s="161">
        <f t="shared" ref="G17:G24" si="0">SUM(H17:K17)</f>
        <v>41140</v>
      </c>
      <c r="H17" s="162"/>
      <c r="I17" s="162">
        <v>41140</v>
      </c>
      <c r="J17" s="162"/>
      <c r="K17" s="162"/>
      <c r="N17" s="62"/>
    </row>
    <row r="18" spans="1:14" ht="35.450000000000003" customHeight="1" x14ac:dyDescent="0.25">
      <c r="A18" s="347"/>
      <c r="B18" s="271"/>
      <c r="C18" s="400"/>
      <c r="D18" s="397">
        <v>1422</v>
      </c>
      <c r="E18" s="52" t="s">
        <v>18</v>
      </c>
      <c r="F18" s="6" t="s">
        <v>20</v>
      </c>
      <c r="G18" s="161">
        <f t="shared" si="0"/>
        <v>6075</v>
      </c>
      <c r="H18" s="162"/>
      <c r="I18" s="162">
        <v>6075</v>
      </c>
      <c r="J18" s="162"/>
      <c r="K18" s="162"/>
      <c r="N18" s="62"/>
    </row>
    <row r="19" spans="1:14" ht="35.450000000000003" customHeight="1" x14ac:dyDescent="0.25">
      <c r="A19" s="347"/>
      <c r="B19" s="271"/>
      <c r="C19" s="400"/>
      <c r="D19" s="398"/>
      <c r="E19" s="52" t="s">
        <v>21</v>
      </c>
      <c r="F19" s="5" t="s">
        <v>22</v>
      </c>
      <c r="G19" s="161">
        <f t="shared" si="0"/>
        <v>6050</v>
      </c>
      <c r="H19" s="162"/>
      <c r="I19" s="162"/>
      <c r="J19" s="162">
        <v>6050</v>
      </c>
      <c r="K19" s="162"/>
      <c r="N19" s="62"/>
    </row>
    <row r="20" spans="1:14" ht="35.450000000000003" customHeight="1" x14ac:dyDescent="0.25">
      <c r="A20" s="347"/>
      <c r="B20" s="271"/>
      <c r="C20" s="400"/>
      <c r="D20" s="399"/>
      <c r="E20" s="110" t="s">
        <v>263</v>
      </c>
      <c r="F20" s="71" t="s">
        <v>310</v>
      </c>
      <c r="G20" s="161">
        <f t="shared" si="0"/>
        <v>4920</v>
      </c>
      <c r="H20" s="162"/>
      <c r="I20" s="162"/>
      <c r="J20" s="162"/>
      <c r="K20" s="162">
        <v>4920</v>
      </c>
      <c r="N20" s="62"/>
    </row>
    <row r="21" spans="1:14" ht="25.15" customHeight="1" x14ac:dyDescent="0.25">
      <c r="A21" s="347"/>
      <c r="B21" s="271"/>
      <c r="C21" s="400"/>
      <c r="D21" s="402">
        <v>143</v>
      </c>
      <c r="E21" s="110" t="s">
        <v>17</v>
      </c>
      <c r="F21" s="157" t="s">
        <v>19</v>
      </c>
      <c r="G21" s="161">
        <f t="shared" si="0"/>
        <v>12125</v>
      </c>
      <c r="H21" s="162"/>
      <c r="I21" s="162">
        <v>12125</v>
      </c>
      <c r="J21" s="162"/>
      <c r="K21" s="162"/>
      <c r="N21" s="62"/>
    </row>
    <row r="22" spans="1:14" ht="23.1" customHeight="1" x14ac:dyDescent="0.25">
      <c r="A22" s="347"/>
      <c r="B22" s="271"/>
      <c r="C22" s="400"/>
      <c r="D22" s="402"/>
      <c r="E22" s="52" t="s">
        <v>21</v>
      </c>
      <c r="F22" s="5" t="s">
        <v>22</v>
      </c>
      <c r="G22" s="161">
        <f t="shared" si="0"/>
        <v>118786</v>
      </c>
      <c r="H22" s="162"/>
      <c r="I22" s="162">
        <v>118786</v>
      </c>
      <c r="J22" s="162"/>
      <c r="K22" s="162"/>
      <c r="N22" s="62"/>
    </row>
    <row r="23" spans="1:14" ht="23.1" customHeight="1" x14ac:dyDescent="0.25">
      <c r="A23" s="347"/>
      <c r="B23" s="271"/>
      <c r="C23" s="400"/>
      <c r="D23" s="402"/>
      <c r="E23" s="110" t="s">
        <v>90</v>
      </c>
      <c r="F23" s="157" t="s">
        <v>95</v>
      </c>
      <c r="G23" s="161">
        <f t="shared" si="0"/>
        <v>2500</v>
      </c>
      <c r="H23" s="162"/>
      <c r="I23" s="162"/>
      <c r="J23" s="162">
        <v>2500</v>
      </c>
      <c r="K23" s="162"/>
      <c r="N23" s="62"/>
    </row>
    <row r="24" spans="1:14" ht="18" customHeight="1" x14ac:dyDescent="0.25">
      <c r="A24" s="347"/>
      <c r="B24" s="271"/>
      <c r="C24" s="400"/>
      <c r="D24" s="345">
        <v>151</v>
      </c>
      <c r="E24" s="110" t="s">
        <v>17</v>
      </c>
      <c r="F24" s="157" t="s">
        <v>19</v>
      </c>
      <c r="G24" s="159">
        <f t="shared" si="0"/>
        <v>202934</v>
      </c>
      <c r="H24" s="160">
        <v>57960</v>
      </c>
      <c r="I24" s="160">
        <v>43045</v>
      </c>
      <c r="J24" s="160">
        <v>83091</v>
      </c>
      <c r="K24" s="160">
        <v>18838</v>
      </c>
    </row>
    <row r="25" spans="1:14" ht="36.75" customHeight="1" x14ac:dyDescent="0.25">
      <c r="A25" s="347"/>
      <c r="B25" s="271"/>
      <c r="C25" s="400"/>
      <c r="D25" s="345"/>
      <c r="E25" s="52" t="s">
        <v>18</v>
      </c>
      <c r="F25" s="6" t="s">
        <v>20</v>
      </c>
      <c r="G25" s="27">
        <f t="shared" ref="G25:G51" si="1">SUM(H25:K25)</f>
        <v>7300</v>
      </c>
      <c r="H25" s="7">
        <v>2500</v>
      </c>
      <c r="I25" s="7"/>
      <c r="J25" s="7">
        <v>2500</v>
      </c>
      <c r="K25" s="7">
        <v>2300</v>
      </c>
    </row>
    <row r="26" spans="1:14" ht="13.7" customHeight="1" x14ac:dyDescent="0.25">
      <c r="A26" s="347"/>
      <c r="B26" s="271"/>
      <c r="C26" s="400"/>
      <c r="D26" s="345"/>
      <c r="E26" s="52" t="s">
        <v>21</v>
      </c>
      <c r="F26" s="5" t="s">
        <v>22</v>
      </c>
      <c r="G26" s="27">
        <f t="shared" si="1"/>
        <v>1497658</v>
      </c>
      <c r="H26" s="7">
        <v>423069</v>
      </c>
      <c r="I26" s="7">
        <v>349532</v>
      </c>
      <c r="J26" s="7">
        <v>575579</v>
      </c>
      <c r="K26" s="7">
        <v>149478</v>
      </c>
    </row>
    <row r="27" spans="1:14" ht="13.7" customHeight="1" x14ac:dyDescent="0.25">
      <c r="A27" s="347"/>
      <c r="B27" s="271"/>
      <c r="C27" s="400"/>
      <c r="D27" s="345"/>
      <c r="E27" s="52" t="s">
        <v>112</v>
      </c>
      <c r="F27" s="5" t="s">
        <v>150</v>
      </c>
      <c r="G27" s="27">
        <f t="shared" si="1"/>
        <v>400</v>
      </c>
      <c r="H27" s="7"/>
      <c r="I27" s="7">
        <v>140</v>
      </c>
      <c r="J27" s="7">
        <v>260</v>
      </c>
      <c r="K27" s="7"/>
    </row>
    <row r="28" spans="1:14" ht="25.9" customHeight="1" x14ac:dyDescent="0.25">
      <c r="A28" s="347"/>
      <c r="B28" s="271"/>
      <c r="C28" s="400"/>
      <c r="D28" s="345"/>
      <c r="E28" s="52" t="s">
        <v>114</v>
      </c>
      <c r="F28" s="6" t="s">
        <v>254</v>
      </c>
      <c r="G28" s="27">
        <f t="shared" si="1"/>
        <v>380</v>
      </c>
      <c r="H28" s="7"/>
      <c r="I28" s="7"/>
      <c r="J28" s="7"/>
      <c r="K28" s="7">
        <v>380</v>
      </c>
    </row>
    <row r="29" spans="1:14" ht="12.75" customHeight="1" x14ac:dyDescent="0.25">
      <c r="A29" s="347"/>
      <c r="B29" s="271"/>
      <c r="C29" s="400"/>
      <c r="D29" s="345"/>
      <c r="E29" s="52" t="s">
        <v>23</v>
      </c>
      <c r="F29" s="5" t="s">
        <v>24</v>
      </c>
      <c r="G29" s="27">
        <f t="shared" si="1"/>
        <v>8659</v>
      </c>
      <c r="H29" s="7"/>
      <c r="I29" s="7">
        <v>4330</v>
      </c>
      <c r="J29" s="7">
        <v>4329</v>
      </c>
      <c r="K29" s="7"/>
    </row>
    <row r="30" spans="1:14" ht="21.2" customHeight="1" x14ac:dyDescent="0.25">
      <c r="A30" s="347"/>
      <c r="B30" s="271"/>
      <c r="C30" s="400"/>
      <c r="D30" s="345"/>
      <c r="E30" s="52" t="s">
        <v>25</v>
      </c>
      <c r="F30" s="6" t="s">
        <v>26</v>
      </c>
      <c r="G30" s="27">
        <f t="shared" si="1"/>
        <v>3260</v>
      </c>
      <c r="H30" s="7">
        <v>305</v>
      </c>
      <c r="I30" s="7"/>
      <c r="J30" s="7">
        <v>2955</v>
      </c>
      <c r="K30" s="7"/>
    </row>
    <row r="31" spans="1:14" ht="25.9" customHeight="1" x14ac:dyDescent="0.25">
      <c r="A31" s="347"/>
      <c r="B31" s="271"/>
      <c r="C31" s="400"/>
      <c r="D31" s="345"/>
      <c r="E31" s="52" t="s">
        <v>263</v>
      </c>
      <c r="F31" s="6" t="s">
        <v>264</v>
      </c>
      <c r="G31" s="27">
        <f t="shared" si="1"/>
        <v>30000</v>
      </c>
      <c r="H31" s="7">
        <v>15713</v>
      </c>
      <c r="I31" s="7">
        <v>2519</v>
      </c>
      <c r="J31" s="7">
        <v>10301</v>
      </c>
      <c r="K31" s="7">
        <v>1467</v>
      </c>
    </row>
    <row r="32" spans="1:14" ht="25.9" customHeight="1" x14ac:dyDescent="0.25">
      <c r="A32" s="347"/>
      <c r="B32" s="271"/>
      <c r="C32" s="400"/>
      <c r="D32" s="345"/>
      <c r="E32" s="52" t="s">
        <v>116</v>
      </c>
      <c r="F32" s="6" t="s">
        <v>153</v>
      </c>
      <c r="G32" s="27">
        <f t="shared" si="1"/>
        <v>70</v>
      </c>
      <c r="H32" s="7"/>
      <c r="I32" s="7">
        <v>70</v>
      </c>
      <c r="J32" s="7"/>
      <c r="K32" s="7"/>
    </row>
    <row r="33" spans="1:11" ht="25.9" customHeight="1" x14ac:dyDescent="0.25">
      <c r="A33" s="347"/>
      <c r="B33" s="271"/>
      <c r="C33" s="400"/>
      <c r="D33" s="345"/>
      <c r="E33" s="52" t="s">
        <v>297</v>
      </c>
      <c r="F33" s="6" t="s">
        <v>298</v>
      </c>
      <c r="G33" s="27">
        <f t="shared" si="1"/>
        <v>1000</v>
      </c>
      <c r="H33" s="7"/>
      <c r="I33" s="7">
        <v>500</v>
      </c>
      <c r="J33" s="7"/>
      <c r="K33" s="7">
        <v>500</v>
      </c>
    </row>
    <row r="34" spans="1:11" ht="25.9" customHeight="1" x14ac:dyDescent="0.25">
      <c r="A34" s="347"/>
      <c r="B34" s="271"/>
      <c r="C34" s="400"/>
      <c r="D34" s="345"/>
      <c r="E34" s="52" t="s">
        <v>37</v>
      </c>
      <c r="F34" s="6" t="s">
        <v>48</v>
      </c>
      <c r="G34" s="27">
        <f t="shared" si="1"/>
        <v>2910</v>
      </c>
      <c r="H34" s="7"/>
      <c r="I34" s="7">
        <v>1200</v>
      </c>
      <c r="J34" s="7">
        <v>1710</v>
      </c>
      <c r="K34" s="7"/>
    </row>
    <row r="35" spans="1:11" ht="34.700000000000003" customHeight="1" x14ac:dyDescent="0.25">
      <c r="A35" s="347"/>
      <c r="B35" s="271"/>
      <c r="C35" s="400"/>
      <c r="D35" s="345"/>
      <c r="E35" s="52" t="s">
        <v>27</v>
      </c>
      <c r="F35" s="6" t="s">
        <v>162</v>
      </c>
      <c r="G35" s="27">
        <f t="shared" si="1"/>
        <v>90</v>
      </c>
      <c r="H35" s="7"/>
      <c r="I35" s="7"/>
      <c r="J35" s="7"/>
      <c r="K35" s="7">
        <v>90</v>
      </c>
    </row>
    <row r="36" spans="1:11" ht="15" customHeight="1" x14ac:dyDescent="0.25">
      <c r="A36" s="347"/>
      <c r="B36" s="271"/>
      <c r="C36" s="400"/>
      <c r="D36" s="345"/>
      <c r="E36" s="52" t="s">
        <v>38</v>
      </c>
      <c r="F36" s="6" t="s">
        <v>49</v>
      </c>
      <c r="G36" s="27">
        <f t="shared" si="1"/>
        <v>515</v>
      </c>
      <c r="H36" s="7">
        <v>155</v>
      </c>
      <c r="I36" s="7">
        <v>120</v>
      </c>
      <c r="J36" s="7">
        <v>120</v>
      </c>
      <c r="K36" s="7">
        <v>120</v>
      </c>
    </row>
    <row r="37" spans="1:11" ht="24.75" customHeight="1" x14ac:dyDescent="0.25">
      <c r="A37" s="347"/>
      <c r="B37" s="271"/>
      <c r="C37" s="400"/>
      <c r="D37" s="345"/>
      <c r="E37" s="52" t="s">
        <v>28</v>
      </c>
      <c r="F37" s="6" t="s">
        <v>29</v>
      </c>
      <c r="G37" s="27">
        <f t="shared" si="1"/>
        <v>7926</v>
      </c>
      <c r="H37" s="7">
        <v>1650</v>
      </c>
      <c r="I37" s="7">
        <v>350</v>
      </c>
      <c r="J37" s="7">
        <v>5926</v>
      </c>
      <c r="K37" s="7"/>
    </row>
    <row r="38" spans="1:11" ht="24.75" customHeight="1" x14ac:dyDescent="0.25">
      <c r="A38" s="347"/>
      <c r="B38" s="271"/>
      <c r="C38" s="400"/>
      <c r="D38" s="345"/>
      <c r="E38" s="52" t="s">
        <v>87</v>
      </c>
      <c r="F38" s="6" t="s">
        <v>93</v>
      </c>
      <c r="G38" s="27">
        <f t="shared" si="1"/>
        <v>1500</v>
      </c>
      <c r="H38" s="7"/>
      <c r="I38" s="7"/>
      <c r="J38" s="7">
        <v>1500</v>
      </c>
      <c r="K38" s="7"/>
    </row>
    <row r="39" spans="1:11" ht="24.75" customHeight="1" x14ac:dyDescent="0.25">
      <c r="A39" s="347"/>
      <c r="B39" s="271"/>
      <c r="C39" s="400"/>
      <c r="D39" s="345"/>
      <c r="E39" s="52" t="s">
        <v>42</v>
      </c>
      <c r="F39" s="6" t="s">
        <v>53</v>
      </c>
      <c r="G39" s="27">
        <f t="shared" si="1"/>
        <v>1150</v>
      </c>
      <c r="H39" s="7"/>
      <c r="I39" s="7">
        <v>850</v>
      </c>
      <c r="J39" s="7"/>
      <c r="K39" s="7">
        <v>300</v>
      </c>
    </row>
    <row r="40" spans="1:11" ht="24" customHeight="1" x14ac:dyDescent="0.25">
      <c r="A40" s="347"/>
      <c r="B40" s="271"/>
      <c r="C40" s="400"/>
      <c r="D40" s="345"/>
      <c r="E40" s="52" t="s">
        <v>30</v>
      </c>
      <c r="F40" s="6" t="s">
        <v>31</v>
      </c>
      <c r="G40" s="27">
        <f t="shared" si="1"/>
        <v>11767</v>
      </c>
      <c r="H40" s="7">
        <v>1266</v>
      </c>
      <c r="I40" s="7">
        <v>3600</v>
      </c>
      <c r="J40" s="7">
        <v>3429</v>
      </c>
      <c r="K40" s="7">
        <v>3472</v>
      </c>
    </row>
    <row r="41" spans="1:11" ht="15.75" customHeight="1" x14ac:dyDescent="0.25">
      <c r="A41" s="347"/>
      <c r="B41" s="271"/>
      <c r="C41" s="400"/>
      <c r="D41" s="345"/>
      <c r="E41" s="52" t="s">
        <v>32</v>
      </c>
      <c r="F41" s="6" t="s">
        <v>33</v>
      </c>
      <c r="G41" s="27">
        <f t="shared" si="1"/>
        <v>4181</v>
      </c>
      <c r="H41" s="7">
        <v>3940</v>
      </c>
      <c r="I41" s="7"/>
      <c r="J41" s="7">
        <v>241</v>
      </c>
      <c r="K41" s="7"/>
    </row>
    <row r="42" spans="1:11" ht="15.75" customHeight="1" x14ac:dyDescent="0.25">
      <c r="A42" s="347"/>
      <c r="B42" s="271"/>
      <c r="C42" s="400"/>
      <c r="D42" s="345"/>
      <c r="E42" s="52" t="s">
        <v>44</v>
      </c>
      <c r="F42" s="6" t="s">
        <v>55</v>
      </c>
      <c r="G42" s="27">
        <f t="shared" ref="G42" si="2">SUM(H42:K42)</f>
        <v>3000</v>
      </c>
      <c r="H42" s="7">
        <v>1000</v>
      </c>
      <c r="I42" s="7">
        <v>210</v>
      </c>
      <c r="J42" s="7">
        <v>1490</v>
      </c>
      <c r="K42" s="7">
        <v>300</v>
      </c>
    </row>
    <row r="43" spans="1:11" ht="28.5" customHeight="1" x14ac:dyDescent="0.25">
      <c r="A43" s="347"/>
      <c r="B43" s="271"/>
      <c r="C43" s="400"/>
      <c r="D43" s="345"/>
      <c r="E43" s="52" t="s">
        <v>316</v>
      </c>
      <c r="F43" s="6" t="s">
        <v>249</v>
      </c>
      <c r="G43" s="27">
        <f t="shared" si="1"/>
        <v>150</v>
      </c>
      <c r="H43" s="7"/>
      <c r="I43" s="7"/>
      <c r="J43" s="7">
        <v>150</v>
      </c>
      <c r="K43" s="7"/>
    </row>
    <row r="44" spans="1:11" ht="15.75" customHeight="1" x14ac:dyDescent="0.25">
      <c r="A44" s="347"/>
      <c r="B44" s="271"/>
      <c r="C44" s="400"/>
      <c r="D44" s="337" t="s">
        <v>253</v>
      </c>
      <c r="E44" s="338"/>
      <c r="F44" s="339"/>
      <c r="G44" s="163">
        <f>SUM(H44:K44)</f>
        <v>1784850</v>
      </c>
      <c r="H44" s="163">
        <f>SUM(H24:H43)</f>
        <v>507558</v>
      </c>
      <c r="I44" s="163">
        <f t="shared" ref="I44:K44" si="3">SUM(I24:I43)</f>
        <v>406466</v>
      </c>
      <c r="J44" s="163">
        <f t="shared" si="3"/>
        <v>693581</v>
      </c>
      <c r="K44" s="163">
        <f t="shared" si="3"/>
        <v>177245</v>
      </c>
    </row>
    <row r="45" spans="1:11" ht="14.25" customHeight="1" x14ac:dyDescent="0.25">
      <c r="A45" s="347"/>
      <c r="B45" s="271"/>
      <c r="C45" s="400"/>
      <c r="D45" s="223" t="s">
        <v>98</v>
      </c>
      <c r="E45" s="52" t="s">
        <v>21</v>
      </c>
      <c r="F45" s="5" t="s">
        <v>22</v>
      </c>
      <c r="G45" s="27">
        <f t="shared" si="1"/>
        <v>11062</v>
      </c>
      <c r="H45" s="7"/>
      <c r="I45" s="7">
        <v>251</v>
      </c>
      <c r="J45" s="7">
        <v>5491</v>
      </c>
      <c r="K45" s="7">
        <v>5320</v>
      </c>
    </row>
    <row r="46" spans="1:11" ht="14.25" customHeight="1" x14ac:dyDescent="0.25">
      <c r="A46" s="347"/>
      <c r="B46" s="271"/>
      <c r="C46" s="400"/>
      <c r="D46" s="223" t="s">
        <v>187</v>
      </c>
      <c r="E46" s="52" t="s">
        <v>21</v>
      </c>
      <c r="F46" s="5" t="s">
        <v>22</v>
      </c>
      <c r="G46" s="27">
        <f t="shared" si="1"/>
        <v>120</v>
      </c>
      <c r="H46" s="7"/>
      <c r="I46" s="7">
        <v>120</v>
      </c>
      <c r="J46" s="7"/>
      <c r="K46" s="7"/>
    </row>
    <row r="47" spans="1:11" ht="13.7" customHeight="1" x14ac:dyDescent="0.25">
      <c r="A47" s="347"/>
      <c r="B47" s="271"/>
      <c r="C47" s="400"/>
      <c r="D47" s="361" t="s">
        <v>99</v>
      </c>
      <c r="E47" s="52" t="s">
        <v>21</v>
      </c>
      <c r="F47" s="5" t="s">
        <v>22</v>
      </c>
      <c r="G47" s="27">
        <f t="shared" si="1"/>
        <v>11792</v>
      </c>
      <c r="H47" s="7">
        <v>3689</v>
      </c>
      <c r="I47" s="7">
        <v>3350</v>
      </c>
      <c r="J47" s="7">
        <v>1620</v>
      </c>
      <c r="K47" s="7">
        <v>3133</v>
      </c>
    </row>
    <row r="48" spans="1:11" ht="13.7" customHeight="1" x14ac:dyDescent="0.25">
      <c r="A48" s="347"/>
      <c r="B48" s="271"/>
      <c r="C48" s="400"/>
      <c r="D48" s="361"/>
      <c r="E48" s="52" t="s">
        <v>138</v>
      </c>
      <c r="F48" s="5" t="s">
        <v>161</v>
      </c>
      <c r="G48" s="27">
        <f t="shared" si="1"/>
        <v>134</v>
      </c>
      <c r="H48" s="7"/>
      <c r="I48" s="7">
        <v>32</v>
      </c>
      <c r="J48" s="7">
        <v>102</v>
      </c>
      <c r="K48" s="7"/>
    </row>
    <row r="49" spans="1:11" ht="23.85" customHeight="1" x14ac:dyDescent="0.25">
      <c r="A49" s="347"/>
      <c r="B49" s="271"/>
      <c r="C49" s="400"/>
      <c r="D49" s="361"/>
      <c r="E49" s="52" t="s">
        <v>67</v>
      </c>
      <c r="F49" s="6" t="s">
        <v>80</v>
      </c>
      <c r="G49" s="27">
        <f t="shared" si="1"/>
        <v>200</v>
      </c>
      <c r="H49" s="7"/>
      <c r="I49" s="7">
        <v>32</v>
      </c>
      <c r="J49" s="7">
        <v>168</v>
      </c>
      <c r="K49" s="7"/>
    </row>
    <row r="50" spans="1:11" ht="17.100000000000001" customHeight="1" x14ac:dyDescent="0.25">
      <c r="A50" s="347"/>
      <c r="B50" s="271"/>
      <c r="C50" s="400"/>
      <c r="D50" s="361"/>
      <c r="E50" s="52" t="s">
        <v>43</v>
      </c>
      <c r="F50" s="6" t="s">
        <v>54</v>
      </c>
      <c r="G50" s="27">
        <f t="shared" si="1"/>
        <v>52</v>
      </c>
      <c r="H50" s="7"/>
      <c r="I50" s="7"/>
      <c r="J50" s="7"/>
      <c r="K50" s="7">
        <v>52</v>
      </c>
    </row>
    <row r="51" spans="1:11" ht="23.85" customHeight="1" x14ac:dyDescent="0.25">
      <c r="A51" s="347"/>
      <c r="B51" s="271"/>
      <c r="C51" s="400"/>
      <c r="D51" s="361"/>
      <c r="E51" s="52" t="s">
        <v>166</v>
      </c>
      <c r="F51" s="6" t="s">
        <v>167</v>
      </c>
      <c r="G51" s="27">
        <f t="shared" si="1"/>
        <v>32</v>
      </c>
      <c r="H51" s="7"/>
      <c r="I51" s="7">
        <v>32</v>
      </c>
      <c r="J51" s="7"/>
      <c r="K51" s="7"/>
    </row>
    <row r="52" spans="1:11" ht="14.25" customHeight="1" x14ac:dyDescent="0.25">
      <c r="A52" s="347"/>
      <c r="B52" s="272"/>
      <c r="C52" s="401"/>
      <c r="D52" s="295" t="s">
        <v>35</v>
      </c>
      <c r="E52" s="296"/>
      <c r="F52" s="297"/>
      <c r="G52" s="188">
        <f>SUM(H52:K52)</f>
        <v>1999838</v>
      </c>
      <c r="H52" s="188">
        <f>SUM(H17:H23,H44,H45:H51)</f>
        <v>511247</v>
      </c>
      <c r="I52" s="188">
        <f t="shared" ref="I52:K52" si="4">SUM(I17:I23,I44,I45:I51)</f>
        <v>588409</v>
      </c>
      <c r="J52" s="188">
        <f t="shared" si="4"/>
        <v>709512</v>
      </c>
      <c r="K52" s="188">
        <f t="shared" si="4"/>
        <v>190670</v>
      </c>
    </row>
    <row r="53" spans="1:11" ht="22.7" customHeight="1" x14ac:dyDescent="0.25">
      <c r="A53" s="347"/>
      <c r="B53" s="271" t="s">
        <v>60</v>
      </c>
      <c r="C53" s="273" t="s">
        <v>61</v>
      </c>
      <c r="D53" s="78">
        <v>154</v>
      </c>
      <c r="E53" s="110" t="s">
        <v>62</v>
      </c>
      <c r="F53" s="42" t="s">
        <v>76</v>
      </c>
      <c r="G53" s="187">
        <f t="shared" ref="G53:G55" si="5">SUM(H53:K53)</f>
        <v>138536</v>
      </c>
      <c r="H53" s="102"/>
      <c r="I53" s="102">
        <v>9726</v>
      </c>
      <c r="J53" s="102">
        <v>104040</v>
      </c>
      <c r="K53" s="102">
        <v>24770</v>
      </c>
    </row>
    <row r="54" spans="1:11" ht="23.25" customHeight="1" x14ac:dyDescent="0.25">
      <c r="A54" s="347"/>
      <c r="B54" s="271"/>
      <c r="C54" s="273"/>
      <c r="D54" s="282">
        <v>151</v>
      </c>
      <c r="E54" s="52" t="s">
        <v>62</v>
      </c>
      <c r="F54" s="24" t="s">
        <v>76</v>
      </c>
      <c r="G54" s="28">
        <f t="shared" si="5"/>
        <v>0</v>
      </c>
      <c r="H54" s="21"/>
      <c r="I54" s="21"/>
      <c r="J54" s="21"/>
      <c r="K54" s="21"/>
    </row>
    <row r="55" spans="1:11" ht="38.1" customHeight="1" x14ac:dyDescent="0.25">
      <c r="A55" s="347"/>
      <c r="B55" s="271"/>
      <c r="C55" s="273"/>
      <c r="D55" s="283"/>
      <c r="E55" s="52" t="s">
        <v>277</v>
      </c>
      <c r="F55" s="24" t="s">
        <v>278</v>
      </c>
      <c r="G55" s="28">
        <f t="shared" si="5"/>
        <v>800</v>
      </c>
      <c r="H55" s="21">
        <v>800</v>
      </c>
      <c r="I55" s="21"/>
      <c r="J55" s="21"/>
      <c r="K55" s="21"/>
    </row>
    <row r="56" spans="1:11" x14ac:dyDescent="0.25">
      <c r="A56" s="347"/>
      <c r="B56" s="271"/>
      <c r="C56" s="273"/>
      <c r="D56" s="283"/>
      <c r="E56" s="158" t="s">
        <v>64</v>
      </c>
      <c r="F56" s="186" t="s">
        <v>77</v>
      </c>
      <c r="G56" s="129">
        <f t="shared" ref="G56" si="6">SUM(H56:K56)</f>
        <v>8000</v>
      </c>
      <c r="H56" s="186">
        <v>1080</v>
      </c>
      <c r="I56" s="186">
        <v>1171</v>
      </c>
      <c r="J56" s="186">
        <v>3500</v>
      </c>
      <c r="K56" s="186">
        <v>2249</v>
      </c>
    </row>
    <row r="57" spans="1:11" ht="15" customHeight="1" x14ac:dyDescent="0.25">
      <c r="A57" s="347"/>
      <c r="B57" s="272"/>
      <c r="C57" s="344"/>
      <c r="D57" s="295" t="s">
        <v>63</v>
      </c>
      <c r="E57" s="296"/>
      <c r="F57" s="297"/>
      <c r="G57" s="183">
        <f>SUM(G53:G56)</f>
        <v>147336</v>
      </c>
      <c r="H57" s="183">
        <f>SUM(H53:H56)</f>
        <v>1880</v>
      </c>
      <c r="I57" s="183">
        <f>SUM(I53:I56)</f>
        <v>10897</v>
      </c>
      <c r="J57" s="183">
        <f>SUM(J53:J56)</f>
        <v>107540</v>
      </c>
      <c r="K57" s="183">
        <f>SUM(K53:K56)</f>
        <v>27019</v>
      </c>
    </row>
    <row r="58" spans="1:11" ht="23.1" customHeight="1" x14ac:dyDescent="0.25">
      <c r="A58" s="347"/>
      <c r="B58" s="286" t="s">
        <v>69</v>
      </c>
      <c r="C58" s="346" t="s">
        <v>70</v>
      </c>
      <c r="D58" s="32">
        <v>13</v>
      </c>
      <c r="E58" s="32" t="s">
        <v>67</v>
      </c>
      <c r="F58" s="123" t="s">
        <v>80</v>
      </c>
      <c r="G58" s="40">
        <f t="shared" ref="G58:G64" si="7">SUM(H58:K58)</f>
        <v>62800</v>
      </c>
      <c r="H58" s="33"/>
      <c r="I58" s="33"/>
      <c r="J58" s="33">
        <v>62800</v>
      </c>
      <c r="K58" s="33"/>
    </row>
    <row r="59" spans="1:11" ht="23.25" customHeight="1" x14ac:dyDescent="0.25">
      <c r="A59" s="347"/>
      <c r="B59" s="271"/>
      <c r="C59" s="343"/>
      <c r="D59" s="164">
        <v>1419</v>
      </c>
      <c r="E59" s="73" t="s">
        <v>67</v>
      </c>
      <c r="F59" s="71" t="s">
        <v>80</v>
      </c>
      <c r="G59" s="40">
        <f t="shared" si="7"/>
        <v>64872</v>
      </c>
      <c r="H59" s="72"/>
      <c r="I59" s="72"/>
      <c r="J59" s="72">
        <v>26664</v>
      </c>
      <c r="K59" s="72">
        <v>38208</v>
      </c>
    </row>
    <row r="60" spans="1:11" ht="24.6" customHeight="1" x14ac:dyDescent="0.25">
      <c r="A60" s="347"/>
      <c r="B60" s="271"/>
      <c r="C60" s="343"/>
      <c r="D60" s="282">
        <v>151</v>
      </c>
      <c r="E60" s="52" t="s">
        <v>117</v>
      </c>
      <c r="F60" s="6" t="s">
        <v>265</v>
      </c>
      <c r="G60" s="23">
        <f t="shared" si="7"/>
        <v>1000</v>
      </c>
      <c r="H60" s="33"/>
      <c r="I60" s="33"/>
      <c r="J60" s="33">
        <v>1000</v>
      </c>
      <c r="K60" s="33"/>
    </row>
    <row r="61" spans="1:11" ht="15" customHeight="1" x14ac:dyDescent="0.25">
      <c r="A61" s="347"/>
      <c r="B61" s="271"/>
      <c r="C61" s="343"/>
      <c r="D61" s="283"/>
      <c r="E61" s="52" t="s">
        <v>65</v>
      </c>
      <c r="F61" s="5" t="s">
        <v>78</v>
      </c>
      <c r="G61" s="23">
        <f t="shared" si="7"/>
        <v>1500</v>
      </c>
      <c r="H61" s="20"/>
      <c r="I61" s="20">
        <v>1000</v>
      </c>
      <c r="J61" s="20">
        <v>500</v>
      </c>
      <c r="K61" s="20"/>
    </row>
    <row r="62" spans="1:11" ht="15" customHeight="1" x14ac:dyDescent="0.25">
      <c r="A62" s="347"/>
      <c r="B62" s="271"/>
      <c r="C62" s="343"/>
      <c r="D62" s="283"/>
      <c r="E62" s="52" t="s">
        <v>66</v>
      </c>
      <c r="F62" s="5" t="s">
        <v>79</v>
      </c>
      <c r="G62" s="23">
        <f t="shared" si="7"/>
        <v>4000</v>
      </c>
      <c r="H62" s="20"/>
      <c r="I62" s="20">
        <v>2500</v>
      </c>
      <c r="J62" s="20">
        <v>1500</v>
      </c>
      <c r="K62" s="20"/>
    </row>
    <row r="63" spans="1:11" ht="25.9" customHeight="1" x14ac:dyDescent="0.25">
      <c r="A63" s="347"/>
      <c r="B63" s="271"/>
      <c r="C63" s="343"/>
      <c r="D63" s="283"/>
      <c r="E63" s="158" t="s">
        <v>67</v>
      </c>
      <c r="F63" s="128" t="s">
        <v>80</v>
      </c>
      <c r="G63" s="76">
        <f t="shared" si="7"/>
        <v>5050</v>
      </c>
      <c r="H63" s="127">
        <v>5000</v>
      </c>
      <c r="I63" s="127"/>
      <c r="J63" s="127"/>
      <c r="K63" s="77">
        <v>50</v>
      </c>
    </row>
    <row r="64" spans="1:11" ht="19.149999999999999" customHeight="1" x14ac:dyDescent="0.25">
      <c r="A64" s="347"/>
      <c r="B64" s="271"/>
      <c r="C64" s="343"/>
      <c r="D64" s="284"/>
      <c r="E64" s="52" t="s">
        <v>40</v>
      </c>
      <c r="F64" s="6" t="s">
        <v>51</v>
      </c>
      <c r="G64" s="23">
        <f t="shared" si="7"/>
        <v>5000</v>
      </c>
      <c r="H64" s="20"/>
      <c r="I64" s="20">
        <v>1200</v>
      </c>
      <c r="J64" s="20">
        <v>3800</v>
      </c>
      <c r="K64" s="20"/>
    </row>
    <row r="65" spans="1:14" ht="15.6" customHeight="1" x14ac:dyDescent="0.25">
      <c r="A65" s="347"/>
      <c r="B65" s="272"/>
      <c r="C65" s="344"/>
      <c r="D65" s="295" t="s">
        <v>68</v>
      </c>
      <c r="E65" s="296"/>
      <c r="F65" s="297"/>
      <c r="G65" s="184">
        <f>SUM(H65:K65)</f>
        <v>144222</v>
      </c>
      <c r="H65" s="184">
        <f>SUM(H58:H64)</f>
        <v>5000</v>
      </c>
      <c r="I65" s="184">
        <f t="shared" ref="I65:K65" si="8">SUM(I58:I64)</f>
        <v>4700</v>
      </c>
      <c r="J65" s="184">
        <f t="shared" si="8"/>
        <v>96264</v>
      </c>
      <c r="K65" s="185">
        <f t="shared" si="8"/>
        <v>38258</v>
      </c>
    </row>
    <row r="66" spans="1:14" ht="15" customHeight="1" x14ac:dyDescent="0.25">
      <c r="A66" s="347"/>
      <c r="B66" s="286" t="s">
        <v>71</v>
      </c>
      <c r="C66" s="285" t="s">
        <v>72</v>
      </c>
      <c r="D66" s="110">
        <v>154</v>
      </c>
      <c r="E66" s="73" t="s">
        <v>73</v>
      </c>
      <c r="F66" s="64" t="s">
        <v>81</v>
      </c>
      <c r="G66" s="40">
        <f>SUM(H66:K66)</f>
        <v>22155</v>
      </c>
      <c r="H66" s="42"/>
      <c r="I66" s="42">
        <v>3725</v>
      </c>
      <c r="J66" s="42">
        <v>17030</v>
      </c>
      <c r="K66" s="42">
        <v>1400</v>
      </c>
    </row>
    <row r="67" spans="1:14" ht="15" customHeight="1" x14ac:dyDescent="0.25">
      <c r="A67" s="347"/>
      <c r="B67" s="271"/>
      <c r="C67" s="273"/>
      <c r="D67" s="164">
        <v>151</v>
      </c>
      <c r="E67" s="74" t="s">
        <v>74</v>
      </c>
      <c r="F67" s="75" t="s">
        <v>82</v>
      </c>
      <c r="G67" s="76">
        <f>SUM(H67:K67)</f>
        <v>50000</v>
      </c>
      <c r="H67" s="77"/>
      <c r="I67" s="77"/>
      <c r="J67" s="77">
        <v>32000</v>
      </c>
      <c r="K67" s="77">
        <v>18000</v>
      </c>
    </row>
    <row r="68" spans="1:14" ht="15" customHeight="1" x14ac:dyDescent="0.25">
      <c r="A68" s="347"/>
      <c r="B68" s="271"/>
      <c r="C68" s="343"/>
      <c r="D68" s="295" t="s">
        <v>84</v>
      </c>
      <c r="E68" s="296"/>
      <c r="F68" s="297"/>
      <c r="G68" s="183">
        <f>SUM(G66:G67)</f>
        <v>72155</v>
      </c>
      <c r="H68" s="183">
        <f>SUM(H66:H67)</f>
        <v>0</v>
      </c>
      <c r="I68" s="183">
        <f>SUM(I66:I67)</f>
        <v>3725</v>
      </c>
      <c r="J68" s="183">
        <f>SUM(J66:J67)</f>
        <v>49030</v>
      </c>
      <c r="K68" s="183">
        <f>SUM(K66:K67)</f>
        <v>19400</v>
      </c>
    </row>
    <row r="69" spans="1:14" ht="15" customHeight="1" x14ac:dyDescent="0.25">
      <c r="A69" s="347"/>
      <c r="B69" s="286" t="s">
        <v>85</v>
      </c>
      <c r="C69" s="285" t="s">
        <v>86</v>
      </c>
      <c r="D69" s="224">
        <v>143</v>
      </c>
      <c r="E69" s="110" t="s">
        <v>90</v>
      </c>
      <c r="F69" s="181" t="s">
        <v>95</v>
      </c>
      <c r="G69" s="40">
        <f t="shared" ref="G69:G73" si="9">SUM(H69:K69)</f>
        <v>853</v>
      </c>
      <c r="H69" s="72"/>
      <c r="I69" s="72"/>
      <c r="J69" s="72">
        <v>853</v>
      </c>
      <c r="K69" s="72"/>
    </row>
    <row r="70" spans="1:14" ht="23.25" customHeight="1" x14ac:dyDescent="0.25">
      <c r="A70" s="347"/>
      <c r="B70" s="271"/>
      <c r="C70" s="273"/>
      <c r="D70" s="283">
        <v>151</v>
      </c>
      <c r="E70" s="110" t="s">
        <v>42</v>
      </c>
      <c r="F70" s="71" t="s">
        <v>53</v>
      </c>
      <c r="G70" s="23">
        <f t="shared" si="9"/>
        <v>26726</v>
      </c>
      <c r="H70" s="20">
        <v>13</v>
      </c>
      <c r="I70" s="20">
        <v>1000</v>
      </c>
      <c r="J70" s="20">
        <v>24313</v>
      </c>
      <c r="K70" s="20">
        <v>1400</v>
      </c>
    </row>
    <row r="71" spans="1:14" ht="15" customHeight="1" x14ac:dyDescent="0.25">
      <c r="A71" s="347"/>
      <c r="B71" s="271"/>
      <c r="C71" s="273"/>
      <c r="D71" s="283"/>
      <c r="E71" s="52" t="s">
        <v>90</v>
      </c>
      <c r="F71" s="5" t="s">
        <v>95</v>
      </c>
      <c r="G71" s="23">
        <f t="shared" si="9"/>
        <v>7300</v>
      </c>
      <c r="H71" s="20"/>
      <c r="I71" s="20"/>
      <c r="J71" s="20">
        <v>2100</v>
      </c>
      <c r="K71" s="20">
        <v>5200</v>
      </c>
    </row>
    <row r="72" spans="1:14" ht="15" customHeight="1" x14ac:dyDescent="0.25">
      <c r="A72" s="347"/>
      <c r="B72" s="271"/>
      <c r="C72" s="273"/>
      <c r="D72" s="283"/>
      <c r="E72" s="52" t="s">
        <v>32</v>
      </c>
      <c r="F72" s="5" t="s">
        <v>33</v>
      </c>
      <c r="G72" s="23">
        <f t="shared" si="9"/>
        <v>48700</v>
      </c>
      <c r="H72" s="20"/>
      <c r="I72" s="20">
        <v>25000</v>
      </c>
      <c r="J72" s="20">
        <v>23700</v>
      </c>
      <c r="K72" s="20"/>
    </row>
    <row r="73" spans="1:14" ht="24.75" customHeight="1" x14ac:dyDescent="0.25">
      <c r="A73" s="347"/>
      <c r="B73" s="271"/>
      <c r="C73" s="273"/>
      <c r="D73" s="283"/>
      <c r="E73" s="74" t="s">
        <v>91</v>
      </c>
      <c r="F73" s="75" t="s">
        <v>96</v>
      </c>
      <c r="G73" s="76">
        <f t="shared" si="9"/>
        <v>7000</v>
      </c>
      <c r="H73" s="77"/>
      <c r="I73" s="77">
        <v>1950</v>
      </c>
      <c r="J73" s="77">
        <v>4900</v>
      </c>
      <c r="K73" s="77">
        <v>150</v>
      </c>
    </row>
    <row r="74" spans="1:14" ht="15" customHeight="1" x14ac:dyDescent="0.25">
      <c r="A74" s="347"/>
      <c r="B74" s="272"/>
      <c r="C74" s="274"/>
      <c r="D74" s="336" t="s">
        <v>89</v>
      </c>
      <c r="E74" s="336"/>
      <c r="F74" s="336"/>
      <c r="G74" s="183">
        <f>SUM(H74:K74)</f>
        <v>90579</v>
      </c>
      <c r="H74" s="183">
        <f>SUM(H69:H73)</f>
        <v>13</v>
      </c>
      <c r="I74" s="183">
        <f t="shared" ref="I74:K74" si="10">SUM(I69:I73)</f>
        <v>27950</v>
      </c>
      <c r="J74" s="183">
        <f t="shared" si="10"/>
        <v>55866</v>
      </c>
      <c r="K74" s="183">
        <f t="shared" si="10"/>
        <v>6750</v>
      </c>
    </row>
    <row r="75" spans="1:14" ht="23.1" customHeight="1" x14ac:dyDescent="0.25">
      <c r="A75" s="347"/>
      <c r="B75" s="286" t="s">
        <v>100</v>
      </c>
      <c r="C75" s="285" t="s">
        <v>101</v>
      </c>
      <c r="D75" s="164">
        <v>151</v>
      </c>
      <c r="E75" s="78" t="s">
        <v>28</v>
      </c>
      <c r="F75" s="66" t="s">
        <v>29</v>
      </c>
      <c r="G75" s="79">
        <f>SUM(H75:K75)</f>
        <v>22170</v>
      </c>
      <c r="H75" s="80"/>
      <c r="I75" s="80"/>
      <c r="J75" s="80">
        <v>22170</v>
      </c>
      <c r="K75" s="80"/>
    </row>
    <row r="76" spans="1:14" ht="15" customHeight="1" x14ac:dyDescent="0.25">
      <c r="A76" s="347"/>
      <c r="B76" s="272"/>
      <c r="C76" s="343"/>
      <c r="D76" s="295" t="s">
        <v>102</v>
      </c>
      <c r="E76" s="296"/>
      <c r="F76" s="297"/>
      <c r="G76" s="183">
        <f>SUM(G75)</f>
        <v>22170</v>
      </c>
      <c r="H76" s="183">
        <f t="shared" ref="H76:K76" si="11">SUM(H75)</f>
        <v>0</v>
      </c>
      <c r="I76" s="183">
        <f t="shared" si="11"/>
        <v>0</v>
      </c>
      <c r="J76" s="183">
        <f t="shared" si="11"/>
        <v>22170</v>
      </c>
      <c r="K76" s="183">
        <f t="shared" si="11"/>
        <v>0</v>
      </c>
    </row>
    <row r="77" spans="1:14" ht="15" customHeight="1" x14ac:dyDescent="0.25">
      <c r="A77" s="347"/>
      <c r="B77" s="286" t="s">
        <v>107</v>
      </c>
      <c r="C77" s="346" t="s">
        <v>104</v>
      </c>
      <c r="D77" s="32">
        <v>13</v>
      </c>
      <c r="E77" s="52" t="s">
        <v>103</v>
      </c>
      <c r="F77" s="22" t="s">
        <v>106</v>
      </c>
      <c r="G77" s="23">
        <f t="shared" ref="G77:G85" si="12">SUM(H77:K77)</f>
        <v>5158</v>
      </c>
      <c r="H77" s="33"/>
      <c r="I77" s="33">
        <v>5158</v>
      </c>
      <c r="J77" s="33"/>
      <c r="K77" s="33"/>
      <c r="N77" s="58"/>
    </row>
    <row r="78" spans="1:14" ht="14.25" customHeight="1" x14ac:dyDescent="0.25">
      <c r="A78" s="347"/>
      <c r="B78" s="271"/>
      <c r="C78" s="343"/>
      <c r="D78" s="282">
        <v>1412</v>
      </c>
      <c r="E78" s="110" t="s">
        <v>103</v>
      </c>
      <c r="F78" s="121" t="s">
        <v>106</v>
      </c>
      <c r="G78" s="40">
        <f t="shared" si="12"/>
        <v>99200</v>
      </c>
      <c r="H78" s="124">
        <v>10734</v>
      </c>
      <c r="I78" s="124">
        <v>30531</v>
      </c>
      <c r="J78" s="124">
        <v>57373</v>
      </c>
      <c r="K78" s="124">
        <v>562</v>
      </c>
    </row>
    <row r="79" spans="1:14" ht="14.25" customHeight="1" x14ac:dyDescent="0.25">
      <c r="A79" s="347"/>
      <c r="B79" s="271"/>
      <c r="C79" s="343"/>
      <c r="D79" s="284"/>
      <c r="E79" s="52" t="s">
        <v>44</v>
      </c>
      <c r="F79" s="22" t="s">
        <v>55</v>
      </c>
      <c r="G79" s="40">
        <f t="shared" si="12"/>
        <v>40000</v>
      </c>
      <c r="H79" s="125"/>
      <c r="I79" s="125"/>
      <c r="J79" s="125">
        <v>40000</v>
      </c>
      <c r="K79" s="125"/>
    </row>
    <row r="80" spans="1:14" ht="13.7" customHeight="1" x14ac:dyDescent="0.25">
      <c r="A80" s="347"/>
      <c r="B80" s="271"/>
      <c r="C80" s="343"/>
      <c r="D80" s="32">
        <v>149</v>
      </c>
      <c r="E80" s="52" t="s">
        <v>44</v>
      </c>
      <c r="F80" s="22" t="s">
        <v>55</v>
      </c>
      <c r="G80" s="23">
        <f t="shared" si="12"/>
        <v>23134</v>
      </c>
      <c r="H80" s="24">
        <v>5481</v>
      </c>
      <c r="I80" s="24">
        <v>5432</v>
      </c>
      <c r="J80" s="24">
        <v>10264</v>
      </c>
      <c r="K80" s="24">
        <v>1957</v>
      </c>
    </row>
    <row r="81" spans="1:11" ht="23.85" customHeight="1" x14ac:dyDescent="0.25">
      <c r="A81" s="347"/>
      <c r="B81" s="271"/>
      <c r="C81" s="343"/>
      <c r="D81" s="282">
        <v>151</v>
      </c>
      <c r="E81" s="122" t="s">
        <v>42</v>
      </c>
      <c r="F81" s="120" t="s">
        <v>53</v>
      </c>
      <c r="G81" s="23">
        <f t="shared" si="12"/>
        <v>0</v>
      </c>
      <c r="H81" s="70"/>
      <c r="I81" s="70"/>
      <c r="J81" s="70"/>
      <c r="K81" s="70"/>
    </row>
    <row r="82" spans="1:11" ht="13.7" customHeight="1" x14ac:dyDescent="0.25">
      <c r="A82" s="347"/>
      <c r="B82" s="271"/>
      <c r="C82" s="343"/>
      <c r="D82" s="283"/>
      <c r="E82" s="112" t="s">
        <v>103</v>
      </c>
      <c r="F82" s="113" t="s">
        <v>106</v>
      </c>
      <c r="G82" s="23">
        <f t="shared" si="12"/>
        <v>9073</v>
      </c>
      <c r="H82" s="70">
        <v>2289</v>
      </c>
      <c r="I82" s="70"/>
      <c r="J82" s="70">
        <v>5500</v>
      </c>
      <c r="K82" s="70">
        <v>1284</v>
      </c>
    </row>
    <row r="83" spans="1:11" ht="21.75" customHeight="1" x14ac:dyDescent="0.25">
      <c r="A83" s="347"/>
      <c r="B83" s="271"/>
      <c r="C83" s="343"/>
      <c r="D83" s="283"/>
      <c r="E83" s="74" t="s">
        <v>44</v>
      </c>
      <c r="F83" s="65" t="s">
        <v>55</v>
      </c>
      <c r="G83" s="76">
        <f t="shared" si="12"/>
        <v>11053</v>
      </c>
      <c r="H83" s="70">
        <v>20</v>
      </c>
      <c r="I83" s="70">
        <v>5950</v>
      </c>
      <c r="J83" s="70">
        <v>4660</v>
      </c>
      <c r="K83" s="70">
        <v>423</v>
      </c>
    </row>
    <row r="84" spans="1:11" ht="15" customHeight="1" x14ac:dyDescent="0.25">
      <c r="A84" s="347"/>
      <c r="B84" s="272"/>
      <c r="C84" s="344"/>
      <c r="D84" s="295" t="s">
        <v>105</v>
      </c>
      <c r="E84" s="296"/>
      <c r="F84" s="297"/>
      <c r="G84" s="183">
        <f t="shared" si="12"/>
        <v>187618</v>
      </c>
      <c r="H84" s="183">
        <f>SUM(H77:H83)</f>
        <v>18524</v>
      </c>
      <c r="I84" s="183">
        <f t="shared" ref="I84:K84" si="13">SUM(I77:I83)</f>
        <v>47071</v>
      </c>
      <c r="J84" s="183">
        <f t="shared" si="13"/>
        <v>117797</v>
      </c>
      <c r="K84" s="183">
        <f t="shared" si="13"/>
        <v>4226</v>
      </c>
    </row>
    <row r="85" spans="1:11" ht="25.5" customHeight="1" x14ac:dyDescent="0.25">
      <c r="A85" s="347"/>
      <c r="B85" s="403" t="s">
        <v>108</v>
      </c>
      <c r="C85" s="370" t="s">
        <v>121</v>
      </c>
      <c r="D85" s="283">
        <v>142</v>
      </c>
      <c r="E85" s="208" t="s">
        <v>109</v>
      </c>
      <c r="F85" s="67" t="s">
        <v>149</v>
      </c>
      <c r="G85" s="40">
        <f t="shared" si="12"/>
        <v>14300</v>
      </c>
      <c r="H85" s="41">
        <v>3500</v>
      </c>
      <c r="I85" s="41">
        <v>3600</v>
      </c>
      <c r="J85" s="41">
        <v>3600</v>
      </c>
      <c r="K85" s="41">
        <v>3600</v>
      </c>
    </row>
    <row r="86" spans="1:11" ht="23.25" customHeight="1" x14ac:dyDescent="0.25">
      <c r="A86" s="347"/>
      <c r="B86" s="404"/>
      <c r="C86" s="371"/>
      <c r="D86" s="283"/>
      <c r="E86" s="32" t="s">
        <v>110</v>
      </c>
      <c r="F86" s="22" t="s">
        <v>149</v>
      </c>
      <c r="G86" s="23">
        <f t="shared" ref="G86:G102" si="14">SUM(H86:K86)</f>
        <v>400</v>
      </c>
      <c r="H86" s="24">
        <v>100</v>
      </c>
      <c r="I86" s="24">
        <v>100</v>
      </c>
      <c r="J86" s="24">
        <v>100</v>
      </c>
      <c r="K86" s="24">
        <v>100</v>
      </c>
    </row>
    <row r="87" spans="1:11" ht="25.5" customHeight="1" x14ac:dyDescent="0.25">
      <c r="A87" s="347"/>
      <c r="B87" s="404"/>
      <c r="C87" s="371"/>
      <c r="D87" s="283"/>
      <c r="E87" s="32" t="s">
        <v>111</v>
      </c>
      <c r="F87" s="22" t="s">
        <v>149</v>
      </c>
      <c r="G87" s="23">
        <f t="shared" si="14"/>
        <v>100</v>
      </c>
      <c r="H87" s="24">
        <v>100</v>
      </c>
      <c r="I87" s="24"/>
      <c r="J87" s="24"/>
      <c r="K87" s="24"/>
    </row>
    <row r="88" spans="1:11" ht="15" customHeight="1" x14ac:dyDescent="0.25">
      <c r="A88" s="347"/>
      <c r="B88" s="404"/>
      <c r="C88" s="371"/>
      <c r="D88" s="283"/>
      <c r="E88" s="32" t="s">
        <v>112</v>
      </c>
      <c r="F88" s="25" t="s">
        <v>150</v>
      </c>
      <c r="G88" s="23">
        <f t="shared" si="14"/>
        <v>16800</v>
      </c>
      <c r="H88" s="24">
        <v>3900</v>
      </c>
      <c r="I88" s="24">
        <v>3900</v>
      </c>
      <c r="J88" s="24">
        <v>4000</v>
      </c>
      <c r="K88" s="24">
        <v>5000</v>
      </c>
    </row>
    <row r="89" spans="1:11" ht="15" customHeight="1" x14ac:dyDescent="0.25">
      <c r="A89" s="347"/>
      <c r="B89" s="404"/>
      <c r="C89" s="371"/>
      <c r="D89" s="283"/>
      <c r="E89" s="32" t="s">
        <v>113</v>
      </c>
      <c r="F89" s="25" t="s">
        <v>151</v>
      </c>
      <c r="G89" s="23">
        <f t="shared" si="14"/>
        <v>22300</v>
      </c>
      <c r="H89" s="24">
        <v>5580</v>
      </c>
      <c r="I89" s="24">
        <v>5570</v>
      </c>
      <c r="J89" s="24">
        <v>5580</v>
      </c>
      <c r="K89" s="24">
        <v>5570</v>
      </c>
    </row>
    <row r="90" spans="1:11" ht="24" customHeight="1" x14ac:dyDescent="0.25">
      <c r="A90" s="347"/>
      <c r="B90" s="404"/>
      <c r="C90" s="371"/>
      <c r="D90" s="283"/>
      <c r="E90" s="32" t="s">
        <v>114</v>
      </c>
      <c r="F90" s="22" t="s">
        <v>254</v>
      </c>
      <c r="G90" s="23">
        <f t="shared" si="14"/>
        <v>8240</v>
      </c>
      <c r="H90" s="24">
        <v>2060</v>
      </c>
      <c r="I90" s="24">
        <v>2060</v>
      </c>
      <c r="J90" s="24">
        <v>2060</v>
      </c>
      <c r="K90" s="24">
        <v>2060</v>
      </c>
    </row>
    <row r="91" spans="1:11" ht="22.7" customHeight="1" x14ac:dyDescent="0.25">
      <c r="A91" s="347"/>
      <c r="B91" s="404"/>
      <c r="C91" s="371"/>
      <c r="D91" s="283"/>
      <c r="E91" s="32" t="s">
        <v>115</v>
      </c>
      <c r="F91" s="22" t="s">
        <v>152</v>
      </c>
      <c r="G91" s="23">
        <f t="shared" si="14"/>
        <v>5200</v>
      </c>
      <c r="H91" s="24">
        <v>1300</v>
      </c>
      <c r="I91" s="24">
        <v>1300</v>
      </c>
      <c r="J91" s="24">
        <v>1300</v>
      </c>
      <c r="K91" s="24">
        <v>1300</v>
      </c>
    </row>
    <row r="92" spans="1:11" ht="24" customHeight="1" x14ac:dyDescent="0.25">
      <c r="A92" s="347"/>
      <c r="B92" s="404"/>
      <c r="C92" s="371"/>
      <c r="D92" s="283"/>
      <c r="E92" s="32" t="s">
        <v>116</v>
      </c>
      <c r="F92" s="22" t="s">
        <v>153</v>
      </c>
      <c r="G92" s="23">
        <f t="shared" si="14"/>
        <v>10600</v>
      </c>
      <c r="H92" s="24">
        <v>2100</v>
      </c>
      <c r="I92" s="24">
        <v>2600</v>
      </c>
      <c r="J92" s="24">
        <v>2600</v>
      </c>
      <c r="K92" s="24">
        <v>3300</v>
      </c>
    </row>
    <row r="93" spans="1:11" ht="22.7" customHeight="1" x14ac:dyDescent="0.25">
      <c r="A93" s="347"/>
      <c r="B93" s="404"/>
      <c r="C93" s="371"/>
      <c r="D93" s="283"/>
      <c r="E93" s="32" t="s">
        <v>117</v>
      </c>
      <c r="F93" s="22" t="s">
        <v>154</v>
      </c>
      <c r="G93" s="23">
        <f t="shared" si="14"/>
        <v>17600</v>
      </c>
      <c r="H93" s="24">
        <v>4400</v>
      </c>
      <c r="I93" s="24">
        <v>4400</v>
      </c>
      <c r="J93" s="24">
        <v>4400</v>
      </c>
      <c r="K93" s="24">
        <v>4400</v>
      </c>
    </row>
    <row r="94" spans="1:11" ht="15" customHeight="1" x14ac:dyDescent="0.25">
      <c r="A94" s="347"/>
      <c r="B94" s="404"/>
      <c r="C94" s="371"/>
      <c r="D94" s="283"/>
      <c r="E94" s="32" t="s">
        <v>118</v>
      </c>
      <c r="F94" s="25" t="s">
        <v>155</v>
      </c>
      <c r="G94" s="23">
        <f t="shared" si="14"/>
        <v>202000</v>
      </c>
      <c r="H94" s="24">
        <v>57200</v>
      </c>
      <c r="I94" s="24">
        <v>57200</v>
      </c>
      <c r="J94" s="24">
        <v>57300</v>
      </c>
      <c r="K94" s="24">
        <v>30300</v>
      </c>
    </row>
    <row r="95" spans="1:11" ht="15" customHeight="1" x14ac:dyDescent="0.25">
      <c r="A95" s="347"/>
      <c r="B95" s="404"/>
      <c r="C95" s="371"/>
      <c r="D95" s="283"/>
      <c r="E95" s="32" t="s">
        <v>37</v>
      </c>
      <c r="F95" s="38" t="s">
        <v>48</v>
      </c>
      <c r="G95" s="23">
        <f t="shared" si="14"/>
        <v>136947</v>
      </c>
      <c r="H95" s="24">
        <v>33354</v>
      </c>
      <c r="I95" s="24">
        <v>32874</v>
      </c>
      <c r="J95" s="24">
        <v>32804</v>
      </c>
      <c r="K95" s="24">
        <v>37915</v>
      </c>
    </row>
    <row r="96" spans="1:11" ht="15" customHeight="1" x14ac:dyDescent="0.25">
      <c r="A96" s="347"/>
      <c r="B96" s="404"/>
      <c r="C96" s="371"/>
      <c r="D96" s="283"/>
      <c r="E96" s="32" t="s">
        <v>279</v>
      </c>
      <c r="F96" s="38" t="s">
        <v>280</v>
      </c>
      <c r="G96" s="23">
        <f t="shared" si="14"/>
        <v>580</v>
      </c>
      <c r="H96" s="24">
        <v>150</v>
      </c>
      <c r="I96" s="24">
        <v>150</v>
      </c>
      <c r="J96" s="24">
        <v>140</v>
      </c>
      <c r="K96" s="24">
        <v>140</v>
      </c>
    </row>
    <row r="97" spans="1:11" ht="36" customHeight="1" x14ac:dyDescent="0.25">
      <c r="A97" s="347"/>
      <c r="B97" s="404"/>
      <c r="C97" s="371"/>
      <c r="D97" s="283"/>
      <c r="E97" s="32" t="s">
        <v>27</v>
      </c>
      <c r="F97" s="22" t="s">
        <v>162</v>
      </c>
      <c r="G97" s="23">
        <f t="shared" si="14"/>
        <v>7692</v>
      </c>
      <c r="H97" s="24">
        <v>1923</v>
      </c>
      <c r="I97" s="24">
        <v>1923</v>
      </c>
      <c r="J97" s="24">
        <v>1923</v>
      </c>
      <c r="K97" s="24">
        <v>1923</v>
      </c>
    </row>
    <row r="98" spans="1:11" ht="22.7" customHeight="1" x14ac:dyDescent="0.25">
      <c r="A98" s="347"/>
      <c r="B98" s="404"/>
      <c r="C98" s="371"/>
      <c r="D98" s="283"/>
      <c r="E98" s="32" t="s">
        <v>75</v>
      </c>
      <c r="F98" s="22" t="s">
        <v>83</v>
      </c>
      <c r="G98" s="23">
        <f t="shared" si="14"/>
        <v>300</v>
      </c>
      <c r="H98" s="24">
        <v>76</v>
      </c>
      <c r="I98" s="24">
        <v>75</v>
      </c>
      <c r="J98" s="24">
        <v>75</v>
      </c>
      <c r="K98" s="24">
        <v>74</v>
      </c>
    </row>
    <row r="99" spans="1:11" ht="25.15" customHeight="1" x14ac:dyDescent="0.25">
      <c r="A99" s="347"/>
      <c r="B99" s="404"/>
      <c r="C99" s="371"/>
      <c r="D99" s="283"/>
      <c r="E99" s="32" t="s">
        <v>166</v>
      </c>
      <c r="F99" s="22" t="s">
        <v>167</v>
      </c>
      <c r="G99" s="23">
        <f t="shared" si="14"/>
        <v>322600</v>
      </c>
      <c r="H99" s="24">
        <v>77900</v>
      </c>
      <c r="I99" s="24">
        <v>77900</v>
      </c>
      <c r="J99" s="24">
        <v>82300</v>
      </c>
      <c r="K99" s="24">
        <v>84500</v>
      </c>
    </row>
    <row r="100" spans="1:11" ht="22.7" customHeight="1" x14ac:dyDescent="0.25">
      <c r="A100" s="347"/>
      <c r="B100" s="404"/>
      <c r="C100" s="371"/>
      <c r="D100" s="283"/>
      <c r="E100" s="32" t="s">
        <v>168</v>
      </c>
      <c r="F100" s="22" t="s">
        <v>173</v>
      </c>
      <c r="G100" s="23">
        <f t="shared" si="14"/>
        <v>35961</v>
      </c>
      <c r="H100" s="24">
        <v>10406</v>
      </c>
      <c r="I100" s="24">
        <v>10405</v>
      </c>
      <c r="J100" s="24">
        <v>10405</v>
      </c>
      <c r="K100" s="24">
        <v>4745</v>
      </c>
    </row>
    <row r="101" spans="1:11" ht="15.6" customHeight="1" x14ac:dyDescent="0.25">
      <c r="A101" s="347"/>
      <c r="B101" s="404"/>
      <c r="C101" s="371"/>
      <c r="D101" s="283"/>
      <c r="E101" s="32" t="s">
        <v>169</v>
      </c>
      <c r="F101" s="22" t="s">
        <v>174</v>
      </c>
      <c r="G101" s="23">
        <f t="shared" si="14"/>
        <v>80000</v>
      </c>
      <c r="H101" s="24"/>
      <c r="I101" s="24"/>
      <c r="J101" s="24">
        <v>80000</v>
      </c>
      <c r="K101" s="24"/>
    </row>
    <row r="102" spans="1:11" ht="34.5" customHeight="1" x14ac:dyDescent="0.25">
      <c r="A102" s="347"/>
      <c r="B102" s="404"/>
      <c r="C102" s="371"/>
      <c r="D102" s="284"/>
      <c r="E102" s="32" t="s">
        <v>119</v>
      </c>
      <c r="F102" s="6" t="s">
        <v>156</v>
      </c>
      <c r="G102" s="23">
        <f t="shared" si="14"/>
        <v>0</v>
      </c>
      <c r="H102" s="20">
        <v>450</v>
      </c>
      <c r="I102" s="20">
        <v>450</v>
      </c>
      <c r="J102" s="20">
        <v>450</v>
      </c>
      <c r="K102" s="20">
        <v>-1350</v>
      </c>
    </row>
    <row r="103" spans="1:11" ht="15" customHeight="1" x14ac:dyDescent="0.25">
      <c r="A103" s="347"/>
      <c r="B103" s="404"/>
      <c r="C103" s="371"/>
      <c r="D103" s="337" t="s">
        <v>255</v>
      </c>
      <c r="E103" s="338"/>
      <c r="F103" s="339"/>
      <c r="G103" s="34">
        <f>SUM(H103:K103)</f>
        <v>881620</v>
      </c>
      <c r="H103" s="34">
        <f>SUM(H85:H102)</f>
        <v>204499</v>
      </c>
      <c r="I103" s="34">
        <f>SUM(I85:I102)</f>
        <v>204507</v>
      </c>
      <c r="J103" s="34">
        <f>SUM(J85:J102)</f>
        <v>289037</v>
      </c>
      <c r="K103" s="34">
        <f>SUM(K85:K102)</f>
        <v>183577</v>
      </c>
    </row>
    <row r="104" spans="1:11" ht="23.25" customHeight="1" x14ac:dyDescent="0.25">
      <c r="A104" s="347"/>
      <c r="B104" s="404"/>
      <c r="C104" s="371"/>
      <c r="D104" s="282">
        <v>151</v>
      </c>
      <c r="E104" s="52" t="s">
        <v>109</v>
      </c>
      <c r="F104" s="22" t="s">
        <v>149</v>
      </c>
      <c r="G104" s="23">
        <f>SUM(H104:K104)</f>
        <v>14924</v>
      </c>
      <c r="H104" s="20">
        <v>4695</v>
      </c>
      <c r="I104" s="20">
        <v>1753</v>
      </c>
      <c r="J104" s="20">
        <v>6398</v>
      </c>
      <c r="K104" s="20">
        <v>2078</v>
      </c>
    </row>
    <row r="105" spans="1:11" ht="19.149999999999999" customHeight="1" x14ac:dyDescent="0.25">
      <c r="A105" s="347"/>
      <c r="B105" s="404"/>
      <c r="C105" s="371"/>
      <c r="D105" s="283"/>
      <c r="E105" s="52" t="s">
        <v>112</v>
      </c>
      <c r="F105" s="25" t="s">
        <v>150</v>
      </c>
      <c r="G105" s="23">
        <f>SUM(H105:K105)</f>
        <v>853</v>
      </c>
      <c r="H105" s="20">
        <v>160</v>
      </c>
      <c r="I105" s="20">
        <v>190</v>
      </c>
      <c r="J105" s="20">
        <v>250</v>
      </c>
      <c r="K105" s="20">
        <v>253</v>
      </c>
    </row>
    <row r="106" spans="1:11" ht="16.5" customHeight="1" x14ac:dyDescent="0.25">
      <c r="A106" s="347"/>
      <c r="B106" s="404"/>
      <c r="C106" s="371"/>
      <c r="D106" s="283"/>
      <c r="E106" s="52" t="s">
        <v>113</v>
      </c>
      <c r="F106" s="25" t="s">
        <v>151</v>
      </c>
      <c r="G106" s="23">
        <f t="shared" ref="G106:G111" si="15">SUM(H106:K106)</f>
        <v>34212</v>
      </c>
      <c r="H106" s="20">
        <v>6680</v>
      </c>
      <c r="I106" s="20">
        <v>4536</v>
      </c>
      <c r="J106" s="20">
        <v>10373</v>
      </c>
      <c r="K106" s="20">
        <v>12623</v>
      </c>
    </row>
    <row r="107" spans="1:11" ht="23.25" customHeight="1" x14ac:dyDescent="0.25">
      <c r="A107" s="347"/>
      <c r="B107" s="404"/>
      <c r="C107" s="371"/>
      <c r="D107" s="283"/>
      <c r="E107" s="52" t="s">
        <v>114</v>
      </c>
      <c r="F107" s="22" t="s">
        <v>254</v>
      </c>
      <c r="G107" s="23">
        <f t="shared" si="15"/>
        <v>14423</v>
      </c>
      <c r="H107" s="20">
        <v>4155</v>
      </c>
      <c r="I107" s="20">
        <v>2455</v>
      </c>
      <c r="J107" s="20">
        <v>5103</v>
      </c>
      <c r="K107" s="20">
        <v>2710</v>
      </c>
    </row>
    <row r="108" spans="1:11" ht="23.25" customHeight="1" x14ac:dyDescent="0.25">
      <c r="A108" s="347"/>
      <c r="B108" s="404"/>
      <c r="C108" s="371"/>
      <c r="D108" s="283"/>
      <c r="E108" s="52" t="s">
        <v>115</v>
      </c>
      <c r="F108" s="22" t="s">
        <v>152</v>
      </c>
      <c r="G108" s="23">
        <f t="shared" si="15"/>
        <v>9830</v>
      </c>
      <c r="H108" s="20">
        <v>3560</v>
      </c>
      <c r="I108" s="20">
        <v>-309</v>
      </c>
      <c r="J108" s="20">
        <v>6959</v>
      </c>
      <c r="K108" s="20">
        <v>-380</v>
      </c>
    </row>
    <row r="109" spans="1:11" ht="23.25" customHeight="1" x14ac:dyDescent="0.25">
      <c r="A109" s="347"/>
      <c r="B109" s="404"/>
      <c r="C109" s="371"/>
      <c r="D109" s="283"/>
      <c r="E109" s="52" t="s">
        <v>117</v>
      </c>
      <c r="F109" s="22" t="s">
        <v>265</v>
      </c>
      <c r="G109" s="23">
        <f t="shared" si="15"/>
        <v>203</v>
      </c>
      <c r="H109" s="20"/>
      <c r="I109" s="20"/>
      <c r="J109" s="20"/>
      <c r="K109" s="20">
        <v>203</v>
      </c>
    </row>
    <row r="110" spans="1:11" ht="15" customHeight="1" x14ac:dyDescent="0.25">
      <c r="A110" s="347"/>
      <c r="B110" s="404"/>
      <c r="C110" s="371"/>
      <c r="D110" s="283"/>
      <c r="E110" s="52" t="s">
        <v>37</v>
      </c>
      <c r="F110" s="25" t="s">
        <v>48</v>
      </c>
      <c r="G110" s="23">
        <f t="shared" si="15"/>
        <v>10221</v>
      </c>
      <c r="H110" s="20">
        <v>4000</v>
      </c>
      <c r="I110" s="20"/>
      <c r="J110" s="20"/>
      <c r="K110" s="20">
        <v>6221</v>
      </c>
    </row>
    <row r="111" spans="1:11" ht="36" customHeight="1" x14ac:dyDescent="0.25">
      <c r="A111" s="347"/>
      <c r="B111" s="404"/>
      <c r="C111" s="372"/>
      <c r="D111" s="284"/>
      <c r="E111" s="52" t="s">
        <v>27</v>
      </c>
      <c r="F111" s="22" t="s">
        <v>162</v>
      </c>
      <c r="G111" s="23">
        <f t="shared" si="15"/>
        <v>12255</v>
      </c>
      <c r="H111" s="20">
        <v>3570</v>
      </c>
      <c r="I111" s="20">
        <v>1530</v>
      </c>
      <c r="J111" s="20">
        <v>5070</v>
      </c>
      <c r="K111" s="20">
        <v>2085</v>
      </c>
    </row>
    <row r="112" spans="1:11" ht="15" customHeight="1" x14ac:dyDescent="0.25">
      <c r="A112" s="347"/>
      <c r="B112" s="404"/>
      <c r="C112" s="372"/>
      <c r="D112" s="405" t="s">
        <v>253</v>
      </c>
      <c r="E112" s="405"/>
      <c r="F112" s="405"/>
      <c r="G112" s="34">
        <f>SUM(H112:K112)</f>
        <v>96921</v>
      </c>
      <c r="H112" s="34">
        <f t="shared" ref="H112:J112" si="16">SUM(H104:H111)</f>
        <v>26820</v>
      </c>
      <c r="I112" s="34">
        <f t="shared" si="16"/>
        <v>10155</v>
      </c>
      <c r="J112" s="34">
        <f t="shared" si="16"/>
        <v>34153</v>
      </c>
      <c r="K112" s="34">
        <f>SUM(K104:K111)</f>
        <v>25793</v>
      </c>
    </row>
    <row r="113" spans="1:11" ht="15" customHeight="1" x14ac:dyDescent="0.25">
      <c r="A113" s="347"/>
      <c r="B113" s="404"/>
      <c r="C113" s="372"/>
      <c r="D113" s="363" t="s">
        <v>120</v>
      </c>
      <c r="E113" s="364"/>
      <c r="F113" s="365"/>
      <c r="G113" s="189">
        <f>SUM(H113:K113)</f>
        <v>978541</v>
      </c>
      <c r="H113" s="189">
        <f>SUM(H103,H112)</f>
        <v>231319</v>
      </c>
      <c r="I113" s="189">
        <f t="shared" ref="I113:K113" si="17">SUM(I103,I112)</f>
        <v>214662</v>
      </c>
      <c r="J113" s="189">
        <f t="shared" si="17"/>
        <v>323190</v>
      </c>
      <c r="K113" s="189">
        <f t="shared" si="17"/>
        <v>209370</v>
      </c>
    </row>
    <row r="114" spans="1:11" ht="15" customHeight="1" x14ac:dyDescent="0.25">
      <c r="A114" s="347"/>
      <c r="B114" s="286" t="s">
        <v>127</v>
      </c>
      <c r="C114" s="346" t="s">
        <v>126</v>
      </c>
      <c r="D114" s="32">
        <v>13</v>
      </c>
      <c r="E114" s="52" t="s">
        <v>47</v>
      </c>
      <c r="F114" s="6" t="s">
        <v>58</v>
      </c>
      <c r="G114" s="23">
        <f t="shared" ref="G114:G119" si="18">SUM(H114:K114)</f>
        <v>58880</v>
      </c>
      <c r="H114" s="33">
        <v>20000</v>
      </c>
      <c r="I114" s="33">
        <v>17200</v>
      </c>
      <c r="J114" s="33">
        <v>17000</v>
      </c>
      <c r="K114" s="33">
        <v>4680</v>
      </c>
    </row>
    <row r="115" spans="1:11" ht="15" customHeight="1" x14ac:dyDescent="0.25">
      <c r="A115" s="347"/>
      <c r="B115" s="271"/>
      <c r="C115" s="343"/>
      <c r="D115" s="32">
        <v>131</v>
      </c>
      <c r="E115" s="52" t="s">
        <v>47</v>
      </c>
      <c r="F115" s="6" t="s">
        <v>58</v>
      </c>
      <c r="G115" s="40">
        <f t="shared" si="18"/>
        <v>5730</v>
      </c>
      <c r="H115" s="72"/>
      <c r="I115" s="72">
        <v>5730</v>
      </c>
      <c r="J115" s="72"/>
      <c r="K115" s="72"/>
    </row>
    <row r="116" spans="1:11" ht="15" customHeight="1" x14ac:dyDescent="0.25">
      <c r="A116" s="347"/>
      <c r="B116" s="271"/>
      <c r="C116" s="343"/>
      <c r="D116" s="32">
        <v>1422</v>
      </c>
      <c r="E116" s="52" t="s">
        <v>122</v>
      </c>
      <c r="F116" s="25" t="s">
        <v>157</v>
      </c>
      <c r="G116" s="40">
        <f t="shared" si="18"/>
        <v>3000</v>
      </c>
      <c r="H116" s="72"/>
      <c r="I116" s="72">
        <v>1210</v>
      </c>
      <c r="J116" s="72">
        <v>990</v>
      </c>
      <c r="K116" s="72">
        <v>800</v>
      </c>
    </row>
    <row r="117" spans="1:11" ht="15" customHeight="1" x14ac:dyDescent="0.25">
      <c r="A117" s="347"/>
      <c r="B117" s="271"/>
      <c r="C117" s="343"/>
      <c r="D117" s="282">
        <v>143</v>
      </c>
      <c r="E117" s="110" t="s">
        <v>259</v>
      </c>
      <c r="F117" s="109" t="s">
        <v>260</v>
      </c>
      <c r="G117" s="40">
        <f t="shared" si="18"/>
        <v>37807</v>
      </c>
      <c r="H117" s="72"/>
      <c r="I117" s="72"/>
      <c r="J117" s="72"/>
      <c r="K117" s="72">
        <v>37807</v>
      </c>
    </row>
    <row r="118" spans="1:11" ht="15" customHeight="1" x14ac:dyDescent="0.25">
      <c r="A118" s="347"/>
      <c r="B118" s="271"/>
      <c r="C118" s="343"/>
      <c r="D118" s="284"/>
      <c r="E118" s="52" t="s">
        <v>122</v>
      </c>
      <c r="F118" s="25" t="s">
        <v>157</v>
      </c>
      <c r="G118" s="40">
        <f t="shared" si="18"/>
        <v>24197</v>
      </c>
      <c r="H118" s="72"/>
      <c r="I118" s="72"/>
      <c r="J118" s="72"/>
      <c r="K118" s="72">
        <v>24197</v>
      </c>
    </row>
    <row r="119" spans="1:11" ht="25.9" customHeight="1" x14ac:dyDescent="0.25">
      <c r="A119" s="347"/>
      <c r="B119" s="271"/>
      <c r="C119" s="343"/>
      <c r="D119" s="32">
        <v>144</v>
      </c>
      <c r="E119" s="110" t="s">
        <v>34</v>
      </c>
      <c r="F119" s="209" t="s">
        <v>321</v>
      </c>
      <c r="G119" s="40">
        <f t="shared" si="18"/>
        <v>15847</v>
      </c>
      <c r="H119" s="72"/>
      <c r="I119" s="72"/>
      <c r="J119" s="72"/>
      <c r="K119" s="72">
        <v>15847</v>
      </c>
    </row>
    <row r="120" spans="1:11" ht="15" customHeight="1" x14ac:dyDescent="0.25">
      <c r="A120" s="347"/>
      <c r="B120" s="271"/>
      <c r="C120" s="343"/>
      <c r="D120" s="283">
        <v>151</v>
      </c>
      <c r="E120" s="110" t="s">
        <v>259</v>
      </c>
      <c r="F120" s="109" t="s">
        <v>260</v>
      </c>
      <c r="G120" s="40">
        <f>SUM(H120:K120)</f>
        <v>64899</v>
      </c>
      <c r="H120" s="72">
        <v>2000</v>
      </c>
      <c r="I120" s="72">
        <v>80</v>
      </c>
      <c r="J120" s="72">
        <v>16756</v>
      </c>
      <c r="K120" s="72">
        <v>46063</v>
      </c>
    </row>
    <row r="121" spans="1:11" ht="15" customHeight="1" x14ac:dyDescent="0.25">
      <c r="A121" s="347"/>
      <c r="B121" s="271"/>
      <c r="C121" s="343"/>
      <c r="D121" s="283"/>
      <c r="E121" s="52" t="s">
        <v>122</v>
      </c>
      <c r="F121" s="25" t="s">
        <v>157</v>
      </c>
      <c r="G121" s="23">
        <f>SUM(H121:K121)</f>
        <v>14500</v>
      </c>
      <c r="H121" s="24">
        <v>3600</v>
      </c>
      <c r="I121" s="24">
        <v>-580</v>
      </c>
      <c r="J121" s="24">
        <v>6480</v>
      </c>
      <c r="K121" s="24">
        <v>5000</v>
      </c>
    </row>
    <row r="122" spans="1:11" ht="24" customHeight="1" x14ac:dyDescent="0.25">
      <c r="A122" s="347"/>
      <c r="B122" s="271"/>
      <c r="C122" s="343"/>
      <c r="D122" s="283"/>
      <c r="E122" s="52" t="s">
        <v>170</v>
      </c>
      <c r="F122" s="22" t="s">
        <v>172</v>
      </c>
      <c r="G122" s="23">
        <f>SUM(H122:K122)</f>
        <v>10000</v>
      </c>
      <c r="H122" s="24">
        <v>500</v>
      </c>
      <c r="I122" s="24">
        <v>6064</v>
      </c>
      <c r="J122" s="24">
        <v>3000</v>
      </c>
      <c r="K122" s="24">
        <v>436</v>
      </c>
    </row>
    <row r="123" spans="1:11" ht="18.399999999999999" customHeight="1" x14ac:dyDescent="0.25">
      <c r="A123" s="347"/>
      <c r="B123" s="271"/>
      <c r="C123" s="343"/>
      <c r="D123" s="283"/>
      <c r="E123" s="52" t="s">
        <v>74</v>
      </c>
      <c r="F123" s="22" t="s">
        <v>82</v>
      </c>
      <c r="G123" s="23">
        <f>SUM(H123:K123)</f>
        <v>7000</v>
      </c>
      <c r="H123" s="24"/>
      <c r="I123" s="24"/>
      <c r="J123" s="24"/>
      <c r="K123" s="24">
        <v>7000</v>
      </c>
    </row>
    <row r="124" spans="1:11" ht="23.25" customHeight="1" x14ac:dyDescent="0.25">
      <c r="A124" s="347"/>
      <c r="B124" s="271"/>
      <c r="C124" s="343"/>
      <c r="D124" s="283"/>
      <c r="E124" s="52" t="s">
        <v>123</v>
      </c>
      <c r="F124" s="22" t="s">
        <v>158</v>
      </c>
      <c r="G124" s="23">
        <f t="shared" ref="G124:G141" si="19">SUM(H124:K124)</f>
        <v>38731</v>
      </c>
      <c r="H124" s="24">
        <v>2528</v>
      </c>
      <c r="I124" s="24">
        <v>1738</v>
      </c>
      <c r="J124" s="24">
        <v>21398</v>
      </c>
      <c r="K124" s="24">
        <v>13067</v>
      </c>
    </row>
    <row r="125" spans="1:11" ht="16.149999999999999" customHeight="1" x14ac:dyDescent="0.25">
      <c r="A125" s="347"/>
      <c r="B125" s="271"/>
      <c r="C125" s="343"/>
      <c r="D125" s="283"/>
      <c r="E125" s="52" t="s">
        <v>141</v>
      </c>
      <c r="F125" s="22" t="s">
        <v>164</v>
      </c>
      <c r="G125" s="23">
        <f t="shared" si="19"/>
        <v>72990</v>
      </c>
      <c r="H125" s="24">
        <v>14750</v>
      </c>
      <c r="I125" s="24">
        <v>15760</v>
      </c>
      <c r="J125" s="24">
        <v>21884</v>
      </c>
      <c r="K125" s="24">
        <v>20596</v>
      </c>
    </row>
    <row r="126" spans="1:11" ht="24" customHeight="1" x14ac:dyDescent="0.25">
      <c r="A126" s="347"/>
      <c r="B126" s="271"/>
      <c r="C126" s="343"/>
      <c r="D126" s="283"/>
      <c r="E126" s="52" t="s">
        <v>171</v>
      </c>
      <c r="F126" s="22" t="s">
        <v>167</v>
      </c>
      <c r="G126" s="23">
        <f t="shared" si="19"/>
        <v>71330</v>
      </c>
      <c r="H126" s="24">
        <v>12150</v>
      </c>
      <c r="I126" s="24">
        <v>18168</v>
      </c>
      <c r="J126" s="24">
        <v>19060</v>
      </c>
      <c r="K126" s="24">
        <v>21952</v>
      </c>
    </row>
    <row r="127" spans="1:11" ht="17.45" customHeight="1" x14ac:dyDescent="0.25">
      <c r="A127" s="347"/>
      <c r="B127" s="271"/>
      <c r="C127" s="343"/>
      <c r="D127" s="283"/>
      <c r="E127" s="52" t="s">
        <v>45</v>
      </c>
      <c r="F127" s="22" t="s">
        <v>56</v>
      </c>
      <c r="G127" s="23">
        <f t="shared" si="19"/>
        <v>54970</v>
      </c>
      <c r="H127" s="24">
        <v>10380</v>
      </c>
      <c r="I127" s="24">
        <v>15570</v>
      </c>
      <c r="J127" s="24">
        <v>15570</v>
      </c>
      <c r="K127" s="24">
        <v>13450</v>
      </c>
    </row>
    <row r="128" spans="1:11" ht="17.45" customHeight="1" x14ac:dyDescent="0.25">
      <c r="A128" s="347"/>
      <c r="B128" s="271"/>
      <c r="C128" s="343"/>
      <c r="D128" s="283"/>
      <c r="E128" s="52" t="s">
        <v>169</v>
      </c>
      <c r="F128" s="22" t="s">
        <v>174</v>
      </c>
      <c r="G128" s="23">
        <f t="shared" si="19"/>
        <v>0</v>
      </c>
      <c r="H128" s="24"/>
      <c r="I128" s="24"/>
      <c r="J128" s="24">
        <v>2000</v>
      </c>
      <c r="K128" s="24">
        <v>-2000</v>
      </c>
    </row>
    <row r="129" spans="1:11" ht="37.5" customHeight="1" x14ac:dyDescent="0.25">
      <c r="A129" s="347"/>
      <c r="B129" s="271"/>
      <c r="C129" s="343"/>
      <c r="D129" s="283"/>
      <c r="E129" s="52" t="s">
        <v>119</v>
      </c>
      <c r="F129" s="6" t="s">
        <v>156</v>
      </c>
      <c r="G129" s="23">
        <f t="shared" si="19"/>
        <v>448965</v>
      </c>
      <c r="H129" s="24">
        <v>144000</v>
      </c>
      <c r="I129" s="24">
        <v>22777</v>
      </c>
      <c r="J129" s="24">
        <v>40452</v>
      </c>
      <c r="K129" s="24">
        <v>241736</v>
      </c>
    </row>
    <row r="130" spans="1:11" ht="36" customHeight="1" x14ac:dyDescent="0.25">
      <c r="A130" s="347"/>
      <c r="B130" s="271"/>
      <c r="C130" s="343"/>
      <c r="D130" s="283"/>
      <c r="E130" s="52" t="s">
        <v>46</v>
      </c>
      <c r="F130" s="6" t="s">
        <v>57</v>
      </c>
      <c r="G130" s="23">
        <f t="shared" si="19"/>
        <v>1124230</v>
      </c>
      <c r="H130" s="24">
        <v>293800</v>
      </c>
      <c r="I130" s="24">
        <v>271901</v>
      </c>
      <c r="J130" s="24">
        <v>317755</v>
      </c>
      <c r="K130" s="24">
        <v>240774</v>
      </c>
    </row>
    <row r="131" spans="1:11" ht="16.899999999999999" customHeight="1" x14ac:dyDescent="0.25">
      <c r="A131" s="347"/>
      <c r="B131" s="271"/>
      <c r="C131" s="343"/>
      <c r="D131" s="284"/>
      <c r="E131" s="52" t="s">
        <v>47</v>
      </c>
      <c r="F131" s="6" t="s">
        <v>58</v>
      </c>
      <c r="G131" s="23">
        <f t="shared" si="19"/>
        <v>98095</v>
      </c>
      <c r="H131" s="24">
        <v>37600</v>
      </c>
      <c r="I131" s="24">
        <v>5414</v>
      </c>
      <c r="J131" s="24">
        <v>41936</v>
      </c>
      <c r="K131" s="24">
        <v>13145</v>
      </c>
    </row>
    <row r="132" spans="1:11" ht="38.25" customHeight="1" x14ac:dyDescent="0.25">
      <c r="A132" s="347"/>
      <c r="B132" s="271"/>
      <c r="C132" s="343"/>
      <c r="D132" s="32" t="s">
        <v>125</v>
      </c>
      <c r="E132" s="52" t="s">
        <v>119</v>
      </c>
      <c r="F132" s="6" t="s">
        <v>156</v>
      </c>
      <c r="G132" s="23">
        <f t="shared" si="19"/>
        <v>38930</v>
      </c>
      <c r="H132" s="24">
        <v>1130</v>
      </c>
      <c r="I132" s="24">
        <v>-300</v>
      </c>
      <c r="J132" s="24">
        <v>32250</v>
      </c>
      <c r="K132" s="24">
        <v>5850</v>
      </c>
    </row>
    <row r="133" spans="1:11" ht="37.5" customHeight="1" x14ac:dyDescent="0.25">
      <c r="A133" s="347"/>
      <c r="B133" s="271"/>
      <c r="C133" s="343"/>
      <c r="D133" s="32" t="s">
        <v>99</v>
      </c>
      <c r="E133" s="52" t="s">
        <v>119</v>
      </c>
      <c r="F133" s="6" t="s">
        <v>156</v>
      </c>
      <c r="G133" s="23">
        <f t="shared" si="19"/>
        <v>19248</v>
      </c>
      <c r="H133" s="24">
        <v>19248</v>
      </c>
      <c r="I133" s="24">
        <v>-3710</v>
      </c>
      <c r="J133" s="24">
        <v>3710</v>
      </c>
      <c r="K133" s="24"/>
    </row>
    <row r="134" spans="1:11" ht="15.75" customHeight="1" x14ac:dyDescent="0.25">
      <c r="A134" s="347"/>
      <c r="B134" s="271"/>
      <c r="C134" s="343"/>
      <c r="D134" s="223">
        <v>157</v>
      </c>
      <c r="E134" s="112" t="s">
        <v>122</v>
      </c>
      <c r="F134" s="190" t="s">
        <v>157</v>
      </c>
      <c r="G134" s="76">
        <f t="shared" si="19"/>
        <v>62694</v>
      </c>
      <c r="H134" s="70"/>
      <c r="I134" s="70"/>
      <c r="J134" s="70">
        <v>62694</v>
      </c>
      <c r="K134" s="70"/>
    </row>
    <row r="135" spans="1:11" ht="15" customHeight="1" x14ac:dyDescent="0.25">
      <c r="A135" s="347"/>
      <c r="B135" s="272"/>
      <c r="C135" s="344"/>
      <c r="D135" s="295" t="s">
        <v>124</v>
      </c>
      <c r="E135" s="296"/>
      <c r="F135" s="297"/>
      <c r="G135" s="191">
        <f>SUM(H135:K135)</f>
        <v>2272043</v>
      </c>
      <c r="H135" s="191">
        <f>SUM(H114:H134)</f>
        <v>561686</v>
      </c>
      <c r="I135" s="191">
        <f>SUM(I114:I134)</f>
        <v>377022</v>
      </c>
      <c r="J135" s="191">
        <f>SUM(J114:J134)</f>
        <v>622935</v>
      </c>
      <c r="K135" s="183">
        <f>SUM(K114:K134)</f>
        <v>710400</v>
      </c>
    </row>
    <row r="136" spans="1:11" ht="15" customHeight="1" x14ac:dyDescent="0.25">
      <c r="A136" s="347"/>
      <c r="B136" s="286" t="s">
        <v>128</v>
      </c>
      <c r="C136" s="285" t="s">
        <v>129</v>
      </c>
      <c r="D136" s="224" t="s">
        <v>187</v>
      </c>
      <c r="E136" s="52" t="s">
        <v>118</v>
      </c>
      <c r="F136" s="6" t="s">
        <v>155</v>
      </c>
      <c r="G136" s="23">
        <f t="shared" si="19"/>
        <v>10000</v>
      </c>
      <c r="H136" s="211"/>
      <c r="I136" s="211"/>
      <c r="J136" s="211"/>
      <c r="K136" s="33">
        <v>10000</v>
      </c>
    </row>
    <row r="137" spans="1:11" ht="15" customHeight="1" x14ac:dyDescent="0.25">
      <c r="A137" s="347"/>
      <c r="B137" s="271"/>
      <c r="C137" s="273"/>
      <c r="D137" s="32">
        <v>13</v>
      </c>
      <c r="E137" s="52" t="s">
        <v>118</v>
      </c>
      <c r="F137" s="25" t="s">
        <v>155</v>
      </c>
      <c r="G137" s="23">
        <f t="shared" si="19"/>
        <v>167134</v>
      </c>
      <c r="H137" s="33"/>
      <c r="I137" s="33"/>
      <c r="J137" s="33">
        <v>135380</v>
      </c>
      <c r="K137" s="33">
        <v>31754</v>
      </c>
    </row>
    <row r="138" spans="1:11" ht="15" customHeight="1" x14ac:dyDescent="0.25">
      <c r="A138" s="347"/>
      <c r="B138" s="271"/>
      <c r="C138" s="273"/>
      <c r="D138" s="32">
        <v>145</v>
      </c>
      <c r="E138" s="52" t="s">
        <v>118</v>
      </c>
      <c r="F138" s="25" t="s">
        <v>155</v>
      </c>
      <c r="G138" s="23">
        <f t="shared" si="19"/>
        <v>29494</v>
      </c>
      <c r="H138" s="72"/>
      <c r="I138" s="72"/>
      <c r="J138" s="72">
        <v>23890</v>
      </c>
      <c r="K138" s="72">
        <v>5604</v>
      </c>
    </row>
    <row r="139" spans="1:11" ht="15" customHeight="1" x14ac:dyDescent="0.25">
      <c r="A139" s="347"/>
      <c r="B139" s="271"/>
      <c r="C139" s="273"/>
      <c r="D139" s="349">
        <v>151</v>
      </c>
      <c r="E139" s="73" t="s">
        <v>118</v>
      </c>
      <c r="F139" s="68" t="s">
        <v>155</v>
      </c>
      <c r="G139" s="40">
        <f t="shared" si="19"/>
        <v>154559</v>
      </c>
      <c r="H139" s="42"/>
      <c r="I139" s="42">
        <v>8470</v>
      </c>
      <c r="J139" s="42">
        <v>144696</v>
      </c>
      <c r="K139" s="42">
        <v>1393</v>
      </c>
    </row>
    <row r="140" spans="1:11" ht="15" customHeight="1" x14ac:dyDescent="0.25">
      <c r="A140" s="347"/>
      <c r="B140" s="271"/>
      <c r="C140" s="273"/>
      <c r="D140" s="349"/>
      <c r="E140" s="52" t="s">
        <v>257</v>
      </c>
      <c r="F140" s="25" t="s">
        <v>258</v>
      </c>
      <c r="G140" s="23">
        <f t="shared" si="19"/>
        <v>12000</v>
      </c>
      <c r="H140" s="20"/>
      <c r="I140" s="20"/>
      <c r="J140" s="20">
        <v>12000</v>
      </c>
      <c r="K140" s="20"/>
    </row>
    <row r="141" spans="1:11" ht="15" customHeight="1" x14ac:dyDescent="0.25">
      <c r="A141" s="347"/>
      <c r="B141" s="271"/>
      <c r="C141" s="273"/>
      <c r="D141" s="350"/>
      <c r="E141" s="52" t="s">
        <v>279</v>
      </c>
      <c r="F141" s="117" t="s">
        <v>280</v>
      </c>
      <c r="G141" s="23">
        <f t="shared" si="19"/>
        <v>2966</v>
      </c>
      <c r="H141" s="20"/>
      <c r="I141" s="20"/>
      <c r="J141" s="20">
        <v>2966</v>
      </c>
      <c r="K141" s="20"/>
    </row>
    <row r="142" spans="1:11" ht="15" customHeight="1" x14ac:dyDescent="0.25">
      <c r="A142" s="347"/>
      <c r="B142" s="272"/>
      <c r="C142" s="274"/>
      <c r="D142" s="295" t="s">
        <v>133</v>
      </c>
      <c r="E142" s="296"/>
      <c r="F142" s="297"/>
      <c r="G142" s="183">
        <f>SUM(G136:G141)</f>
        <v>376153</v>
      </c>
      <c r="H142" s="183">
        <f t="shared" ref="H142:K142" si="20">SUM(H136:H141)</f>
        <v>0</v>
      </c>
      <c r="I142" s="183">
        <f t="shared" si="20"/>
        <v>8470</v>
      </c>
      <c r="J142" s="183">
        <f t="shared" si="20"/>
        <v>318932</v>
      </c>
      <c r="K142" s="183">
        <f t="shared" si="20"/>
        <v>48751</v>
      </c>
    </row>
    <row r="143" spans="1:11" ht="34.700000000000003" customHeight="1" x14ac:dyDescent="0.25">
      <c r="A143" s="347"/>
      <c r="B143" s="286" t="s">
        <v>134</v>
      </c>
      <c r="C143" s="285" t="s">
        <v>135</v>
      </c>
      <c r="D143" s="32">
        <v>13</v>
      </c>
      <c r="E143" s="32" t="s">
        <v>299</v>
      </c>
      <c r="F143" s="152" t="s">
        <v>300</v>
      </c>
      <c r="G143" s="23">
        <f t="shared" ref="G143:G159" si="21">SUM(H143:K143)</f>
        <v>12447</v>
      </c>
      <c r="H143" s="33"/>
      <c r="I143" s="33">
        <v>12447</v>
      </c>
      <c r="J143" s="33"/>
      <c r="K143" s="33"/>
    </row>
    <row r="144" spans="1:11" ht="25.15" customHeight="1" x14ac:dyDescent="0.25">
      <c r="A144" s="347"/>
      <c r="B144" s="271"/>
      <c r="C144" s="273"/>
      <c r="D144" s="282">
        <v>143</v>
      </c>
      <c r="E144" s="52" t="s">
        <v>67</v>
      </c>
      <c r="F144" s="6" t="s">
        <v>80</v>
      </c>
      <c r="G144" s="23">
        <f t="shared" si="21"/>
        <v>125961</v>
      </c>
      <c r="H144" s="33"/>
      <c r="I144" s="33">
        <v>125961</v>
      </c>
      <c r="J144" s="33"/>
      <c r="K144" s="33"/>
    </row>
    <row r="145" spans="1:11" ht="23.85" customHeight="1" x14ac:dyDescent="0.25">
      <c r="A145" s="347"/>
      <c r="B145" s="271"/>
      <c r="C145" s="273"/>
      <c r="D145" s="283"/>
      <c r="E145" s="32" t="s">
        <v>139</v>
      </c>
      <c r="F145" s="152" t="s">
        <v>301</v>
      </c>
      <c r="G145" s="23">
        <f t="shared" si="21"/>
        <v>8000</v>
      </c>
      <c r="H145" s="33"/>
      <c r="I145" s="33">
        <v>8000</v>
      </c>
      <c r="J145" s="33"/>
      <c r="K145" s="33"/>
    </row>
    <row r="146" spans="1:11" ht="17.100000000000001" customHeight="1" x14ac:dyDescent="0.25">
      <c r="A146" s="347"/>
      <c r="B146" s="271"/>
      <c r="C146" s="273"/>
      <c r="D146" s="283"/>
      <c r="E146" s="52" t="s">
        <v>39</v>
      </c>
      <c r="F146" s="5" t="s">
        <v>50</v>
      </c>
      <c r="G146" s="23">
        <f t="shared" si="21"/>
        <v>2000</v>
      </c>
      <c r="H146" s="33"/>
      <c r="I146" s="33">
        <v>2000</v>
      </c>
      <c r="J146" s="33"/>
      <c r="K146" s="33"/>
    </row>
    <row r="147" spans="1:11" ht="17.649999999999999" customHeight="1" x14ac:dyDescent="0.25">
      <c r="A147" s="347"/>
      <c r="B147" s="271"/>
      <c r="C147" s="273"/>
      <c r="D147" s="283"/>
      <c r="E147" s="52" t="s">
        <v>40</v>
      </c>
      <c r="F147" s="5" t="s">
        <v>51</v>
      </c>
      <c r="G147" s="23">
        <f t="shared" si="21"/>
        <v>15000</v>
      </c>
      <c r="H147" s="33"/>
      <c r="I147" s="33"/>
      <c r="J147" s="33">
        <v>15000</v>
      </c>
      <c r="K147" s="33"/>
    </row>
    <row r="148" spans="1:11" ht="17.649999999999999" customHeight="1" x14ac:dyDescent="0.25">
      <c r="A148" s="347"/>
      <c r="B148" s="271"/>
      <c r="C148" s="273"/>
      <c r="D148" s="284"/>
      <c r="E148" s="32" t="s">
        <v>41</v>
      </c>
      <c r="F148" s="152" t="s">
        <v>52</v>
      </c>
      <c r="G148" s="23">
        <f t="shared" si="21"/>
        <v>7193</v>
      </c>
      <c r="H148" s="33"/>
      <c r="I148" s="33"/>
      <c r="J148" s="33"/>
      <c r="K148" s="33">
        <v>7193</v>
      </c>
    </row>
    <row r="149" spans="1:11" ht="35.450000000000003" customHeight="1" x14ac:dyDescent="0.25">
      <c r="A149" s="347"/>
      <c r="B149" s="271"/>
      <c r="C149" s="273"/>
      <c r="D149" s="32">
        <v>145</v>
      </c>
      <c r="E149" s="32" t="s">
        <v>299</v>
      </c>
      <c r="F149" s="152" t="s">
        <v>300</v>
      </c>
      <c r="G149" s="23">
        <f t="shared" si="21"/>
        <v>2198</v>
      </c>
      <c r="H149" s="33"/>
      <c r="I149" s="33">
        <v>2198</v>
      </c>
      <c r="J149" s="33"/>
      <c r="K149" s="33"/>
    </row>
    <row r="150" spans="1:11" ht="24.4" customHeight="1" x14ac:dyDescent="0.25">
      <c r="A150" s="347"/>
      <c r="B150" s="271"/>
      <c r="C150" s="273"/>
      <c r="D150" s="32">
        <v>147</v>
      </c>
      <c r="E150" s="52" t="s">
        <v>67</v>
      </c>
      <c r="F150" s="6" t="s">
        <v>80</v>
      </c>
      <c r="G150" s="23">
        <f t="shared" si="21"/>
        <v>597900</v>
      </c>
      <c r="H150" s="33"/>
      <c r="I150" s="33">
        <v>585440</v>
      </c>
      <c r="J150" s="33"/>
      <c r="K150" s="33">
        <v>12460</v>
      </c>
    </row>
    <row r="151" spans="1:11" ht="34.5" customHeight="1" x14ac:dyDescent="0.25">
      <c r="A151" s="347"/>
      <c r="B151" s="271"/>
      <c r="C151" s="273"/>
      <c r="D151" s="348">
        <v>151</v>
      </c>
      <c r="E151" s="52" t="s">
        <v>18</v>
      </c>
      <c r="F151" s="6" t="s">
        <v>20</v>
      </c>
      <c r="G151" s="23">
        <f t="shared" si="21"/>
        <v>4815</v>
      </c>
      <c r="H151" s="20">
        <v>490</v>
      </c>
      <c r="I151" s="20">
        <v>510</v>
      </c>
      <c r="J151" s="20">
        <v>1815</v>
      </c>
      <c r="K151" s="20">
        <v>2000</v>
      </c>
    </row>
    <row r="152" spans="1:11" ht="44.85" customHeight="1" x14ac:dyDescent="0.25">
      <c r="A152" s="347"/>
      <c r="B152" s="271"/>
      <c r="C152" s="273"/>
      <c r="D152" s="349"/>
      <c r="E152" s="52" t="s">
        <v>130</v>
      </c>
      <c r="F152" s="6" t="s">
        <v>159</v>
      </c>
      <c r="G152" s="23">
        <f t="shared" si="21"/>
        <v>17493</v>
      </c>
      <c r="H152" s="20"/>
      <c r="I152" s="20"/>
      <c r="J152" s="20">
        <v>17493</v>
      </c>
      <c r="K152" s="20"/>
    </row>
    <row r="153" spans="1:11" ht="23.25" customHeight="1" x14ac:dyDescent="0.25">
      <c r="A153" s="347"/>
      <c r="B153" s="271"/>
      <c r="C153" s="273"/>
      <c r="D153" s="349"/>
      <c r="E153" s="52" t="s">
        <v>67</v>
      </c>
      <c r="F153" s="6" t="s">
        <v>80</v>
      </c>
      <c r="G153" s="23">
        <f t="shared" si="21"/>
        <v>61296</v>
      </c>
      <c r="H153" s="20"/>
      <c r="I153" s="20">
        <v>7075</v>
      </c>
      <c r="J153" s="20">
        <v>9039</v>
      </c>
      <c r="K153" s="20">
        <v>45182</v>
      </c>
    </row>
    <row r="154" spans="1:11" ht="15" customHeight="1" x14ac:dyDescent="0.25">
      <c r="A154" s="347"/>
      <c r="B154" s="271"/>
      <c r="C154" s="273"/>
      <c r="D154" s="349"/>
      <c r="E154" s="52" t="s">
        <v>39</v>
      </c>
      <c r="F154" s="5" t="s">
        <v>50</v>
      </c>
      <c r="G154" s="23">
        <f t="shared" si="21"/>
        <v>9446</v>
      </c>
      <c r="H154" s="20">
        <v>4510</v>
      </c>
      <c r="I154" s="20"/>
      <c r="J154" s="20">
        <v>4936</v>
      </c>
      <c r="K154" s="20"/>
    </row>
    <row r="155" spans="1:11" ht="15" customHeight="1" x14ac:dyDescent="0.25">
      <c r="A155" s="347"/>
      <c r="B155" s="271"/>
      <c r="C155" s="273"/>
      <c r="D155" s="349"/>
      <c r="E155" s="52" t="s">
        <v>122</v>
      </c>
      <c r="F155" s="25" t="s">
        <v>157</v>
      </c>
      <c r="G155" s="23">
        <f t="shared" si="21"/>
        <v>7000</v>
      </c>
      <c r="H155" s="20"/>
      <c r="I155" s="20"/>
      <c r="J155" s="20">
        <v>7000</v>
      </c>
      <c r="K155" s="20"/>
    </row>
    <row r="156" spans="1:11" ht="15" customHeight="1" x14ac:dyDescent="0.25">
      <c r="A156" s="347"/>
      <c r="B156" s="271"/>
      <c r="C156" s="273"/>
      <c r="D156" s="349"/>
      <c r="E156" s="52" t="s">
        <v>40</v>
      </c>
      <c r="F156" s="5" t="s">
        <v>51</v>
      </c>
      <c r="G156" s="23">
        <f t="shared" si="21"/>
        <v>30000</v>
      </c>
      <c r="H156" s="20"/>
      <c r="I156" s="20"/>
      <c r="J156" s="20"/>
      <c r="K156" s="20">
        <v>30000</v>
      </c>
    </row>
    <row r="157" spans="1:11" ht="15" customHeight="1" x14ac:dyDescent="0.25">
      <c r="A157" s="347"/>
      <c r="B157" s="271"/>
      <c r="C157" s="273"/>
      <c r="D157" s="349"/>
      <c r="E157" s="32" t="s">
        <v>41</v>
      </c>
      <c r="F157" s="152" t="s">
        <v>52</v>
      </c>
      <c r="G157" s="23">
        <f t="shared" si="21"/>
        <v>0</v>
      </c>
      <c r="H157" s="20"/>
      <c r="I157" s="20"/>
      <c r="J157" s="20"/>
      <c r="K157" s="20"/>
    </row>
    <row r="158" spans="1:11" ht="15" customHeight="1" x14ac:dyDescent="0.25">
      <c r="A158" s="347"/>
      <c r="B158" s="271"/>
      <c r="C158" s="273"/>
      <c r="D158" s="350"/>
      <c r="E158" s="52" t="s">
        <v>43</v>
      </c>
      <c r="F158" s="5" t="s">
        <v>54</v>
      </c>
      <c r="G158" s="23">
        <f t="shared" si="21"/>
        <v>185</v>
      </c>
      <c r="H158" s="20"/>
      <c r="I158" s="20">
        <v>185</v>
      </c>
      <c r="J158" s="20"/>
      <c r="K158" s="20"/>
    </row>
    <row r="159" spans="1:11" ht="15" customHeight="1" x14ac:dyDescent="0.25">
      <c r="A159" s="347"/>
      <c r="B159" s="271"/>
      <c r="C159" s="273"/>
      <c r="D159" s="52">
        <v>158</v>
      </c>
      <c r="E159" s="52" t="s">
        <v>203</v>
      </c>
      <c r="F159" s="210" t="s">
        <v>204</v>
      </c>
      <c r="G159" s="23">
        <f t="shared" si="21"/>
        <v>999</v>
      </c>
      <c r="H159" s="20"/>
      <c r="I159" s="20"/>
      <c r="J159" s="20"/>
      <c r="K159" s="20">
        <v>999</v>
      </c>
    </row>
    <row r="160" spans="1:11" ht="15" customHeight="1" x14ac:dyDescent="0.25">
      <c r="A160" s="347"/>
      <c r="B160" s="272"/>
      <c r="C160" s="274"/>
      <c r="D160" s="295" t="s">
        <v>132</v>
      </c>
      <c r="E160" s="296"/>
      <c r="F160" s="297"/>
      <c r="G160" s="183">
        <f>SUM(G143:G159)</f>
        <v>901933</v>
      </c>
      <c r="H160" s="183">
        <f t="shared" ref="H160:K160" si="22">SUM(H143:H159)</f>
        <v>5000</v>
      </c>
      <c r="I160" s="183">
        <f t="shared" si="22"/>
        <v>743816</v>
      </c>
      <c r="J160" s="183">
        <f t="shared" si="22"/>
        <v>55283</v>
      </c>
      <c r="K160" s="183">
        <f t="shared" si="22"/>
        <v>97834</v>
      </c>
    </row>
    <row r="161" spans="1:11" ht="15" customHeight="1" x14ac:dyDescent="0.25">
      <c r="A161" s="347"/>
      <c r="B161" s="286" t="s">
        <v>137</v>
      </c>
      <c r="C161" s="285" t="s">
        <v>275</v>
      </c>
      <c r="D161" s="223">
        <v>147</v>
      </c>
      <c r="E161" s="52" t="s">
        <v>43</v>
      </c>
      <c r="F161" s="5" t="s">
        <v>54</v>
      </c>
      <c r="G161" s="34">
        <f t="shared" ref="G161:G165" si="23">SUM(H161:K161)</f>
        <v>315000</v>
      </c>
      <c r="H161" s="33"/>
      <c r="I161" s="33"/>
      <c r="J161" s="33">
        <v>315000</v>
      </c>
      <c r="K161" s="33"/>
    </row>
    <row r="162" spans="1:11" ht="24.4" customHeight="1" x14ac:dyDescent="0.25">
      <c r="A162" s="347"/>
      <c r="B162" s="271"/>
      <c r="C162" s="273"/>
      <c r="D162" s="282">
        <v>151</v>
      </c>
      <c r="E162" s="32" t="s">
        <v>28</v>
      </c>
      <c r="F162" s="51" t="s">
        <v>29</v>
      </c>
      <c r="G162" s="34">
        <f t="shared" si="23"/>
        <v>193314</v>
      </c>
      <c r="H162" s="33">
        <v>99600</v>
      </c>
      <c r="I162" s="33">
        <v>400</v>
      </c>
      <c r="J162" s="33"/>
      <c r="K162" s="33">
        <v>93314</v>
      </c>
    </row>
    <row r="163" spans="1:11" ht="24.4" customHeight="1" x14ac:dyDescent="0.25">
      <c r="A163" s="347"/>
      <c r="B163" s="271"/>
      <c r="C163" s="273"/>
      <c r="D163" s="284"/>
      <c r="E163" s="52" t="s">
        <v>43</v>
      </c>
      <c r="F163" s="5" t="s">
        <v>54</v>
      </c>
      <c r="G163" s="34">
        <f t="shared" si="23"/>
        <v>71998</v>
      </c>
      <c r="H163" s="33">
        <v>71998</v>
      </c>
      <c r="I163" s="33"/>
      <c r="J163" s="33"/>
      <c r="K163" s="33"/>
    </row>
    <row r="164" spans="1:11" ht="24.4" customHeight="1" x14ac:dyDescent="0.25">
      <c r="A164" s="347"/>
      <c r="B164" s="271"/>
      <c r="C164" s="273"/>
      <c r="D164" s="32">
        <v>153</v>
      </c>
      <c r="E164" s="32" t="s">
        <v>28</v>
      </c>
      <c r="F164" s="152" t="s">
        <v>29</v>
      </c>
      <c r="G164" s="34">
        <f t="shared" si="23"/>
        <v>500000</v>
      </c>
      <c r="H164" s="33"/>
      <c r="I164" s="33"/>
      <c r="J164" s="33">
        <v>500000</v>
      </c>
      <c r="K164" s="33"/>
    </row>
    <row r="165" spans="1:11" ht="15" customHeight="1" x14ac:dyDescent="0.25">
      <c r="A165" s="347"/>
      <c r="B165" s="272"/>
      <c r="C165" s="274"/>
      <c r="D165" s="295" t="s">
        <v>136</v>
      </c>
      <c r="E165" s="296"/>
      <c r="F165" s="297"/>
      <c r="G165" s="183">
        <f t="shared" si="23"/>
        <v>1080312</v>
      </c>
      <c r="H165" s="183">
        <f>SUM(H161:H163)</f>
        <v>171598</v>
      </c>
      <c r="I165" s="183">
        <f t="shared" ref="I165:K165" si="24">SUM(I161:I163)</f>
        <v>400</v>
      </c>
      <c r="J165" s="183">
        <f>SUM(J161:J164)</f>
        <v>815000</v>
      </c>
      <c r="K165" s="183">
        <f t="shared" si="24"/>
        <v>93314</v>
      </c>
    </row>
    <row r="166" spans="1:11" ht="15" customHeight="1" x14ac:dyDescent="0.25">
      <c r="A166" s="347"/>
      <c r="B166" s="271" t="s">
        <v>143</v>
      </c>
      <c r="C166" s="343" t="s">
        <v>144</v>
      </c>
      <c r="D166" s="283">
        <v>13</v>
      </c>
      <c r="E166" s="32" t="s">
        <v>285</v>
      </c>
      <c r="F166" s="130" t="s">
        <v>286</v>
      </c>
      <c r="G166" s="40">
        <f t="shared" ref="G166:G172" si="25">SUM(H166:K166)</f>
        <v>109000</v>
      </c>
      <c r="H166" s="72"/>
      <c r="I166" s="72"/>
      <c r="J166" s="72">
        <v>41000</v>
      </c>
      <c r="K166" s="72">
        <v>68000</v>
      </c>
    </row>
    <row r="167" spans="1:11" ht="24.4" customHeight="1" x14ac:dyDescent="0.25">
      <c r="A167" s="347"/>
      <c r="B167" s="271"/>
      <c r="C167" s="343"/>
      <c r="D167" s="283"/>
      <c r="E167" s="52" t="s">
        <v>62</v>
      </c>
      <c r="F167" s="6" t="s">
        <v>76</v>
      </c>
      <c r="G167" s="40">
        <f t="shared" si="25"/>
        <v>5315</v>
      </c>
      <c r="H167" s="72"/>
      <c r="I167" s="72"/>
      <c r="J167" s="72">
        <v>5315</v>
      </c>
      <c r="K167" s="72"/>
    </row>
    <row r="168" spans="1:11" ht="15" customHeight="1" x14ac:dyDescent="0.25">
      <c r="A168" s="347"/>
      <c r="B168" s="271"/>
      <c r="C168" s="343"/>
      <c r="D168" s="283"/>
      <c r="E168" s="32" t="s">
        <v>40</v>
      </c>
      <c r="F168" s="130" t="s">
        <v>51</v>
      </c>
      <c r="G168" s="40">
        <f t="shared" si="25"/>
        <v>21250</v>
      </c>
      <c r="H168" s="72">
        <v>21250</v>
      </c>
      <c r="I168" s="72"/>
      <c r="J168" s="72"/>
      <c r="K168" s="72"/>
    </row>
    <row r="169" spans="1:11" ht="15" customHeight="1" x14ac:dyDescent="0.25">
      <c r="A169" s="347"/>
      <c r="B169" s="271"/>
      <c r="C169" s="343"/>
      <c r="D169" s="283"/>
      <c r="E169" s="32" t="s">
        <v>41</v>
      </c>
      <c r="F169" s="130" t="s">
        <v>52</v>
      </c>
      <c r="G169" s="40">
        <f t="shared" si="25"/>
        <v>153500</v>
      </c>
      <c r="H169" s="72"/>
      <c r="I169" s="72">
        <v>2360</v>
      </c>
      <c r="J169" s="72">
        <v>150870</v>
      </c>
      <c r="K169" s="72">
        <v>270</v>
      </c>
    </row>
    <row r="170" spans="1:11" ht="21.75" customHeight="1" x14ac:dyDescent="0.25">
      <c r="A170" s="347"/>
      <c r="B170" s="271"/>
      <c r="C170" s="343"/>
      <c r="D170" s="283"/>
      <c r="E170" s="52" t="s">
        <v>43</v>
      </c>
      <c r="F170" s="6" t="s">
        <v>54</v>
      </c>
      <c r="G170" s="40">
        <f t="shared" si="25"/>
        <v>133236</v>
      </c>
      <c r="H170" s="72">
        <v>18331</v>
      </c>
      <c r="I170" s="72">
        <v>35171</v>
      </c>
      <c r="J170" s="72">
        <v>5734</v>
      </c>
      <c r="K170" s="72">
        <v>74000</v>
      </c>
    </row>
    <row r="171" spans="1:11" ht="21.75" customHeight="1" x14ac:dyDescent="0.25">
      <c r="A171" s="347"/>
      <c r="B171" s="271"/>
      <c r="C171" s="343"/>
      <c r="D171" s="283"/>
      <c r="E171" s="52" t="s">
        <v>45</v>
      </c>
      <c r="F171" s="6" t="s">
        <v>56</v>
      </c>
      <c r="G171" s="40">
        <f t="shared" si="25"/>
        <v>40000</v>
      </c>
      <c r="H171" s="72"/>
      <c r="I171" s="72"/>
      <c r="J171" s="72">
        <v>40000</v>
      </c>
      <c r="K171" s="72"/>
    </row>
    <row r="172" spans="1:11" ht="38.85" customHeight="1" x14ac:dyDescent="0.25">
      <c r="A172" s="347"/>
      <c r="B172" s="271"/>
      <c r="C172" s="343"/>
      <c r="D172" s="283"/>
      <c r="E172" s="52" t="s">
        <v>119</v>
      </c>
      <c r="F172" s="6" t="s">
        <v>156</v>
      </c>
      <c r="G172" s="40">
        <f t="shared" si="25"/>
        <v>122400</v>
      </c>
      <c r="H172" s="72"/>
      <c r="I172" s="72">
        <v>12914</v>
      </c>
      <c r="J172" s="72">
        <v>68886</v>
      </c>
      <c r="K172" s="72">
        <v>40600</v>
      </c>
    </row>
    <row r="173" spans="1:11" ht="19.149999999999999" customHeight="1" x14ac:dyDescent="0.25">
      <c r="A173" s="347"/>
      <c r="B173" s="271"/>
      <c r="C173" s="343"/>
      <c r="D173" s="284"/>
      <c r="E173" s="295" t="s">
        <v>287</v>
      </c>
      <c r="F173" s="297"/>
      <c r="G173" s="229">
        <f>SUM(G166:G172)</f>
        <v>584701</v>
      </c>
      <c r="H173" s="229">
        <f>SUM(H166:H172)</f>
        <v>39581</v>
      </c>
      <c r="I173" s="229">
        <f>SUM(I166:I172)</f>
        <v>50445</v>
      </c>
      <c r="J173" s="229">
        <f>SUM(J166:J172)</f>
        <v>311805</v>
      </c>
      <c r="K173" s="229">
        <f>SUM(K166:K172)</f>
        <v>182870</v>
      </c>
    </row>
    <row r="174" spans="1:11" ht="23.1" customHeight="1" x14ac:dyDescent="0.25">
      <c r="A174" s="347"/>
      <c r="B174" s="271"/>
      <c r="C174" s="343"/>
      <c r="D174" s="282">
        <v>131</v>
      </c>
      <c r="E174" s="73" t="s">
        <v>62</v>
      </c>
      <c r="F174" s="71" t="s">
        <v>76</v>
      </c>
      <c r="G174" s="40">
        <f t="shared" ref="G174:G176" si="26">SUM(H174:K174)</f>
        <v>2052</v>
      </c>
      <c r="H174" s="72"/>
      <c r="I174" s="72"/>
      <c r="J174" s="72">
        <v>2052</v>
      </c>
      <c r="K174" s="72"/>
    </row>
    <row r="175" spans="1:11" ht="23.45" customHeight="1" x14ac:dyDescent="0.25">
      <c r="A175" s="347"/>
      <c r="B175" s="271"/>
      <c r="C175" s="343"/>
      <c r="D175" s="283"/>
      <c r="E175" s="52" t="s">
        <v>45</v>
      </c>
      <c r="F175" s="51" t="s">
        <v>56</v>
      </c>
      <c r="G175" s="23">
        <f t="shared" si="26"/>
        <v>15000</v>
      </c>
      <c r="H175" s="33"/>
      <c r="I175" s="33"/>
      <c r="J175" s="33"/>
      <c r="K175" s="33">
        <v>15000</v>
      </c>
    </row>
    <row r="176" spans="1:11" ht="36" customHeight="1" x14ac:dyDescent="0.25">
      <c r="A176" s="347"/>
      <c r="B176" s="271"/>
      <c r="C176" s="343"/>
      <c r="D176" s="283"/>
      <c r="E176" s="52" t="s">
        <v>119</v>
      </c>
      <c r="F176" s="51" t="s">
        <v>156</v>
      </c>
      <c r="G176" s="23">
        <f t="shared" si="26"/>
        <v>15501</v>
      </c>
      <c r="H176" s="33"/>
      <c r="I176" s="33">
        <v>15501</v>
      </c>
      <c r="J176" s="33"/>
      <c r="K176" s="33"/>
    </row>
    <row r="177" spans="1:11" ht="13.7" customHeight="1" x14ac:dyDescent="0.25">
      <c r="A177" s="347"/>
      <c r="B177" s="271"/>
      <c r="C177" s="343"/>
      <c r="D177" s="284"/>
      <c r="E177" s="295" t="s">
        <v>266</v>
      </c>
      <c r="F177" s="297"/>
      <c r="G177" s="183">
        <f>SUM(G174:G176)</f>
        <v>32553</v>
      </c>
      <c r="H177" s="183">
        <f>SUM(H174:H176)</f>
        <v>0</v>
      </c>
      <c r="I177" s="183">
        <f>SUM(I174:I176)</f>
        <v>15501</v>
      </c>
      <c r="J177" s="183">
        <f>SUM(J174:J176)</f>
        <v>2052</v>
      </c>
      <c r="K177" s="183">
        <f>SUM(K174:K176)</f>
        <v>15000</v>
      </c>
    </row>
    <row r="178" spans="1:11" ht="39.4" customHeight="1" x14ac:dyDescent="0.25">
      <c r="A178" s="347"/>
      <c r="B178" s="271"/>
      <c r="C178" s="343"/>
      <c r="D178" s="282">
        <v>1419</v>
      </c>
      <c r="E178" s="32" t="s">
        <v>119</v>
      </c>
      <c r="F178" s="152" t="s">
        <v>156</v>
      </c>
      <c r="G178" s="34">
        <f t="shared" ref="G178:G213" si="27">SUM(H178:K178)</f>
        <v>10287</v>
      </c>
      <c r="H178" s="33"/>
      <c r="I178" s="33"/>
      <c r="J178" s="33"/>
      <c r="K178" s="33">
        <v>10287</v>
      </c>
    </row>
    <row r="179" spans="1:11" ht="18.2" customHeight="1" x14ac:dyDescent="0.25">
      <c r="A179" s="347"/>
      <c r="B179" s="271"/>
      <c r="C179" s="343"/>
      <c r="D179" s="284"/>
      <c r="E179" s="295" t="s">
        <v>317</v>
      </c>
      <c r="F179" s="297"/>
      <c r="G179" s="183">
        <f>SUM(G178)</f>
        <v>10287</v>
      </c>
      <c r="H179" s="183">
        <f t="shared" ref="H179:K179" si="28">SUM(H178)</f>
        <v>0</v>
      </c>
      <c r="I179" s="183">
        <f t="shared" si="28"/>
        <v>0</v>
      </c>
      <c r="J179" s="183">
        <f t="shared" si="28"/>
        <v>0</v>
      </c>
      <c r="K179" s="183">
        <f t="shared" si="28"/>
        <v>10287</v>
      </c>
    </row>
    <row r="180" spans="1:11" ht="13.7" customHeight="1" x14ac:dyDescent="0.25">
      <c r="A180" s="347"/>
      <c r="B180" s="271"/>
      <c r="C180" s="343"/>
      <c r="D180" s="361">
        <v>1422</v>
      </c>
      <c r="E180" s="32" t="s">
        <v>41</v>
      </c>
      <c r="F180" s="38" t="s">
        <v>52</v>
      </c>
      <c r="G180" s="23">
        <f t="shared" si="27"/>
        <v>3630</v>
      </c>
      <c r="H180" s="33"/>
      <c r="I180" s="33">
        <v>3630</v>
      </c>
      <c r="J180" s="33"/>
      <c r="K180" s="33"/>
    </row>
    <row r="181" spans="1:11" ht="25.9" customHeight="1" x14ac:dyDescent="0.25">
      <c r="A181" s="347"/>
      <c r="B181" s="271"/>
      <c r="C181" s="343"/>
      <c r="D181" s="361"/>
      <c r="E181" s="32" t="s">
        <v>28</v>
      </c>
      <c r="F181" s="152" t="s">
        <v>29</v>
      </c>
      <c r="G181" s="23">
        <f t="shared" si="27"/>
        <v>999</v>
      </c>
      <c r="H181" s="33"/>
      <c r="I181" s="33">
        <v>999</v>
      </c>
      <c r="J181" s="33"/>
      <c r="K181" s="33"/>
    </row>
    <row r="182" spans="1:11" ht="13.7" customHeight="1" x14ac:dyDescent="0.25">
      <c r="A182" s="347"/>
      <c r="B182" s="271"/>
      <c r="C182" s="343"/>
      <c r="D182" s="361"/>
      <c r="E182" s="52" t="s">
        <v>43</v>
      </c>
      <c r="F182" s="5" t="s">
        <v>54</v>
      </c>
      <c r="G182" s="23">
        <f t="shared" si="27"/>
        <v>8000</v>
      </c>
      <c r="H182" s="33"/>
      <c r="I182" s="33">
        <v>8000</v>
      </c>
      <c r="J182" s="33"/>
      <c r="K182" s="33"/>
    </row>
    <row r="183" spans="1:11" ht="13.7" customHeight="1" x14ac:dyDescent="0.25">
      <c r="A183" s="347"/>
      <c r="B183" s="271"/>
      <c r="C183" s="343"/>
      <c r="D183" s="361"/>
      <c r="E183" s="295" t="s">
        <v>302</v>
      </c>
      <c r="F183" s="297"/>
      <c r="G183" s="183">
        <f>SUM(H183:K183)</f>
        <v>12629</v>
      </c>
      <c r="H183" s="183">
        <f>SUM(H180:H182)</f>
        <v>0</v>
      </c>
      <c r="I183" s="183">
        <f t="shared" ref="I183:K183" si="29">SUM(I180:I182)</f>
        <v>12629</v>
      </c>
      <c r="J183" s="183">
        <f t="shared" si="29"/>
        <v>0</v>
      </c>
      <c r="K183" s="183">
        <f t="shared" si="29"/>
        <v>0</v>
      </c>
    </row>
    <row r="184" spans="1:11" ht="13.7" customHeight="1" x14ac:dyDescent="0.25">
      <c r="A184" s="347"/>
      <c r="B184" s="271"/>
      <c r="C184" s="343"/>
      <c r="D184" s="361">
        <v>143</v>
      </c>
      <c r="E184" s="32" t="s">
        <v>41</v>
      </c>
      <c r="F184" s="38" t="s">
        <v>52</v>
      </c>
      <c r="G184" s="23">
        <f t="shared" si="27"/>
        <v>1089</v>
      </c>
      <c r="H184" s="33"/>
      <c r="I184" s="33">
        <v>1089</v>
      </c>
      <c r="J184" s="33"/>
      <c r="K184" s="33"/>
    </row>
    <row r="185" spans="1:11" ht="33.4" customHeight="1" x14ac:dyDescent="0.25">
      <c r="A185" s="347"/>
      <c r="B185" s="271"/>
      <c r="C185" s="343"/>
      <c r="D185" s="361"/>
      <c r="E185" s="32" t="s">
        <v>91</v>
      </c>
      <c r="F185" s="152" t="s">
        <v>303</v>
      </c>
      <c r="G185" s="23">
        <f t="shared" si="27"/>
        <v>0</v>
      </c>
      <c r="H185" s="33"/>
      <c r="I185" s="33"/>
      <c r="J185" s="33"/>
      <c r="K185" s="33"/>
    </row>
    <row r="186" spans="1:11" ht="15.6" customHeight="1" x14ac:dyDescent="0.25">
      <c r="A186" s="347"/>
      <c r="B186" s="271"/>
      <c r="C186" s="343"/>
      <c r="D186" s="361"/>
      <c r="E186" s="295" t="s">
        <v>304</v>
      </c>
      <c r="F186" s="297"/>
      <c r="G186" s="183">
        <f t="shared" ref="G186:G193" si="30">SUM(H186:K186)</f>
        <v>1089</v>
      </c>
      <c r="H186" s="183">
        <f>SUM(H184:H185)</f>
        <v>0</v>
      </c>
      <c r="I186" s="183">
        <f t="shared" ref="I186:K186" si="31">SUM(I184:I185)</f>
        <v>1089</v>
      </c>
      <c r="J186" s="183">
        <f t="shared" si="31"/>
        <v>0</v>
      </c>
      <c r="K186" s="183">
        <f t="shared" si="31"/>
        <v>0</v>
      </c>
    </row>
    <row r="187" spans="1:11" ht="21.75" customHeight="1" x14ac:dyDescent="0.25">
      <c r="A187" s="347"/>
      <c r="B187" s="271"/>
      <c r="C187" s="343"/>
      <c r="D187" s="282">
        <v>144</v>
      </c>
      <c r="E187" s="32" t="s">
        <v>166</v>
      </c>
      <c r="F187" s="152" t="s">
        <v>167</v>
      </c>
      <c r="G187" s="34">
        <f>SUM(H187:K187)</f>
        <v>16521.259999999998</v>
      </c>
      <c r="H187" s="33"/>
      <c r="I187" s="33"/>
      <c r="J187" s="33">
        <v>16521.259999999998</v>
      </c>
      <c r="K187" s="33"/>
    </row>
    <row r="188" spans="1:11" ht="15.6" customHeight="1" x14ac:dyDescent="0.25">
      <c r="A188" s="347"/>
      <c r="B188" s="271"/>
      <c r="C188" s="343"/>
      <c r="D188" s="284"/>
      <c r="E188" s="295" t="s">
        <v>318</v>
      </c>
      <c r="F188" s="297"/>
      <c r="G188" s="183">
        <f>SUM(G187)</f>
        <v>16521.259999999998</v>
      </c>
      <c r="H188" s="183">
        <f t="shared" ref="H188:K188" si="32">SUM(H187)</f>
        <v>0</v>
      </c>
      <c r="I188" s="183">
        <f t="shared" si="32"/>
        <v>0</v>
      </c>
      <c r="J188" s="183">
        <f t="shared" si="32"/>
        <v>16521.259999999998</v>
      </c>
      <c r="K188" s="183">
        <f t="shared" si="32"/>
        <v>0</v>
      </c>
    </row>
    <row r="189" spans="1:11" ht="15.6" customHeight="1" x14ac:dyDescent="0.25">
      <c r="A189" s="347"/>
      <c r="B189" s="271"/>
      <c r="C189" s="343"/>
      <c r="D189" s="361">
        <v>145</v>
      </c>
      <c r="E189" s="32" t="s">
        <v>40</v>
      </c>
      <c r="F189" s="130" t="s">
        <v>51</v>
      </c>
      <c r="G189" s="34">
        <f t="shared" si="30"/>
        <v>3750</v>
      </c>
      <c r="H189" s="33"/>
      <c r="I189" s="33">
        <v>3750</v>
      </c>
      <c r="J189" s="33"/>
      <c r="K189" s="33"/>
    </row>
    <row r="190" spans="1:11" ht="15.6" customHeight="1" x14ac:dyDescent="0.25">
      <c r="A190" s="347"/>
      <c r="B190" s="271"/>
      <c r="C190" s="343"/>
      <c r="D190" s="361"/>
      <c r="E190" s="52" t="s">
        <v>43</v>
      </c>
      <c r="F190" s="6" t="s">
        <v>54</v>
      </c>
      <c r="G190" s="34">
        <f t="shared" si="30"/>
        <v>9660</v>
      </c>
      <c r="H190" s="33"/>
      <c r="I190" s="33">
        <v>9442</v>
      </c>
      <c r="J190" s="33">
        <v>218</v>
      </c>
      <c r="K190" s="33"/>
    </row>
    <row r="191" spans="1:11" ht="15.6" customHeight="1" x14ac:dyDescent="0.25">
      <c r="A191" s="347"/>
      <c r="B191" s="271"/>
      <c r="C191" s="343"/>
      <c r="D191" s="361"/>
      <c r="E191" s="295" t="s">
        <v>305</v>
      </c>
      <c r="F191" s="297"/>
      <c r="G191" s="183">
        <f t="shared" si="30"/>
        <v>13410</v>
      </c>
      <c r="H191" s="183">
        <f>SUM(H189:H190)</f>
        <v>0</v>
      </c>
      <c r="I191" s="183">
        <f t="shared" ref="I191:K191" si="33">SUM(I189:I190)</f>
        <v>13192</v>
      </c>
      <c r="J191" s="183">
        <f t="shared" si="33"/>
        <v>218</v>
      </c>
      <c r="K191" s="183">
        <f t="shared" si="33"/>
        <v>0</v>
      </c>
    </row>
    <row r="192" spans="1:11" ht="23.85" customHeight="1" x14ac:dyDescent="0.25">
      <c r="A192" s="347"/>
      <c r="B192" s="271"/>
      <c r="C192" s="343"/>
      <c r="D192" s="361">
        <v>147</v>
      </c>
      <c r="E192" s="52" t="s">
        <v>67</v>
      </c>
      <c r="F192" s="6" t="s">
        <v>80</v>
      </c>
      <c r="G192" s="34">
        <f t="shared" si="30"/>
        <v>1092300</v>
      </c>
      <c r="H192" s="33"/>
      <c r="I192" s="33">
        <v>792400</v>
      </c>
      <c r="J192" s="33">
        <v>57150</v>
      </c>
      <c r="K192" s="33">
        <v>242750</v>
      </c>
    </row>
    <row r="193" spans="1:11" ht="15.6" customHeight="1" x14ac:dyDescent="0.25">
      <c r="A193" s="347"/>
      <c r="B193" s="271"/>
      <c r="C193" s="343"/>
      <c r="D193" s="361"/>
      <c r="E193" s="295" t="s">
        <v>306</v>
      </c>
      <c r="F193" s="297"/>
      <c r="G193" s="183">
        <f t="shared" si="30"/>
        <v>1092300</v>
      </c>
      <c r="H193" s="183">
        <f>SUM(H192)</f>
        <v>0</v>
      </c>
      <c r="I193" s="183">
        <f t="shared" ref="I193:K193" si="34">SUM(I192)</f>
        <v>792400</v>
      </c>
      <c r="J193" s="183">
        <f t="shared" si="34"/>
        <v>57150</v>
      </c>
      <c r="K193" s="183">
        <f t="shared" si="34"/>
        <v>242750</v>
      </c>
    </row>
    <row r="194" spans="1:11" ht="15.6" customHeight="1" x14ac:dyDescent="0.25">
      <c r="A194" s="347"/>
      <c r="B194" s="271"/>
      <c r="C194" s="343"/>
      <c r="D194" s="282">
        <v>151</v>
      </c>
      <c r="E194" s="52" t="s">
        <v>138</v>
      </c>
      <c r="F194" s="6" t="s">
        <v>161</v>
      </c>
      <c r="G194" s="23">
        <f t="shared" si="27"/>
        <v>14250</v>
      </c>
      <c r="H194" s="33"/>
      <c r="I194" s="33"/>
      <c r="J194" s="33">
        <v>14250</v>
      </c>
      <c r="K194" s="33"/>
    </row>
    <row r="195" spans="1:11" ht="33.4" customHeight="1" x14ac:dyDescent="0.25">
      <c r="A195" s="347"/>
      <c r="B195" s="271"/>
      <c r="C195" s="343"/>
      <c r="D195" s="283"/>
      <c r="E195" s="52" t="s">
        <v>27</v>
      </c>
      <c r="F195" s="6" t="s">
        <v>162</v>
      </c>
      <c r="G195" s="23">
        <f t="shared" si="27"/>
        <v>4828</v>
      </c>
      <c r="H195" s="33"/>
      <c r="I195" s="33"/>
      <c r="J195" s="33">
        <v>4828</v>
      </c>
      <c r="K195" s="33"/>
    </row>
    <row r="196" spans="1:11" ht="24.75" customHeight="1" x14ac:dyDescent="0.25">
      <c r="A196" s="347"/>
      <c r="B196" s="271"/>
      <c r="C196" s="343"/>
      <c r="D196" s="283"/>
      <c r="E196" s="52" t="s">
        <v>67</v>
      </c>
      <c r="F196" s="6" t="s">
        <v>80</v>
      </c>
      <c r="G196" s="23">
        <f t="shared" si="27"/>
        <v>270293</v>
      </c>
      <c r="H196" s="20">
        <v>14240</v>
      </c>
      <c r="I196" s="20">
        <v>25503</v>
      </c>
      <c r="J196" s="20">
        <v>127449</v>
      </c>
      <c r="K196" s="20">
        <v>103101</v>
      </c>
    </row>
    <row r="197" spans="1:11" ht="19.149999999999999" customHeight="1" x14ac:dyDescent="0.25">
      <c r="A197" s="347"/>
      <c r="B197" s="271"/>
      <c r="C197" s="343"/>
      <c r="D197" s="283"/>
      <c r="E197" s="52" t="s">
        <v>38</v>
      </c>
      <c r="F197" s="6" t="s">
        <v>49</v>
      </c>
      <c r="G197" s="23">
        <f t="shared" si="27"/>
        <v>2710</v>
      </c>
      <c r="H197" s="20"/>
      <c r="I197" s="20"/>
      <c r="J197" s="20"/>
      <c r="K197" s="20">
        <v>2710</v>
      </c>
    </row>
    <row r="198" spans="1:11" ht="15" customHeight="1" x14ac:dyDescent="0.25">
      <c r="A198" s="347"/>
      <c r="B198" s="271"/>
      <c r="C198" s="343"/>
      <c r="D198" s="283"/>
      <c r="E198" s="52" t="s">
        <v>259</v>
      </c>
      <c r="F198" s="6" t="s">
        <v>260</v>
      </c>
      <c r="G198" s="23">
        <f t="shared" si="27"/>
        <v>14246</v>
      </c>
      <c r="H198" s="20">
        <v>8301</v>
      </c>
      <c r="I198" s="20">
        <v>235</v>
      </c>
      <c r="J198" s="20">
        <v>265</v>
      </c>
      <c r="K198" s="20">
        <v>5445</v>
      </c>
    </row>
    <row r="199" spans="1:11" ht="15" customHeight="1" x14ac:dyDescent="0.25">
      <c r="A199" s="347"/>
      <c r="B199" s="271"/>
      <c r="C199" s="343"/>
      <c r="D199" s="283"/>
      <c r="E199" s="52" t="s">
        <v>40</v>
      </c>
      <c r="F199" s="6" t="s">
        <v>51</v>
      </c>
      <c r="G199" s="23">
        <f t="shared" si="27"/>
        <v>34380</v>
      </c>
      <c r="H199" s="20"/>
      <c r="I199" s="20"/>
      <c r="J199" s="20"/>
      <c r="K199" s="20">
        <v>34380</v>
      </c>
    </row>
    <row r="200" spans="1:11" ht="14.25" customHeight="1" x14ac:dyDescent="0.25">
      <c r="A200" s="347"/>
      <c r="B200" s="271"/>
      <c r="C200" s="343"/>
      <c r="D200" s="283"/>
      <c r="E200" s="52" t="s">
        <v>131</v>
      </c>
      <c r="F200" s="6" t="s">
        <v>160</v>
      </c>
      <c r="G200" s="23">
        <f t="shared" si="27"/>
        <v>72987</v>
      </c>
      <c r="H200" s="20"/>
      <c r="I200" s="20">
        <v>22247</v>
      </c>
      <c r="J200" s="20">
        <v>50690</v>
      </c>
      <c r="K200" s="20">
        <v>50</v>
      </c>
    </row>
    <row r="201" spans="1:11" ht="14.25" customHeight="1" x14ac:dyDescent="0.25">
      <c r="A201" s="347"/>
      <c r="B201" s="271"/>
      <c r="C201" s="343"/>
      <c r="D201" s="283"/>
      <c r="E201" s="32" t="s">
        <v>41</v>
      </c>
      <c r="F201" s="38" t="s">
        <v>52</v>
      </c>
      <c r="G201" s="23">
        <f t="shared" si="27"/>
        <v>36325</v>
      </c>
      <c r="H201" s="20"/>
      <c r="I201" s="20">
        <v>30000</v>
      </c>
      <c r="J201" s="20">
        <v>5708</v>
      </c>
      <c r="K201" s="20">
        <v>617</v>
      </c>
    </row>
    <row r="202" spans="1:11" ht="17.100000000000001" customHeight="1" x14ac:dyDescent="0.25">
      <c r="A202" s="347"/>
      <c r="B202" s="271"/>
      <c r="C202" s="343"/>
      <c r="D202" s="283"/>
      <c r="E202" s="52" t="s">
        <v>203</v>
      </c>
      <c r="F202" s="20" t="s">
        <v>204</v>
      </c>
      <c r="G202" s="23">
        <f t="shared" si="27"/>
        <v>9922</v>
      </c>
      <c r="H202" s="20"/>
      <c r="I202" s="20"/>
      <c r="J202" s="20">
        <v>9922</v>
      </c>
      <c r="K202" s="20"/>
    </row>
    <row r="203" spans="1:11" ht="14.25" customHeight="1" x14ac:dyDescent="0.25">
      <c r="A203" s="347"/>
      <c r="B203" s="271"/>
      <c r="C203" s="343"/>
      <c r="D203" s="283"/>
      <c r="E203" s="52" t="s">
        <v>43</v>
      </c>
      <c r="F203" s="5" t="s">
        <v>54</v>
      </c>
      <c r="G203" s="23">
        <f t="shared" si="27"/>
        <v>32857</v>
      </c>
      <c r="H203" s="20">
        <v>24890</v>
      </c>
      <c r="I203" s="20">
        <v>5083</v>
      </c>
      <c r="J203" s="20"/>
      <c r="K203" s="20">
        <v>2884</v>
      </c>
    </row>
    <row r="204" spans="1:11" ht="24" customHeight="1" x14ac:dyDescent="0.25">
      <c r="A204" s="347"/>
      <c r="B204" s="271"/>
      <c r="C204" s="343"/>
      <c r="D204" s="283"/>
      <c r="E204" s="52" t="s">
        <v>91</v>
      </c>
      <c r="F204" s="6" t="s">
        <v>96</v>
      </c>
      <c r="G204" s="23">
        <f t="shared" si="27"/>
        <v>78983</v>
      </c>
      <c r="H204" s="20">
        <v>15000</v>
      </c>
      <c r="I204" s="20"/>
      <c r="J204" s="20">
        <v>31583</v>
      </c>
      <c r="K204" s="20">
        <v>32400</v>
      </c>
    </row>
    <row r="205" spans="1:11" ht="24" customHeight="1" x14ac:dyDescent="0.25">
      <c r="A205" s="347"/>
      <c r="B205" s="271"/>
      <c r="C205" s="343"/>
      <c r="D205" s="283"/>
      <c r="E205" s="52" t="s">
        <v>166</v>
      </c>
      <c r="F205" s="6" t="s">
        <v>167</v>
      </c>
      <c r="G205" s="23">
        <f t="shared" si="27"/>
        <v>36984</v>
      </c>
      <c r="H205" s="20"/>
      <c r="I205" s="20"/>
      <c r="J205" s="20">
        <v>6659</v>
      </c>
      <c r="K205" s="20">
        <v>30325</v>
      </c>
    </row>
    <row r="206" spans="1:11" ht="18" customHeight="1" x14ac:dyDescent="0.25">
      <c r="A206" s="347"/>
      <c r="B206" s="271"/>
      <c r="C206" s="343"/>
      <c r="D206" s="283"/>
      <c r="E206" s="52" t="s">
        <v>45</v>
      </c>
      <c r="F206" s="5" t="s">
        <v>56</v>
      </c>
      <c r="G206" s="23">
        <f t="shared" si="27"/>
        <v>0</v>
      </c>
      <c r="H206" s="20"/>
      <c r="I206" s="20"/>
      <c r="J206" s="20"/>
      <c r="K206" s="20"/>
    </row>
    <row r="207" spans="1:11" ht="36.75" customHeight="1" x14ac:dyDescent="0.25">
      <c r="A207" s="347"/>
      <c r="B207" s="271"/>
      <c r="C207" s="343"/>
      <c r="D207" s="283"/>
      <c r="E207" s="52" t="s">
        <v>119</v>
      </c>
      <c r="F207" s="6" t="s">
        <v>156</v>
      </c>
      <c r="G207" s="23">
        <f t="shared" si="27"/>
        <v>4451</v>
      </c>
      <c r="H207" s="20">
        <v>1300</v>
      </c>
      <c r="I207" s="20">
        <v>24</v>
      </c>
      <c r="J207" s="20">
        <v>126</v>
      </c>
      <c r="K207" s="20">
        <v>3001</v>
      </c>
    </row>
    <row r="208" spans="1:11" ht="25.15" customHeight="1" x14ac:dyDescent="0.25">
      <c r="A208" s="347"/>
      <c r="B208" s="271"/>
      <c r="C208" s="343"/>
      <c r="D208" s="283"/>
      <c r="E208" s="52" t="s">
        <v>307</v>
      </c>
      <c r="F208" s="6" t="s">
        <v>308</v>
      </c>
      <c r="G208" s="23">
        <f t="shared" si="27"/>
        <v>1500</v>
      </c>
      <c r="H208" s="20"/>
      <c r="I208" s="20"/>
      <c r="J208" s="20">
        <v>1500</v>
      </c>
      <c r="K208" s="20"/>
    </row>
    <row r="209" spans="1:11" ht="14.25" customHeight="1" x14ac:dyDescent="0.25">
      <c r="A209" s="347"/>
      <c r="B209" s="271"/>
      <c r="C209" s="343"/>
      <c r="D209" s="284"/>
      <c r="E209" s="295" t="s">
        <v>262</v>
      </c>
      <c r="F209" s="297"/>
      <c r="G209" s="183">
        <f>SUM(G194:G208)</f>
        <v>614716</v>
      </c>
      <c r="H209" s="183">
        <f t="shared" ref="H209:K209" si="35">SUM(H194:H208)</f>
        <v>63731</v>
      </c>
      <c r="I209" s="183">
        <f t="shared" si="35"/>
        <v>83092</v>
      </c>
      <c r="J209" s="183">
        <f t="shared" si="35"/>
        <v>252980</v>
      </c>
      <c r="K209" s="183">
        <f t="shared" si="35"/>
        <v>214913</v>
      </c>
    </row>
    <row r="210" spans="1:11" ht="36" customHeight="1" x14ac:dyDescent="0.25">
      <c r="A210" s="347"/>
      <c r="B210" s="271"/>
      <c r="C210" s="343"/>
      <c r="D210" s="373">
        <v>158</v>
      </c>
      <c r="E210" s="81" t="s">
        <v>27</v>
      </c>
      <c r="F210" s="6" t="s">
        <v>162</v>
      </c>
      <c r="G210" s="23">
        <f t="shared" si="27"/>
        <v>26964</v>
      </c>
      <c r="H210" s="20">
        <v>10000</v>
      </c>
      <c r="I210" s="20">
        <v>6239</v>
      </c>
      <c r="J210" s="20">
        <v>1643</v>
      </c>
      <c r="K210" s="20">
        <v>9082</v>
      </c>
    </row>
    <row r="211" spans="1:11" ht="28.5" customHeight="1" x14ac:dyDescent="0.25">
      <c r="A211" s="347"/>
      <c r="B211" s="271"/>
      <c r="C211" s="343"/>
      <c r="D211" s="374"/>
      <c r="E211" s="81" t="s">
        <v>67</v>
      </c>
      <c r="F211" s="6" t="s">
        <v>80</v>
      </c>
      <c r="G211" s="23">
        <f t="shared" si="27"/>
        <v>111460</v>
      </c>
      <c r="H211" s="77">
        <v>3000</v>
      </c>
      <c r="I211" s="77"/>
      <c r="J211" s="77">
        <v>51200</v>
      </c>
      <c r="K211" s="77">
        <v>57260</v>
      </c>
    </row>
    <row r="212" spans="1:11" ht="16.350000000000001" customHeight="1" x14ac:dyDescent="0.25">
      <c r="A212" s="347"/>
      <c r="B212" s="271"/>
      <c r="C212" s="343"/>
      <c r="D212" s="374"/>
      <c r="E212" s="81" t="s">
        <v>40</v>
      </c>
      <c r="F212" s="130" t="s">
        <v>51</v>
      </c>
      <c r="G212" s="23">
        <f t="shared" si="27"/>
        <v>1700</v>
      </c>
      <c r="H212" s="77"/>
      <c r="I212" s="77">
        <v>1700</v>
      </c>
      <c r="J212" s="77"/>
      <c r="K212" s="77"/>
    </row>
    <row r="213" spans="1:11" ht="15.6" customHeight="1" x14ac:dyDescent="0.25">
      <c r="A213" s="347"/>
      <c r="B213" s="271"/>
      <c r="C213" s="343"/>
      <c r="D213" s="374"/>
      <c r="E213" s="81" t="s">
        <v>131</v>
      </c>
      <c r="F213" s="6" t="s">
        <v>160</v>
      </c>
      <c r="G213" s="23">
        <f t="shared" si="27"/>
        <v>2696</v>
      </c>
      <c r="H213" s="77"/>
      <c r="I213" s="77"/>
      <c r="J213" s="77">
        <v>2696</v>
      </c>
      <c r="K213" s="77"/>
    </row>
    <row r="214" spans="1:11" ht="15" customHeight="1" x14ac:dyDescent="0.25">
      <c r="A214" s="347"/>
      <c r="B214" s="271"/>
      <c r="C214" s="343"/>
      <c r="D214" s="374"/>
      <c r="E214" s="287" t="s">
        <v>274</v>
      </c>
      <c r="F214" s="289"/>
      <c r="G214" s="192">
        <f>SUM(H214:K214)</f>
        <v>142820</v>
      </c>
      <c r="H214" s="192">
        <f t="shared" ref="H214:J214" si="36">SUM(H210:H213)</f>
        <v>13000</v>
      </c>
      <c r="I214" s="192">
        <f t="shared" si="36"/>
        <v>7939</v>
      </c>
      <c r="J214" s="192">
        <f t="shared" si="36"/>
        <v>55539</v>
      </c>
      <c r="K214" s="192">
        <f>SUM(K210:K213)</f>
        <v>66342</v>
      </c>
    </row>
    <row r="215" spans="1:11" ht="19.7" customHeight="1" x14ac:dyDescent="0.25">
      <c r="A215" s="347"/>
      <c r="B215" s="272"/>
      <c r="C215" s="344"/>
      <c r="D215" s="295" t="s">
        <v>142</v>
      </c>
      <c r="E215" s="296"/>
      <c r="F215" s="297"/>
      <c r="G215" s="183">
        <f>SUM(G173,G177,G179,G183,G186+G188+G191+G193+G209+G214)</f>
        <v>2521026.2599999998</v>
      </c>
      <c r="H215" s="183">
        <f t="shared" ref="H215:K215" si="37">SUM(H173,H177,H179,H183,H186+H188+H191+H193+H209+H214)</f>
        <v>116312</v>
      </c>
      <c r="I215" s="183">
        <f t="shared" si="37"/>
        <v>976287</v>
      </c>
      <c r="J215" s="183">
        <f t="shared" si="37"/>
        <v>696265.26</v>
      </c>
      <c r="K215" s="183">
        <f t="shared" si="37"/>
        <v>732162</v>
      </c>
    </row>
    <row r="216" spans="1:11" ht="15" customHeight="1" x14ac:dyDescent="0.25">
      <c r="A216" s="347"/>
      <c r="B216" s="286" t="s">
        <v>148</v>
      </c>
      <c r="C216" s="285" t="s">
        <v>147</v>
      </c>
      <c r="D216" s="283">
        <v>151</v>
      </c>
      <c r="E216" s="73" t="s">
        <v>112</v>
      </c>
      <c r="F216" s="68" t="s">
        <v>150</v>
      </c>
      <c r="G216" s="40">
        <f>SUM(H216:K216)</f>
        <v>11000</v>
      </c>
      <c r="H216" s="42">
        <v>1000</v>
      </c>
      <c r="I216" s="42">
        <v>3650</v>
      </c>
      <c r="J216" s="42">
        <v>6250</v>
      </c>
      <c r="K216" s="42">
        <v>100</v>
      </c>
    </row>
    <row r="217" spans="1:11" ht="23.25" customHeight="1" x14ac:dyDescent="0.25">
      <c r="A217" s="347"/>
      <c r="B217" s="271"/>
      <c r="C217" s="273"/>
      <c r="D217" s="283"/>
      <c r="E217" s="52" t="s">
        <v>30</v>
      </c>
      <c r="F217" s="6" t="s">
        <v>31</v>
      </c>
      <c r="G217" s="23">
        <f t="shared" ref="G217:G218" si="38">SUM(H217:K217)</f>
        <v>7000</v>
      </c>
      <c r="H217" s="20"/>
      <c r="I217" s="20"/>
      <c r="J217" s="20">
        <v>6200</v>
      </c>
      <c r="K217" s="20">
        <v>800</v>
      </c>
    </row>
    <row r="218" spans="1:11" ht="15" customHeight="1" x14ac:dyDescent="0.25">
      <c r="A218" s="347"/>
      <c r="B218" s="271"/>
      <c r="C218" s="273"/>
      <c r="D218" s="283"/>
      <c r="E218" s="74" t="s">
        <v>145</v>
      </c>
      <c r="F218" s="69" t="s">
        <v>165</v>
      </c>
      <c r="G218" s="76">
        <f t="shared" si="38"/>
        <v>7000</v>
      </c>
      <c r="H218" s="77"/>
      <c r="I218" s="77"/>
      <c r="J218" s="77">
        <v>3000</v>
      </c>
      <c r="K218" s="77">
        <v>4000</v>
      </c>
    </row>
    <row r="219" spans="1:11" ht="15" customHeight="1" thickBot="1" x14ac:dyDescent="0.3">
      <c r="A219" s="347"/>
      <c r="B219" s="271"/>
      <c r="C219" s="343"/>
      <c r="D219" s="287" t="s">
        <v>146</v>
      </c>
      <c r="E219" s="288"/>
      <c r="F219" s="289"/>
      <c r="G219" s="192">
        <f>SUM(H219:K219)</f>
        <v>25000</v>
      </c>
      <c r="H219" s="192">
        <f t="shared" ref="H219:K219" si="39">SUM(H216:H218)</f>
        <v>1000</v>
      </c>
      <c r="I219" s="192">
        <f t="shared" si="39"/>
        <v>3650</v>
      </c>
      <c r="J219" s="192">
        <f t="shared" si="39"/>
        <v>15450</v>
      </c>
      <c r="K219" s="192">
        <f t="shared" si="39"/>
        <v>4900</v>
      </c>
    </row>
    <row r="220" spans="1:11" ht="18" customHeight="1" thickBot="1" x14ac:dyDescent="0.3">
      <c r="A220" s="230" t="s">
        <v>292</v>
      </c>
      <c r="B220" s="277" t="s">
        <v>296</v>
      </c>
      <c r="C220" s="278"/>
      <c r="D220" s="278"/>
      <c r="E220" s="278"/>
      <c r="F220" s="279"/>
      <c r="G220" s="231">
        <f>SUM(G227,G230,G233,G239,G241,G243+G246)</f>
        <v>3224037.71</v>
      </c>
      <c r="H220" s="231">
        <f t="shared" ref="H220:K220" si="40">SUM(H227,H230,H233,H239,H241,H243+H246)</f>
        <v>1659054</v>
      </c>
      <c r="I220" s="231">
        <f t="shared" si="40"/>
        <v>511481.5</v>
      </c>
      <c r="J220" s="231">
        <f t="shared" si="40"/>
        <v>416781.68</v>
      </c>
      <c r="K220" s="232">
        <f t="shared" si="40"/>
        <v>636720.53</v>
      </c>
    </row>
    <row r="221" spans="1:11" ht="22.5" customHeight="1" x14ac:dyDescent="0.25">
      <c r="A221" s="409"/>
      <c r="B221" s="271" t="s">
        <v>59</v>
      </c>
      <c r="C221" s="273" t="s">
        <v>15</v>
      </c>
      <c r="D221" s="233" t="s">
        <v>309</v>
      </c>
      <c r="E221" s="178" t="s">
        <v>263</v>
      </c>
      <c r="F221" s="151" t="s">
        <v>310</v>
      </c>
      <c r="G221" s="40">
        <f t="shared" ref="G221:G723" si="41">SUM(H221:K221)</f>
        <v>2261</v>
      </c>
      <c r="H221" s="72"/>
      <c r="I221" s="72">
        <v>20130</v>
      </c>
      <c r="J221" s="72"/>
      <c r="K221" s="72">
        <v>-17869</v>
      </c>
    </row>
    <row r="222" spans="1:11" ht="18" customHeight="1" x14ac:dyDescent="0.25">
      <c r="A222" s="409"/>
      <c r="B222" s="271"/>
      <c r="C222" s="273"/>
      <c r="D222" s="165" t="s">
        <v>311</v>
      </c>
      <c r="E222" s="32" t="s">
        <v>36</v>
      </c>
      <c r="F222" s="38" t="s">
        <v>282</v>
      </c>
      <c r="G222" s="40">
        <f t="shared" si="41"/>
        <v>0</v>
      </c>
      <c r="H222" s="101"/>
      <c r="I222" s="72">
        <v>0</v>
      </c>
      <c r="J222" s="101"/>
      <c r="K222" s="101"/>
    </row>
    <row r="223" spans="1:11" ht="36" customHeight="1" x14ac:dyDescent="0.25">
      <c r="A223" s="409"/>
      <c r="B223" s="271"/>
      <c r="C223" s="273"/>
      <c r="D223" s="283">
        <v>151</v>
      </c>
      <c r="E223" s="111" t="s">
        <v>18</v>
      </c>
      <c r="F223" s="118" t="s">
        <v>20</v>
      </c>
      <c r="G223" s="40">
        <f t="shared" si="41"/>
        <v>0</v>
      </c>
      <c r="H223" s="41"/>
      <c r="I223" s="41"/>
      <c r="J223" s="41"/>
      <c r="K223" s="41"/>
    </row>
    <row r="224" spans="1:11" ht="15.6" customHeight="1" x14ac:dyDescent="0.25">
      <c r="A224" s="409"/>
      <c r="B224" s="271"/>
      <c r="C224" s="273"/>
      <c r="D224" s="284"/>
      <c r="E224" s="32" t="s">
        <v>36</v>
      </c>
      <c r="F224" s="6" t="s">
        <v>282</v>
      </c>
      <c r="G224" s="40">
        <f t="shared" si="41"/>
        <v>14635</v>
      </c>
      <c r="H224" s="125">
        <v>12835</v>
      </c>
      <c r="I224" s="125"/>
      <c r="J224" s="125"/>
      <c r="K224" s="125">
        <v>1800</v>
      </c>
    </row>
    <row r="225" spans="1:11" ht="36.75" customHeight="1" x14ac:dyDescent="0.25">
      <c r="A225" s="409"/>
      <c r="B225" s="271"/>
      <c r="C225" s="273"/>
      <c r="D225" s="282">
        <v>155</v>
      </c>
      <c r="E225" s="32" t="s">
        <v>281</v>
      </c>
      <c r="F225" s="6" t="s">
        <v>20</v>
      </c>
      <c r="G225" s="40">
        <f t="shared" si="41"/>
        <v>1651000</v>
      </c>
      <c r="H225" s="41">
        <v>1220500</v>
      </c>
      <c r="I225" s="41">
        <v>143500</v>
      </c>
      <c r="J225" s="41">
        <v>143500</v>
      </c>
      <c r="K225" s="41">
        <v>143500</v>
      </c>
    </row>
    <row r="226" spans="1:11" ht="18.399999999999999" customHeight="1" x14ac:dyDescent="0.25">
      <c r="A226" s="409"/>
      <c r="B226" s="271"/>
      <c r="C226" s="273"/>
      <c r="D226" s="284"/>
      <c r="E226" s="32" t="s">
        <v>36</v>
      </c>
      <c r="F226" s="6" t="s">
        <v>282</v>
      </c>
      <c r="G226" s="40">
        <f t="shared" si="41"/>
        <v>35000</v>
      </c>
      <c r="H226" s="41">
        <v>8800</v>
      </c>
      <c r="I226" s="41">
        <v>8800</v>
      </c>
      <c r="J226" s="41">
        <v>9300</v>
      </c>
      <c r="K226" s="41">
        <v>8100</v>
      </c>
    </row>
    <row r="227" spans="1:11" ht="15" customHeight="1" x14ac:dyDescent="0.25">
      <c r="A227" s="409"/>
      <c r="B227" s="272"/>
      <c r="C227" s="274"/>
      <c r="D227" s="295" t="s">
        <v>35</v>
      </c>
      <c r="E227" s="296"/>
      <c r="F227" s="297"/>
      <c r="G227" s="183">
        <f>SUM(H227:K227)</f>
        <v>1702896</v>
      </c>
      <c r="H227" s="183">
        <f>SUM(H221:H226)</f>
        <v>1242135</v>
      </c>
      <c r="I227" s="183">
        <f t="shared" ref="I227:K227" si="42">SUM(I221:I226)</f>
        <v>172430</v>
      </c>
      <c r="J227" s="183">
        <f t="shared" si="42"/>
        <v>152800</v>
      </c>
      <c r="K227" s="183">
        <f t="shared" si="42"/>
        <v>135531</v>
      </c>
    </row>
    <row r="228" spans="1:11" ht="15" customHeight="1" x14ac:dyDescent="0.25">
      <c r="A228" s="409"/>
      <c r="B228" s="286" t="s">
        <v>71</v>
      </c>
      <c r="C228" s="285" t="s">
        <v>72</v>
      </c>
      <c r="D228" s="32">
        <v>1426</v>
      </c>
      <c r="E228" s="32" t="s">
        <v>75</v>
      </c>
      <c r="F228" s="38" t="s">
        <v>83</v>
      </c>
      <c r="G228" s="34">
        <f>SUM(H228:K228)</f>
        <v>121840.73000000001</v>
      </c>
      <c r="H228" s="33"/>
      <c r="I228" s="166">
        <v>3392.5</v>
      </c>
      <c r="J228" s="33">
        <v>23981.68</v>
      </c>
      <c r="K228" s="33">
        <v>94466.55</v>
      </c>
    </row>
    <row r="229" spans="1:11" ht="15" customHeight="1" x14ac:dyDescent="0.25">
      <c r="A229" s="409"/>
      <c r="B229" s="271"/>
      <c r="C229" s="273"/>
      <c r="D229" s="234">
        <v>144</v>
      </c>
      <c r="E229" s="32" t="s">
        <v>75</v>
      </c>
      <c r="F229" s="38" t="s">
        <v>83</v>
      </c>
      <c r="G229" s="34">
        <f>SUM(H229:K229)</f>
        <v>250115.98</v>
      </c>
      <c r="H229" s="33"/>
      <c r="I229" s="166"/>
      <c r="J229" s="33"/>
      <c r="K229" s="33">
        <v>250115.98</v>
      </c>
    </row>
    <row r="230" spans="1:11" ht="15" customHeight="1" x14ac:dyDescent="0.25">
      <c r="A230" s="409"/>
      <c r="B230" s="271"/>
      <c r="C230" s="273"/>
      <c r="D230" s="295" t="s">
        <v>84</v>
      </c>
      <c r="E230" s="296"/>
      <c r="F230" s="297"/>
      <c r="G230" s="183">
        <f>SUM(G228:G229)</f>
        <v>371956.71</v>
      </c>
      <c r="H230" s="183">
        <f t="shared" ref="H230:K230" si="43">SUM(H228:H229)</f>
        <v>0</v>
      </c>
      <c r="I230" s="183">
        <f t="shared" si="43"/>
        <v>3392.5</v>
      </c>
      <c r="J230" s="183">
        <f t="shared" si="43"/>
        <v>23981.68</v>
      </c>
      <c r="K230" s="183">
        <f t="shared" si="43"/>
        <v>344582.53</v>
      </c>
    </row>
    <row r="231" spans="1:11" ht="15" customHeight="1" x14ac:dyDescent="0.25">
      <c r="A231" s="409"/>
      <c r="B231" s="286" t="s">
        <v>85</v>
      </c>
      <c r="C231" s="285" t="s">
        <v>86</v>
      </c>
      <c r="D231" s="32">
        <v>151</v>
      </c>
      <c r="E231" s="32" t="s">
        <v>43</v>
      </c>
      <c r="F231" s="38" t="s">
        <v>54</v>
      </c>
      <c r="G231" s="132">
        <f>SUM(H231:K231)</f>
        <v>0</v>
      </c>
      <c r="H231" s="133">
        <v>7763</v>
      </c>
      <c r="I231" s="133">
        <v>-7763</v>
      </c>
      <c r="J231" s="133"/>
      <c r="K231" s="133"/>
    </row>
    <row r="232" spans="1:11" ht="15" customHeight="1" x14ac:dyDescent="0.25">
      <c r="A232" s="409"/>
      <c r="B232" s="271"/>
      <c r="C232" s="273"/>
      <c r="D232" s="32">
        <v>155</v>
      </c>
      <c r="E232" s="32" t="s">
        <v>90</v>
      </c>
      <c r="F232" s="38" t="s">
        <v>95</v>
      </c>
      <c r="G232" s="132">
        <f>SUM(H232:K232)</f>
        <v>5465</v>
      </c>
      <c r="H232" s="133">
        <v>5465</v>
      </c>
      <c r="I232" s="133"/>
      <c r="J232" s="133"/>
      <c r="K232" s="133"/>
    </row>
    <row r="233" spans="1:11" ht="15" customHeight="1" x14ac:dyDescent="0.25">
      <c r="A233" s="409"/>
      <c r="B233" s="272"/>
      <c r="C233" s="274"/>
      <c r="D233" s="295" t="s">
        <v>89</v>
      </c>
      <c r="E233" s="296"/>
      <c r="F233" s="297"/>
      <c r="G233" s="183">
        <f>SUM(G231:G232)</f>
        <v>5465</v>
      </c>
      <c r="H233" s="183">
        <f t="shared" ref="H233:K233" si="44">SUM(H231:H232)</f>
        <v>13228</v>
      </c>
      <c r="I233" s="183">
        <f t="shared" si="44"/>
        <v>-7763</v>
      </c>
      <c r="J233" s="183">
        <f t="shared" si="44"/>
        <v>0</v>
      </c>
      <c r="K233" s="183">
        <f t="shared" si="44"/>
        <v>0</v>
      </c>
    </row>
    <row r="234" spans="1:11" ht="23.85" customHeight="1" x14ac:dyDescent="0.25">
      <c r="A234" s="409"/>
      <c r="B234" s="271" t="s">
        <v>107</v>
      </c>
      <c r="C234" s="273" t="s">
        <v>104</v>
      </c>
      <c r="D234" s="32" t="s">
        <v>283</v>
      </c>
      <c r="E234" s="32" t="s">
        <v>176</v>
      </c>
      <c r="F234" s="51" t="s">
        <v>177</v>
      </c>
      <c r="G234" s="23">
        <f t="shared" si="41"/>
        <v>0</v>
      </c>
      <c r="H234" s="33"/>
      <c r="I234" s="33"/>
      <c r="J234" s="33"/>
      <c r="K234" s="33"/>
    </row>
    <row r="235" spans="1:11" ht="17.100000000000001" customHeight="1" x14ac:dyDescent="0.25">
      <c r="A235" s="409"/>
      <c r="B235" s="271"/>
      <c r="C235" s="273"/>
      <c r="D235" s="223">
        <v>144</v>
      </c>
      <c r="E235" s="32" t="s">
        <v>145</v>
      </c>
      <c r="F235" s="25" t="s">
        <v>165</v>
      </c>
      <c r="G235" s="23">
        <f t="shared" si="41"/>
        <v>71244</v>
      </c>
      <c r="H235" s="33"/>
      <c r="I235" s="33"/>
      <c r="J235" s="33"/>
      <c r="K235" s="33">
        <v>71244</v>
      </c>
    </row>
    <row r="236" spans="1:11" ht="15" customHeight="1" x14ac:dyDescent="0.25">
      <c r="A236" s="409"/>
      <c r="B236" s="271"/>
      <c r="C236" s="273"/>
      <c r="D236" s="282">
        <v>151</v>
      </c>
      <c r="E236" s="15" t="s">
        <v>138</v>
      </c>
      <c r="F236" s="25" t="s">
        <v>161</v>
      </c>
      <c r="G236" s="23">
        <f t="shared" si="41"/>
        <v>108022</v>
      </c>
      <c r="H236" s="24">
        <v>60000</v>
      </c>
      <c r="I236" s="24">
        <v>48022</v>
      </c>
      <c r="J236" s="24"/>
      <c r="K236" s="24"/>
    </row>
    <row r="237" spans="1:11" ht="15" customHeight="1" x14ac:dyDescent="0.25">
      <c r="A237" s="409"/>
      <c r="B237" s="271"/>
      <c r="C237" s="273"/>
      <c r="D237" s="283"/>
      <c r="E237" s="15" t="s">
        <v>145</v>
      </c>
      <c r="F237" s="25" t="s">
        <v>165</v>
      </c>
      <c r="G237" s="23">
        <f t="shared" si="41"/>
        <v>239313</v>
      </c>
      <c r="H237" s="24"/>
      <c r="I237" s="24">
        <v>80000</v>
      </c>
      <c r="J237" s="24">
        <v>90000</v>
      </c>
      <c r="K237" s="24">
        <v>69313</v>
      </c>
    </row>
    <row r="238" spans="1:11" ht="15" customHeight="1" x14ac:dyDescent="0.25">
      <c r="A238" s="409"/>
      <c r="B238" s="271"/>
      <c r="C238" s="273"/>
      <c r="D238" s="284"/>
      <c r="E238" s="15" t="s">
        <v>319</v>
      </c>
      <c r="F238" s="25" t="s">
        <v>174</v>
      </c>
      <c r="G238" s="23">
        <f t="shared" si="41"/>
        <v>2665</v>
      </c>
      <c r="H238" s="24">
        <v>2665</v>
      </c>
      <c r="I238" s="24"/>
      <c r="J238" s="24"/>
      <c r="K238" s="24"/>
    </row>
    <row r="239" spans="1:11" ht="15" customHeight="1" x14ac:dyDescent="0.25">
      <c r="A239" s="409"/>
      <c r="B239" s="272"/>
      <c r="C239" s="274"/>
      <c r="D239" s="295" t="s">
        <v>105</v>
      </c>
      <c r="E239" s="296"/>
      <c r="F239" s="297"/>
      <c r="G239" s="183">
        <f>SUM(G234:G238)</f>
        <v>421244</v>
      </c>
      <c r="H239" s="183">
        <f>SUM(H234:H238)</f>
        <v>62665</v>
      </c>
      <c r="I239" s="183">
        <f t="shared" ref="I239:K239" si="45">SUM(I234:I238)</f>
        <v>128022</v>
      </c>
      <c r="J239" s="183">
        <f t="shared" si="45"/>
        <v>90000</v>
      </c>
      <c r="K239" s="183">
        <f t="shared" si="45"/>
        <v>140557</v>
      </c>
    </row>
    <row r="240" spans="1:11" ht="36.75" customHeight="1" x14ac:dyDescent="0.25">
      <c r="A240" s="409"/>
      <c r="B240" s="286" t="s">
        <v>108</v>
      </c>
      <c r="C240" s="285" t="s">
        <v>121</v>
      </c>
      <c r="D240" s="32">
        <v>142</v>
      </c>
      <c r="E240" s="32" t="s">
        <v>178</v>
      </c>
      <c r="F240" s="51" t="s">
        <v>179</v>
      </c>
      <c r="G240" s="34">
        <f>SUM(H240:K240)</f>
        <v>0</v>
      </c>
      <c r="H240" s="33"/>
      <c r="I240" s="34"/>
      <c r="J240" s="34"/>
      <c r="K240" s="34"/>
    </row>
    <row r="241" spans="1:11" ht="18.399999999999999" customHeight="1" x14ac:dyDescent="0.25">
      <c r="A241" s="409"/>
      <c r="B241" s="272"/>
      <c r="C241" s="274"/>
      <c r="D241" s="295" t="s">
        <v>120</v>
      </c>
      <c r="E241" s="296"/>
      <c r="F241" s="297"/>
      <c r="G241" s="183">
        <f>SUM(G240)</f>
        <v>0</v>
      </c>
      <c r="H241" s="183">
        <f t="shared" ref="H241:K241" si="46">SUM(H240)</f>
        <v>0</v>
      </c>
      <c r="I241" s="183">
        <f t="shared" si="46"/>
        <v>0</v>
      </c>
      <c r="J241" s="183">
        <f t="shared" si="46"/>
        <v>0</v>
      </c>
      <c r="K241" s="183">
        <f t="shared" si="46"/>
        <v>0</v>
      </c>
    </row>
    <row r="242" spans="1:11" ht="15" customHeight="1" x14ac:dyDescent="0.25">
      <c r="A242" s="409"/>
      <c r="B242" s="286" t="s">
        <v>134</v>
      </c>
      <c r="C242" s="285" t="s">
        <v>135</v>
      </c>
      <c r="D242" s="32">
        <v>151</v>
      </c>
      <c r="E242" s="15" t="s">
        <v>39</v>
      </c>
      <c r="F242" s="25" t="s">
        <v>50</v>
      </c>
      <c r="G242" s="23">
        <f t="shared" si="41"/>
        <v>590000</v>
      </c>
      <c r="H242" s="24">
        <v>280000</v>
      </c>
      <c r="I242" s="24">
        <v>150000</v>
      </c>
      <c r="J242" s="24">
        <v>150000</v>
      </c>
      <c r="K242" s="24">
        <v>10000</v>
      </c>
    </row>
    <row r="243" spans="1:11" ht="15" customHeight="1" x14ac:dyDescent="0.25">
      <c r="A243" s="409"/>
      <c r="B243" s="271"/>
      <c r="C243" s="273"/>
      <c r="D243" s="287" t="s">
        <v>132</v>
      </c>
      <c r="E243" s="288"/>
      <c r="F243" s="289"/>
      <c r="G243" s="192">
        <f>SUM(G242:G242)</f>
        <v>590000</v>
      </c>
      <c r="H243" s="192">
        <f>SUM(H242:H242)</f>
        <v>280000</v>
      </c>
      <c r="I243" s="192">
        <f>SUM(I242:I242)</f>
        <v>150000</v>
      </c>
      <c r="J243" s="192">
        <f>SUM(J242:J242)</f>
        <v>150000</v>
      </c>
      <c r="K243" s="192">
        <f>SUM(K242:K242)</f>
        <v>10000</v>
      </c>
    </row>
    <row r="244" spans="1:11" ht="15" customHeight="1" x14ac:dyDescent="0.25">
      <c r="A244" s="409"/>
      <c r="B244" s="310" t="s">
        <v>143</v>
      </c>
      <c r="C244" s="410" t="s">
        <v>144</v>
      </c>
      <c r="D244" s="32">
        <v>151</v>
      </c>
      <c r="E244" s="32" t="s">
        <v>74</v>
      </c>
      <c r="F244" s="38" t="s">
        <v>82</v>
      </c>
      <c r="G244" s="34">
        <f>SUM(H244:K244)</f>
        <v>71450</v>
      </c>
      <c r="H244" s="149"/>
      <c r="I244" s="149">
        <v>65400</v>
      </c>
      <c r="J244" s="149"/>
      <c r="K244" s="149">
        <v>6050</v>
      </c>
    </row>
    <row r="245" spans="1:11" ht="14.25" customHeight="1" x14ac:dyDescent="0.25">
      <c r="A245" s="409"/>
      <c r="B245" s="310"/>
      <c r="C245" s="410"/>
      <c r="D245" s="32">
        <v>155</v>
      </c>
      <c r="E245" s="32" t="s">
        <v>131</v>
      </c>
      <c r="F245" s="51" t="s">
        <v>160</v>
      </c>
      <c r="G245" s="34">
        <f>SUM(H245:K245)</f>
        <v>61026</v>
      </c>
      <c r="H245" s="33">
        <v>61026</v>
      </c>
      <c r="I245" s="33"/>
      <c r="J245" s="33"/>
      <c r="K245" s="33"/>
    </row>
    <row r="246" spans="1:11" ht="19.149999999999999" customHeight="1" thickBot="1" x14ac:dyDescent="0.3">
      <c r="A246" s="409"/>
      <c r="B246" s="286"/>
      <c r="C246" s="386"/>
      <c r="D246" s="396" t="s">
        <v>142</v>
      </c>
      <c r="E246" s="396"/>
      <c r="F246" s="396"/>
      <c r="G246" s="192">
        <f>SUM(H246:K246)</f>
        <v>132476</v>
      </c>
      <c r="H246" s="192">
        <f>SUM(H244:H245)</f>
        <v>61026</v>
      </c>
      <c r="I246" s="192">
        <f t="shared" ref="I246:K246" si="47">SUM(I244:I245)</f>
        <v>65400</v>
      </c>
      <c r="J246" s="192">
        <f t="shared" si="47"/>
        <v>0</v>
      </c>
      <c r="K246" s="192">
        <f t="shared" si="47"/>
        <v>6050</v>
      </c>
    </row>
    <row r="247" spans="1:11" ht="15" customHeight="1" thickBot="1" x14ac:dyDescent="0.3">
      <c r="A247" s="235" t="s">
        <v>175</v>
      </c>
      <c r="B247" s="277" t="s">
        <v>181</v>
      </c>
      <c r="C247" s="278"/>
      <c r="D247" s="278"/>
      <c r="E247" s="278"/>
      <c r="F247" s="279"/>
      <c r="G247" s="236">
        <f>SUM(H247:K247)</f>
        <v>208262</v>
      </c>
      <c r="H247" s="236">
        <f>SUM(H253,H256,H258,H265,H269,H273)</f>
        <v>65452</v>
      </c>
      <c r="I247" s="236">
        <f>SUM(I253,I256,I258,I265,I269,I273)</f>
        <v>54622</v>
      </c>
      <c r="J247" s="236">
        <f>SUM(J253,J256,J258,J265,J269,J273)</f>
        <v>48209</v>
      </c>
      <c r="K247" s="237">
        <f>SUM(K253,K256,K258,K265,K269,K273)</f>
        <v>39979</v>
      </c>
    </row>
    <row r="248" spans="1:11" ht="15" customHeight="1" x14ac:dyDescent="0.25">
      <c r="A248" s="267"/>
      <c r="B248" s="271" t="s">
        <v>59</v>
      </c>
      <c r="C248" s="273" t="s">
        <v>15</v>
      </c>
      <c r="D248" s="233" t="s">
        <v>311</v>
      </c>
      <c r="E248" s="178" t="s">
        <v>21</v>
      </c>
      <c r="F248" s="181" t="s">
        <v>22</v>
      </c>
      <c r="G248" s="40">
        <f t="shared" si="41"/>
        <v>9000</v>
      </c>
      <c r="H248" s="175"/>
      <c r="I248" s="175">
        <v>850</v>
      </c>
      <c r="J248" s="175">
        <v>8150</v>
      </c>
      <c r="K248" s="175"/>
    </row>
    <row r="249" spans="1:11" ht="15" customHeight="1" x14ac:dyDescent="0.25">
      <c r="A249" s="267"/>
      <c r="B249" s="271"/>
      <c r="C249" s="273"/>
      <c r="D249" s="165" t="s">
        <v>309</v>
      </c>
      <c r="E249" s="214" t="s">
        <v>21</v>
      </c>
      <c r="F249" s="213" t="s">
        <v>22</v>
      </c>
      <c r="G249" s="40">
        <f t="shared" si="41"/>
        <v>161</v>
      </c>
      <c r="H249" s="175"/>
      <c r="I249" s="175"/>
      <c r="J249" s="175"/>
      <c r="K249" s="175">
        <v>161</v>
      </c>
    </row>
    <row r="250" spans="1:11" ht="15" customHeight="1" x14ac:dyDescent="0.25">
      <c r="A250" s="267"/>
      <c r="B250" s="271"/>
      <c r="C250" s="273"/>
      <c r="D250" s="224">
        <v>151</v>
      </c>
      <c r="E250" s="164" t="s">
        <v>21</v>
      </c>
      <c r="F250" s="137" t="s">
        <v>22</v>
      </c>
      <c r="G250" s="40">
        <f t="shared" si="41"/>
        <v>98329</v>
      </c>
      <c r="H250" s="41">
        <v>36589</v>
      </c>
      <c r="I250" s="41">
        <v>27696</v>
      </c>
      <c r="J250" s="41">
        <v>16209</v>
      </c>
      <c r="K250" s="41">
        <v>17835</v>
      </c>
    </row>
    <row r="251" spans="1:11" ht="15" customHeight="1" x14ac:dyDescent="0.25">
      <c r="A251" s="267"/>
      <c r="B251" s="271"/>
      <c r="C251" s="273"/>
      <c r="D251" s="32" t="s">
        <v>187</v>
      </c>
      <c r="E251" s="136" t="s">
        <v>40</v>
      </c>
      <c r="F251" s="25" t="s">
        <v>51</v>
      </c>
      <c r="G251" s="23">
        <f t="shared" si="41"/>
        <v>400</v>
      </c>
      <c r="H251" s="24">
        <v>100</v>
      </c>
      <c r="I251" s="24">
        <v>100</v>
      </c>
      <c r="J251" s="24">
        <v>100</v>
      </c>
      <c r="K251" s="24">
        <v>100</v>
      </c>
    </row>
    <row r="252" spans="1:11" ht="15" customHeight="1" x14ac:dyDescent="0.25">
      <c r="A252" s="267"/>
      <c r="B252" s="271"/>
      <c r="C252" s="273"/>
      <c r="D252" s="32" t="s">
        <v>99</v>
      </c>
      <c r="E252" s="134" t="s">
        <v>21</v>
      </c>
      <c r="F252" s="137" t="s">
        <v>22</v>
      </c>
      <c r="G252" s="23">
        <f t="shared" si="41"/>
        <v>716</v>
      </c>
      <c r="H252" s="24">
        <v>716</v>
      </c>
      <c r="I252" s="24"/>
      <c r="J252" s="24"/>
      <c r="K252" s="24"/>
    </row>
    <row r="253" spans="1:11" ht="15" customHeight="1" x14ac:dyDescent="0.25">
      <c r="A253" s="267"/>
      <c r="B253" s="272"/>
      <c r="C253" s="274"/>
      <c r="D253" s="295" t="s">
        <v>35</v>
      </c>
      <c r="E253" s="296"/>
      <c r="F253" s="297"/>
      <c r="G253" s="183">
        <f>SUM(H253:K253)</f>
        <v>108606</v>
      </c>
      <c r="H253" s="183">
        <f>SUM(H248:H252)</f>
        <v>37405</v>
      </c>
      <c r="I253" s="183">
        <f t="shared" ref="I253:K253" si="48">SUM(I248:I252)</f>
        <v>28646</v>
      </c>
      <c r="J253" s="183">
        <f t="shared" si="48"/>
        <v>24459</v>
      </c>
      <c r="K253" s="183">
        <f t="shared" si="48"/>
        <v>18096</v>
      </c>
    </row>
    <row r="254" spans="1:11" ht="24" customHeight="1" x14ac:dyDescent="0.25">
      <c r="A254" s="267"/>
      <c r="B254" s="316" t="s">
        <v>85</v>
      </c>
      <c r="C254" s="285" t="s">
        <v>86</v>
      </c>
      <c r="D254" s="282">
        <v>151</v>
      </c>
      <c r="E254" s="32" t="s">
        <v>42</v>
      </c>
      <c r="F254" s="22" t="s">
        <v>53</v>
      </c>
      <c r="G254" s="23">
        <f t="shared" si="41"/>
        <v>3200</v>
      </c>
      <c r="H254" s="24">
        <v>1000</v>
      </c>
      <c r="I254" s="24">
        <v>1000</v>
      </c>
      <c r="J254" s="24"/>
      <c r="K254" s="24">
        <v>1200</v>
      </c>
    </row>
    <row r="255" spans="1:11" ht="15" customHeight="1" x14ac:dyDescent="0.25">
      <c r="A255" s="267"/>
      <c r="B255" s="317"/>
      <c r="C255" s="273"/>
      <c r="D255" s="284"/>
      <c r="E255" s="32" t="s">
        <v>43</v>
      </c>
      <c r="F255" s="25" t="s">
        <v>54</v>
      </c>
      <c r="G255" s="23">
        <f t="shared" si="41"/>
        <v>11277</v>
      </c>
      <c r="H255" s="24">
        <v>3038</v>
      </c>
      <c r="I255" s="24">
        <v>2998</v>
      </c>
      <c r="J255" s="24">
        <v>2705</v>
      </c>
      <c r="K255" s="24">
        <v>2536</v>
      </c>
    </row>
    <row r="256" spans="1:11" ht="15" customHeight="1" x14ac:dyDescent="0.25">
      <c r="A256" s="267"/>
      <c r="B256" s="408"/>
      <c r="C256" s="274"/>
      <c r="D256" s="295" t="s">
        <v>89</v>
      </c>
      <c r="E256" s="296"/>
      <c r="F256" s="297"/>
      <c r="G256" s="183">
        <f>SUM(H256:K256)</f>
        <v>14477</v>
      </c>
      <c r="H256" s="183">
        <f t="shared" ref="H256:K256" si="49">SUM(H254:H255)</f>
        <v>4038</v>
      </c>
      <c r="I256" s="183">
        <f t="shared" si="49"/>
        <v>3998</v>
      </c>
      <c r="J256" s="183">
        <f t="shared" si="49"/>
        <v>2705</v>
      </c>
      <c r="K256" s="183">
        <f t="shared" si="49"/>
        <v>3736</v>
      </c>
    </row>
    <row r="257" spans="1:13" ht="15" customHeight="1" x14ac:dyDescent="0.25">
      <c r="A257" s="267"/>
      <c r="B257" s="316" t="s">
        <v>100</v>
      </c>
      <c r="C257" s="285" t="s">
        <v>101</v>
      </c>
      <c r="D257" s="15">
        <v>151</v>
      </c>
      <c r="E257" s="32" t="s">
        <v>203</v>
      </c>
      <c r="F257" s="25" t="s">
        <v>204</v>
      </c>
      <c r="G257" s="23">
        <f>SUM(H257:K257)</f>
        <v>0</v>
      </c>
      <c r="H257" s="24"/>
      <c r="I257" s="24">
        <v>0</v>
      </c>
      <c r="J257" s="24"/>
      <c r="K257" s="24"/>
    </row>
    <row r="258" spans="1:13" ht="15" customHeight="1" x14ac:dyDescent="0.25">
      <c r="A258" s="267"/>
      <c r="B258" s="317"/>
      <c r="C258" s="273"/>
      <c r="D258" s="295" t="s">
        <v>102</v>
      </c>
      <c r="E258" s="296"/>
      <c r="F258" s="297"/>
      <c r="G258" s="183">
        <f>SUM(H258:K258)</f>
        <v>0</v>
      </c>
      <c r="H258" s="183">
        <f t="shared" ref="H258:K258" si="50">SUM(H257)</f>
        <v>0</v>
      </c>
      <c r="I258" s="183">
        <f t="shared" si="50"/>
        <v>0</v>
      </c>
      <c r="J258" s="183">
        <f t="shared" si="50"/>
        <v>0</v>
      </c>
      <c r="K258" s="183">
        <f t="shared" si="50"/>
        <v>0</v>
      </c>
    </row>
    <row r="259" spans="1:13" ht="25.5" customHeight="1" x14ac:dyDescent="0.25">
      <c r="A259" s="267"/>
      <c r="B259" s="316" t="s">
        <v>108</v>
      </c>
      <c r="C259" s="285" t="s">
        <v>121</v>
      </c>
      <c r="D259" s="282">
        <v>142</v>
      </c>
      <c r="E259" s="32" t="s">
        <v>182</v>
      </c>
      <c r="F259" s="22" t="s">
        <v>188</v>
      </c>
      <c r="G259" s="23">
        <f t="shared" si="41"/>
        <v>307</v>
      </c>
      <c r="H259" s="24"/>
      <c r="I259" s="24"/>
      <c r="J259" s="24"/>
      <c r="K259" s="24">
        <v>307</v>
      </c>
    </row>
    <row r="260" spans="1:13" ht="38.1" customHeight="1" x14ac:dyDescent="0.25">
      <c r="A260" s="267"/>
      <c r="B260" s="317"/>
      <c r="C260" s="273"/>
      <c r="D260" s="283"/>
      <c r="E260" s="32" t="s">
        <v>178</v>
      </c>
      <c r="F260" s="22" t="s">
        <v>179</v>
      </c>
      <c r="G260" s="23">
        <f t="shared" si="41"/>
        <v>1386</v>
      </c>
      <c r="H260" s="24"/>
      <c r="I260" s="24">
        <v>680</v>
      </c>
      <c r="J260" s="24">
        <v>706</v>
      </c>
      <c r="K260" s="24"/>
    </row>
    <row r="261" spans="1:13" ht="15" customHeight="1" x14ac:dyDescent="0.25">
      <c r="A261" s="267"/>
      <c r="B261" s="317"/>
      <c r="C261" s="273"/>
      <c r="D261" s="283"/>
      <c r="E261" s="32" t="s">
        <v>37</v>
      </c>
      <c r="F261" s="22" t="s">
        <v>48</v>
      </c>
      <c r="G261" s="23">
        <f t="shared" si="41"/>
        <v>15964</v>
      </c>
      <c r="H261" s="24">
        <v>4367</v>
      </c>
      <c r="I261" s="24">
        <v>4299</v>
      </c>
      <c r="J261" s="24">
        <v>4241</v>
      </c>
      <c r="K261" s="24">
        <v>3057</v>
      </c>
    </row>
    <row r="262" spans="1:13" ht="25.5" customHeight="1" x14ac:dyDescent="0.25">
      <c r="A262" s="267"/>
      <c r="B262" s="317"/>
      <c r="C262" s="273"/>
      <c r="D262" s="283"/>
      <c r="E262" s="32" t="s">
        <v>168</v>
      </c>
      <c r="F262" s="22" t="s">
        <v>173</v>
      </c>
      <c r="G262" s="23">
        <f t="shared" si="41"/>
        <v>5944</v>
      </c>
      <c r="H262" s="24">
        <v>1966</v>
      </c>
      <c r="I262" s="24">
        <v>1966</v>
      </c>
      <c r="J262" s="24">
        <v>1966</v>
      </c>
      <c r="K262" s="24">
        <v>46</v>
      </c>
    </row>
    <row r="263" spans="1:13" ht="13.7" customHeight="1" x14ac:dyDescent="0.25">
      <c r="A263" s="267"/>
      <c r="B263" s="317"/>
      <c r="C263" s="273"/>
      <c r="D263" s="284"/>
      <c r="E263" s="32" t="s">
        <v>169</v>
      </c>
      <c r="F263" s="22" t="s">
        <v>174</v>
      </c>
      <c r="G263" s="23">
        <f t="shared" si="41"/>
        <v>173</v>
      </c>
      <c r="H263" s="24">
        <v>44</v>
      </c>
      <c r="I263" s="24">
        <v>43</v>
      </c>
      <c r="J263" s="24">
        <v>43</v>
      </c>
      <c r="K263" s="24">
        <v>43</v>
      </c>
    </row>
    <row r="264" spans="1:13" ht="13.7" customHeight="1" x14ac:dyDescent="0.25">
      <c r="A264" s="267"/>
      <c r="B264" s="317"/>
      <c r="C264" s="273"/>
      <c r="D264" s="32">
        <v>151</v>
      </c>
      <c r="E264" s="32" t="s">
        <v>37</v>
      </c>
      <c r="F264" s="22" t="s">
        <v>48</v>
      </c>
      <c r="G264" s="23">
        <f t="shared" si="41"/>
        <v>200</v>
      </c>
      <c r="H264" s="24"/>
      <c r="I264" s="24"/>
      <c r="J264" s="24"/>
      <c r="K264" s="24">
        <v>200</v>
      </c>
    </row>
    <row r="265" spans="1:13" ht="13.7" customHeight="1" x14ac:dyDescent="0.25">
      <c r="A265" s="267"/>
      <c r="B265" s="408"/>
      <c r="C265" s="274"/>
      <c r="D265" s="295" t="s">
        <v>120</v>
      </c>
      <c r="E265" s="296"/>
      <c r="F265" s="297"/>
      <c r="G265" s="183">
        <f>SUM(H265:K265)</f>
        <v>23974</v>
      </c>
      <c r="H265" s="183">
        <f>SUM(H259:H263)</f>
        <v>6377</v>
      </c>
      <c r="I265" s="183">
        <f>SUM(I259:I263)</f>
        <v>6988</v>
      </c>
      <c r="J265" s="183">
        <f>SUM(J259:J263)</f>
        <v>6956</v>
      </c>
      <c r="K265" s="183">
        <f>SUM(K259:K264)</f>
        <v>3653</v>
      </c>
    </row>
    <row r="266" spans="1:13" ht="13.7" customHeight="1" x14ac:dyDescent="0.25">
      <c r="A266" s="267"/>
      <c r="B266" s="317" t="s">
        <v>127</v>
      </c>
      <c r="C266" s="273" t="s">
        <v>126</v>
      </c>
      <c r="D266" s="224">
        <v>144</v>
      </c>
      <c r="E266" s="32" t="s">
        <v>47</v>
      </c>
      <c r="F266" s="38" t="s">
        <v>58</v>
      </c>
      <c r="G266" s="23">
        <f>SUM(H266:K266)</f>
        <v>700</v>
      </c>
      <c r="H266" s="33"/>
      <c r="I266" s="33"/>
      <c r="J266" s="33">
        <v>700</v>
      </c>
      <c r="K266" s="33"/>
    </row>
    <row r="267" spans="1:13" ht="33.4" customHeight="1" x14ac:dyDescent="0.25">
      <c r="A267" s="267"/>
      <c r="B267" s="317"/>
      <c r="C267" s="273"/>
      <c r="D267" s="282">
        <v>151</v>
      </c>
      <c r="E267" s="32" t="s">
        <v>46</v>
      </c>
      <c r="F267" s="135" t="s">
        <v>57</v>
      </c>
      <c r="G267" s="23">
        <f>SUM(H267:K267)</f>
        <v>3000</v>
      </c>
      <c r="H267" s="33">
        <v>1500</v>
      </c>
      <c r="I267" s="33">
        <v>500</v>
      </c>
      <c r="J267" s="33">
        <v>500</v>
      </c>
      <c r="K267" s="33">
        <v>500</v>
      </c>
      <c r="L267" s="141"/>
      <c r="M267" s="58"/>
    </row>
    <row r="268" spans="1:13" ht="13.7" customHeight="1" x14ac:dyDescent="0.25">
      <c r="A268" s="267"/>
      <c r="B268" s="317"/>
      <c r="C268" s="273"/>
      <c r="D268" s="284"/>
      <c r="E268" s="32" t="s">
        <v>47</v>
      </c>
      <c r="F268" s="22" t="s">
        <v>22</v>
      </c>
      <c r="G268" s="23">
        <f>SUM(H268:K268)</f>
        <v>19551</v>
      </c>
      <c r="H268" s="24">
        <v>4121</v>
      </c>
      <c r="I268" s="24">
        <v>4179</v>
      </c>
      <c r="J268" s="24">
        <v>6178</v>
      </c>
      <c r="K268" s="24">
        <v>5073</v>
      </c>
    </row>
    <row r="269" spans="1:13" ht="17.45" customHeight="1" x14ac:dyDescent="0.25">
      <c r="A269" s="267"/>
      <c r="B269" s="408"/>
      <c r="C269" s="274"/>
      <c r="D269" s="295" t="s">
        <v>124</v>
      </c>
      <c r="E269" s="296"/>
      <c r="F269" s="297"/>
      <c r="G269" s="183">
        <f>SUM(G266:G268)</f>
        <v>23251</v>
      </c>
      <c r="H269" s="183">
        <f t="shared" ref="H269:K269" si="51">SUM(H266:H268)</f>
        <v>5621</v>
      </c>
      <c r="I269" s="183">
        <f t="shared" si="51"/>
        <v>4679</v>
      </c>
      <c r="J269" s="183">
        <f t="shared" si="51"/>
        <v>7378</v>
      </c>
      <c r="K269" s="183">
        <f t="shared" si="51"/>
        <v>5573</v>
      </c>
    </row>
    <row r="270" spans="1:13" ht="13.7" customHeight="1" x14ac:dyDescent="0.25">
      <c r="A270" s="267"/>
      <c r="B270" s="316" t="s">
        <v>134</v>
      </c>
      <c r="C270" s="285" t="s">
        <v>135</v>
      </c>
      <c r="D270" s="282">
        <v>151</v>
      </c>
      <c r="E270" s="32" t="s">
        <v>39</v>
      </c>
      <c r="F270" s="22" t="s">
        <v>50</v>
      </c>
      <c r="G270" s="23">
        <f t="shared" ref="G270:G279" si="52">SUM(H270:K270)</f>
        <v>6950</v>
      </c>
      <c r="H270" s="24">
        <v>2800</v>
      </c>
      <c r="I270" s="24">
        <v>1550</v>
      </c>
      <c r="J270" s="24">
        <v>300</v>
      </c>
      <c r="K270" s="24">
        <v>2300</v>
      </c>
    </row>
    <row r="271" spans="1:13" ht="13.7" customHeight="1" x14ac:dyDescent="0.25">
      <c r="A271" s="267"/>
      <c r="B271" s="317"/>
      <c r="C271" s="273"/>
      <c r="D271" s="283"/>
      <c r="E271" s="32" t="s">
        <v>40</v>
      </c>
      <c r="F271" s="22" t="s">
        <v>51</v>
      </c>
      <c r="G271" s="23">
        <f t="shared" si="52"/>
        <v>14574</v>
      </c>
      <c r="H271" s="24">
        <v>4454</v>
      </c>
      <c r="I271" s="24">
        <v>5004</v>
      </c>
      <c r="J271" s="24">
        <v>2454</v>
      </c>
      <c r="K271" s="24">
        <v>2662</v>
      </c>
    </row>
    <row r="272" spans="1:13" ht="13.7" customHeight="1" x14ac:dyDescent="0.25">
      <c r="A272" s="267"/>
      <c r="B272" s="317"/>
      <c r="C272" s="273"/>
      <c r="D272" s="283"/>
      <c r="E272" s="32" t="s">
        <v>41</v>
      </c>
      <c r="F272" s="22" t="s">
        <v>52</v>
      </c>
      <c r="G272" s="23">
        <f t="shared" si="52"/>
        <v>16430</v>
      </c>
      <c r="H272" s="24">
        <v>4757</v>
      </c>
      <c r="I272" s="24">
        <v>3757</v>
      </c>
      <c r="J272" s="24">
        <v>3957</v>
      </c>
      <c r="K272" s="24">
        <v>3959</v>
      </c>
    </row>
    <row r="273" spans="1:11" ht="15" customHeight="1" thickBot="1" x14ac:dyDescent="0.3">
      <c r="A273" s="302"/>
      <c r="B273" s="317"/>
      <c r="C273" s="273"/>
      <c r="D273" s="287" t="s">
        <v>132</v>
      </c>
      <c r="E273" s="288"/>
      <c r="F273" s="289"/>
      <c r="G273" s="192">
        <f>SUM(H273:K273)</f>
        <v>37954</v>
      </c>
      <c r="H273" s="192">
        <f>SUM(H270:H272)</f>
        <v>12011</v>
      </c>
      <c r="I273" s="192">
        <f>SUM(I270:I272)</f>
        <v>10311</v>
      </c>
      <c r="J273" s="192">
        <f>SUM(J270:J272)</f>
        <v>6711</v>
      </c>
      <c r="K273" s="192">
        <f>SUM(K270:K272)</f>
        <v>8921</v>
      </c>
    </row>
    <row r="274" spans="1:11" ht="15" customHeight="1" thickBot="1" x14ac:dyDescent="0.3">
      <c r="A274" s="235" t="s">
        <v>180</v>
      </c>
      <c r="B274" s="277" t="s">
        <v>184</v>
      </c>
      <c r="C274" s="278"/>
      <c r="D274" s="293"/>
      <c r="E274" s="293"/>
      <c r="F274" s="294"/>
      <c r="G274" s="236">
        <f>SUM(H274:K274)</f>
        <v>67688</v>
      </c>
      <c r="H274" s="236">
        <f t="shared" ref="H274:K274" si="53">SUM(H277,H280,H282,H288,H290,H293)</f>
        <v>18162</v>
      </c>
      <c r="I274" s="236">
        <f t="shared" si="53"/>
        <v>17236</v>
      </c>
      <c r="J274" s="236">
        <f t="shared" si="53"/>
        <v>18037</v>
      </c>
      <c r="K274" s="237">
        <f t="shared" si="53"/>
        <v>14253</v>
      </c>
    </row>
    <row r="275" spans="1:11" ht="28.5" customHeight="1" x14ac:dyDescent="0.25">
      <c r="A275" s="301"/>
      <c r="B275" s="271" t="s">
        <v>59</v>
      </c>
      <c r="C275" s="273" t="s">
        <v>15</v>
      </c>
      <c r="D275" s="32">
        <v>151</v>
      </c>
      <c r="E275" s="32" t="s">
        <v>21</v>
      </c>
      <c r="F275" s="5" t="s">
        <v>22</v>
      </c>
      <c r="G275" s="40">
        <f t="shared" si="52"/>
        <v>55957</v>
      </c>
      <c r="H275" s="41">
        <v>15098</v>
      </c>
      <c r="I275" s="41">
        <v>14235</v>
      </c>
      <c r="J275" s="41">
        <v>13723</v>
      </c>
      <c r="K275" s="41">
        <v>12901</v>
      </c>
    </row>
    <row r="276" spans="1:11" ht="19.149999999999999" customHeight="1" x14ac:dyDescent="0.25">
      <c r="A276" s="301"/>
      <c r="B276" s="271"/>
      <c r="C276" s="273"/>
      <c r="D276" s="32">
        <v>1422</v>
      </c>
      <c r="E276" s="32" t="s">
        <v>21</v>
      </c>
      <c r="F276" s="5" t="s">
        <v>22</v>
      </c>
      <c r="G276" s="40">
        <f t="shared" si="52"/>
        <v>44</v>
      </c>
      <c r="H276" s="125"/>
      <c r="I276" s="125"/>
      <c r="J276" s="125"/>
      <c r="K276" s="125">
        <v>44</v>
      </c>
    </row>
    <row r="277" spans="1:11" ht="14.25" customHeight="1" x14ac:dyDescent="0.25">
      <c r="A277" s="301"/>
      <c r="B277" s="272"/>
      <c r="C277" s="274"/>
      <c r="D277" s="295" t="s">
        <v>35</v>
      </c>
      <c r="E277" s="296"/>
      <c r="F277" s="297"/>
      <c r="G277" s="183">
        <f>SUM(G275:G276)</f>
        <v>56001</v>
      </c>
      <c r="H277" s="183">
        <f t="shared" ref="H277:K277" si="54">SUM(H275:H276)</f>
        <v>15098</v>
      </c>
      <c r="I277" s="183">
        <f t="shared" si="54"/>
        <v>14235</v>
      </c>
      <c r="J277" s="183">
        <f t="shared" si="54"/>
        <v>13723</v>
      </c>
      <c r="K277" s="183">
        <f t="shared" si="54"/>
        <v>12945</v>
      </c>
    </row>
    <row r="278" spans="1:11" ht="23.1" customHeight="1" x14ac:dyDescent="0.25">
      <c r="A278" s="301"/>
      <c r="B278" s="286" t="s">
        <v>85</v>
      </c>
      <c r="C278" s="285" t="s">
        <v>86</v>
      </c>
      <c r="D278" s="32">
        <v>143</v>
      </c>
      <c r="E278" s="32" t="s">
        <v>42</v>
      </c>
      <c r="F278" s="22" t="s">
        <v>53</v>
      </c>
      <c r="G278" s="23">
        <f t="shared" si="52"/>
        <v>600</v>
      </c>
      <c r="H278" s="33"/>
      <c r="I278" s="33"/>
      <c r="J278" s="33">
        <v>600</v>
      </c>
      <c r="K278" s="33"/>
    </row>
    <row r="279" spans="1:11" ht="23.25" customHeight="1" x14ac:dyDescent="0.25">
      <c r="A279" s="301"/>
      <c r="B279" s="271"/>
      <c r="C279" s="273"/>
      <c r="D279" s="32">
        <v>151</v>
      </c>
      <c r="E279" s="32" t="s">
        <v>42</v>
      </c>
      <c r="F279" s="22" t="s">
        <v>53</v>
      </c>
      <c r="G279" s="23">
        <f t="shared" si="52"/>
        <v>2000</v>
      </c>
      <c r="H279" s="24">
        <v>100</v>
      </c>
      <c r="I279" s="24">
        <v>100</v>
      </c>
      <c r="J279" s="24">
        <v>1700</v>
      </c>
      <c r="K279" s="24">
        <v>100</v>
      </c>
    </row>
    <row r="280" spans="1:11" ht="13.7" customHeight="1" x14ac:dyDescent="0.25">
      <c r="A280" s="301"/>
      <c r="B280" s="272"/>
      <c r="C280" s="274"/>
      <c r="D280" s="295" t="s">
        <v>89</v>
      </c>
      <c r="E280" s="296"/>
      <c r="F280" s="297"/>
      <c r="G280" s="183">
        <f>SUM(H280:K280)</f>
        <v>2600</v>
      </c>
      <c r="H280" s="183">
        <f>SUM(H278:H279)</f>
        <v>100</v>
      </c>
      <c r="I280" s="183">
        <f t="shared" ref="I280:K280" si="55">SUM(I278:I279)</f>
        <v>100</v>
      </c>
      <c r="J280" s="183">
        <f t="shared" si="55"/>
        <v>2300</v>
      </c>
      <c r="K280" s="183">
        <f t="shared" si="55"/>
        <v>100</v>
      </c>
    </row>
    <row r="281" spans="1:11" ht="13.7" customHeight="1" x14ac:dyDescent="0.25">
      <c r="A281" s="301"/>
      <c r="B281" s="286" t="s">
        <v>100</v>
      </c>
      <c r="C281" s="285" t="s">
        <v>101</v>
      </c>
      <c r="D281" s="15">
        <v>151</v>
      </c>
      <c r="E281" s="32" t="s">
        <v>203</v>
      </c>
      <c r="F281" s="25" t="s">
        <v>204</v>
      </c>
      <c r="G281" s="23">
        <f>SUM(H281:K281)</f>
        <v>0</v>
      </c>
      <c r="H281" s="24"/>
      <c r="I281" s="24"/>
      <c r="J281" s="24"/>
      <c r="K281" s="24"/>
    </row>
    <row r="282" spans="1:11" ht="13.7" customHeight="1" x14ac:dyDescent="0.25">
      <c r="A282" s="301"/>
      <c r="B282" s="272"/>
      <c r="C282" s="273"/>
      <c r="D282" s="295" t="s">
        <v>102</v>
      </c>
      <c r="E282" s="296"/>
      <c r="F282" s="297"/>
      <c r="G282" s="183">
        <f>SUM(G281)</f>
        <v>0</v>
      </c>
      <c r="H282" s="183">
        <f t="shared" ref="H282:K282" si="56">SUM(H281)</f>
        <v>0</v>
      </c>
      <c r="I282" s="183">
        <f t="shared" si="56"/>
        <v>0</v>
      </c>
      <c r="J282" s="183">
        <f t="shared" si="56"/>
        <v>0</v>
      </c>
      <c r="K282" s="183">
        <f t="shared" si="56"/>
        <v>0</v>
      </c>
    </row>
    <row r="283" spans="1:11" ht="24.75" customHeight="1" x14ac:dyDescent="0.25">
      <c r="A283" s="301"/>
      <c r="B283" s="286" t="s">
        <v>108</v>
      </c>
      <c r="C283" s="285" t="s">
        <v>121</v>
      </c>
      <c r="D283" s="282">
        <v>142</v>
      </c>
      <c r="E283" s="32" t="s">
        <v>182</v>
      </c>
      <c r="F283" s="22" t="s">
        <v>188</v>
      </c>
      <c r="G283" s="23">
        <f>SUM(H283:K283)</f>
        <v>307</v>
      </c>
      <c r="H283" s="24"/>
      <c r="I283" s="24"/>
      <c r="J283" s="24"/>
      <c r="K283" s="24">
        <v>307</v>
      </c>
    </row>
    <row r="284" spans="1:11" ht="38.85" customHeight="1" x14ac:dyDescent="0.25">
      <c r="A284" s="301"/>
      <c r="B284" s="271"/>
      <c r="C284" s="273"/>
      <c r="D284" s="283"/>
      <c r="E284" s="32" t="s">
        <v>178</v>
      </c>
      <c r="F284" s="22" t="s">
        <v>179</v>
      </c>
      <c r="G284" s="23">
        <f>SUM(H284:K284)</f>
        <v>1390</v>
      </c>
      <c r="H284" s="24"/>
      <c r="I284" s="24">
        <v>540</v>
      </c>
      <c r="J284" s="24">
        <v>850</v>
      </c>
      <c r="K284" s="24"/>
    </row>
    <row r="285" spans="1:11" ht="13.7" customHeight="1" x14ac:dyDescent="0.25">
      <c r="A285" s="301"/>
      <c r="B285" s="271"/>
      <c r="C285" s="273"/>
      <c r="D285" s="283"/>
      <c r="E285" s="32" t="s">
        <v>37</v>
      </c>
      <c r="F285" s="22" t="s">
        <v>48</v>
      </c>
      <c r="G285" s="23">
        <f t="shared" ref="G285:G287" si="57">SUM(H285:K285)</f>
        <v>874</v>
      </c>
      <c r="H285" s="24"/>
      <c r="I285" s="24">
        <v>817</v>
      </c>
      <c r="J285" s="24"/>
      <c r="K285" s="24">
        <v>57</v>
      </c>
    </row>
    <row r="286" spans="1:11" ht="25.5" customHeight="1" x14ac:dyDescent="0.25">
      <c r="A286" s="301"/>
      <c r="B286" s="271"/>
      <c r="C286" s="273"/>
      <c r="D286" s="283"/>
      <c r="E286" s="32" t="s">
        <v>168</v>
      </c>
      <c r="F286" s="22" t="s">
        <v>173</v>
      </c>
      <c r="G286" s="23">
        <f t="shared" si="57"/>
        <v>1968</v>
      </c>
      <c r="H286" s="24">
        <v>652</v>
      </c>
      <c r="I286" s="24">
        <v>332</v>
      </c>
      <c r="J286" s="24">
        <v>652</v>
      </c>
      <c r="K286" s="24">
        <v>332</v>
      </c>
    </row>
    <row r="287" spans="1:11" ht="13.7" customHeight="1" x14ac:dyDescent="0.25">
      <c r="A287" s="301"/>
      <c r="B287" s="271"/>
      <c r="C287" s="273"/>
      <c r="D287" s="284"/>
      <c r="E287" s="32" t="s">
        <v>169</v>
      </c>
      <c r="F287" s="22" t="s">
        <v>174</v>
      </c>
      <c r="G287" s="23">
        <f t="shared" si="57"/>
        <v>48</v>
      </c>
      <c r="H287" s="24">
        <v>12</v>
      </c>
      <c r="I287" s="24">
        <v>12</v>
      </c>
      <c r="J287" s="24">
        <v>12</v>
      </c>
      <c r="K287" s="24">
        <v>12</v>
      </c>
    </row>
    <row r="288" spans="1:11" ht="13.7" customHeight="1" x14ac:dyDescent="0.25">
      <c r="A288" s="301"/>
      <c r="B288" s="272"/>
      <c r="C288" s="274"/>
      <c r="D288" s="295" t="s">
        <v>120</v>
      </c>
      <c r="E288" s="296"/>
      <c r="F288" s="297"/>
      <c r="G288" s="183">
        <f>SUM(H288:K288)</f>
        <v>4587</v>
      </c>
      <c r="H288" s="183">
        <f>SUM(H283:H287)</f>
        <v>664</v>
      </c>
      <c r="I288" s="183">
        <f>SUM(I283:I287)</f>
        <v>1701</v>
      </c>
      <c r="J288" s="183">
        <f>SUM(J283:J287)</f>
        <v>1514</v>
      </c>
      <c r="K288" s="183">
        <f>SUM(K283:K287)</f>
        <v>708</v>
      </c>
    </row>
    <row r="289" spans="1:11" ht="35.450000000000003" customHeight="1" x14ac:dyDescent="0.25">
      <c r="A289" s="301"/>
      <c r="B289" s="286" t="s">
        <v>127</v>
      </c>
      <c r="C289" s="285" t="s">
        <v>126</v>
      </c>
      <c r="D289" s="32">
        <v>151</v>
      </c>
      <c r="E289" s="32" t="s">
        <v>46</v>
      </c>
      <c r="F289" s="126" t="s">
        <v>57</v>
      </c>
      <c r="G289" s="34">
        <f>SUM(H289:K289)</f>
        <v>700</v>
      </c>
      <c r="H289" s="33">
        <v>400</v>
      </c>
      <c r="I289" s="33">
        <v>100</v>
      </c>
      <c r="J289" s="33">
        <v>100</v>
      </c>
      <c r="K289" s="33">
        <v>100</v>
      </c>
    </row>
    <row r="290" spans="1:11" ht="13.7" customHeight="1" x14ac:dyDescent="0.25">
      <c r="A290" s="301"/>
      <c r="B290" s="272"/>
      <c r="C290" s="274"/>
      <c r="D290" s="295" t="s">
        <v>124</v>
      </c>
      <c r="E290" s="296"/>
      <c r="F290" s="297"/>
      <c r="G290" s="183">
        <f>SUM(G289)</f>
        <v>700</v>
      </c>
      <c r="H290" s="183">
        <f t="shared" ref="H290:K290" si="58">SUM(H289)</f>
        <v>400</v>
      </c>
      <c r="I290" s="183">
        <f t="shared" si="58"/>
        <v>100</v>
      </c>
      <c r="J290" s="183">
        <f t="shared" si="58"/>
        <v>100</v>
      </c>
      <c r="K290" s="183">
        <f t="shared" si="58"/>
        <v>100</v>
      </c>
    </row>
    <row r="291" spans="1:11" ht="13.7" customHeight="1" x14ac:dyDescent="0.25">
      <c r="A291" s="301"/>
      <c r="B291" s="286" t="s">
        <v>134</v>
      </c>
      <c r="C291" s="285" t="s">
        <v>135</v>
      </c>
      <c r="D291" s="282">
        <v>151</v>
      </c>
      <c r="E291" s="32" t="s">
        <v>39</v>
      </c>
      <c r="F291" s="22" t="s">
        <v>50</v>
      </c>
      <c r="G291" s="23">
        <f>SUM(H291:K291)</f>
        <v>3200</v>
      </c>
      <c r="H291" s="24">
        <v>1700</v>
      </c>
      <c r="I291" s="24">
        <v>1000</v>
      </c>
      <c r="J291" s="24">
        <v>300</v>
      </c>
      <c r="K291" s="24">
        <v>200</v>
      </c>
    </row>
    <row r="292" spans="1:11" ht="13.7" customHeight="1" x14ac:dyDescent="0.25">
      <c r="A292" s="301"/>
      <c r="B292" s="271"/>
      <c r="C292" s="273"/>
      <c r="D292" s="284"/>
      <c r="E292" s="32" t="s">
        <v>41</v>
      </c>
      <c r="F292" s="22" t="s">
        <v>52</v>
      </c>
      <c r="G292" s="23">
        <f t="shared" ref="G292" si="59">SUM(H292:K292)</f>
        <v>600</v>
      </c>
      <c r="H292" s="24">
        <v>200</v>
      </c>
      <c r="I292" s="24">
        <v>100</v>
      </c>
      <c r="J292" s="24">
        <v>100</v>
      </c>
      <c r="K292" s="24">
        <v>200</v>
      </c>
    </row>
    <row r="293" spans="1:11" ht="13.7" customHeight="1" thickBot="1" x14ac:dyDescent="0.3">
      <c r="A293" s="301"/>
      <c r="B293" s="290"/>
      <c r="C293" s="291"/>
      <c r="D293" s="307" t="s">
        <v>132</v>
      </c>
      <c r="E293" s="308"/>
      <c r="F293" s="309"/>
      <c r="G293" s="192">
        <f>SUM(H293:K293)</f>
        <v>3800</v>
      </c>
      <c r="H293" s="192">
        <f>SUM(H291:H292)</f>
        <v>1900</v>
      </c>
      <c r="I293" s="192">
        <f>SUM(I291:I292)</f>
        <v>1100</v>
      </c>
      <c r="J293" s="192">
        <f>SUM(J291:J292)</f>
        <v>400</v>
      </c>
      <c r="K293" s="192">
        <f>SUM(K291:K292)</f>
        <v>400</v>
      </c>
    </row>
    <row r="294" spans="1:11" ht="15" customHeight="1" thickBot="1" x14ac:dyDescent="0.3">
      <c r="A294" s="235" t="s">
        <v>183</v>
      </c>
      <c r="B294" s="277" t="s">
        <v>186</v>
      </c>
      <c r="C294" s="278"/>
      <c r="D294" s="278"/>
      <c r="E294" s="278"/>
      <c r="F294" s="279"/>
      <c r="G294" s="236">
        <f>SUM(G298,G300,G302,G308,G311,G315)</f>
        <v>76667</v>
      </c>
      <c r="H294" s="236">
        <f t="shared" ref="H294:K294" si="60">SUM(H298,H300,H302,H308,H311,H315)</f>
        <v>33087</v>
      </c>
      <c r="I294" s="236">
        <f t="shared" si="60"/>
        <v>22109</v>
      </c>
      <c r="J294" s="236">
        <f t="shared" si="60"/>
        <v>16045</v>
      </c>
      <c r="K294" s="237">
        <f t="shared" si="60"/>
        <v>5426</v>
      </c>
    </row>
    <row r="295" spans="1:11" ht="13.7" customHeight="1" x14ac:dyDescent="0.25">
      <c r="A295" s="270"/>
      <c r="B295" s="271" t="s">
        <v>59</v>
      </c>
      <c r="C295" s="273" t="s">
        <v>15</v>
      </c>
      <c r="D295" s="224">
        <v>151</v>
      </c>
      <c r="E295" s="37" t="s">
        <v>21</v>
      </c>
      <c r="F295" s="30" t="s">
        <v>22</v>
      </c>
      <c r="G295" s="40">
        <f t="shared" ref="G295:G297" si="61">SUM(H295:K295)</f>
        <v>45042</v>
      </c>
      <c r="H295" s="41">
        <v>18800</v>
      </c>
      <c r="I295" s="41">
        <v>12293</v>
      </c>
      <c r="J295" s="41">
        <v>10801</v>
      </c>
      <c r="K295" s="41">
        <v>3148</v>
      </c>
    </row>
    <row r="296" spans="1:11" ht="13.7" customHeight="1" x14ac:dyDescent="0.25">
      <c r="A296" s="270"/>
      <c r="B296" s="271"/>
      <c r="C296" s="273"/>
      <c r="D296" s="32" t="s">
        <v>98</v>
      </c>
      <c r="E296" s="282" t="s">
        <v>40</v>
      </c>
      <c r="F296" s="323" t="s">
        <v>51</v>
      </c>
      <c r="G296" s="23">
        <f t="shared" si="61"/>
        <v>120</v>
      </c>
      <c r="H296" s="24">
        <v>60</v>
      </c>
      <c r="I296" s="24">
        <v>60</v>
      </c>
      <c r="J296" s="24"/>
      <c r="K296" s="24"/>
    </row>
    <row r="297" spans="1:11" ht="13.7" customHeight="1" x14ac:dyDescent="0.25">
      <c r="A297" s="270"/>
      <c r="B297" s="271"/>
      <c r="C297" s="273"/>
      <c r="D297" s="32" t="s">
        <v>99</v>
      </c>
      <c r="E297" s="284"/>
      <c r="F297" s="325"/>
      <c r="G297" s="23">
        <f t="shared" si="61"/>
        <v>139</v>
      </c>
      <c r="H297" s="24">
        <v>139</v>
      </c>
      <c r="I297" s="24"/>
      <c r="J297" s="24"/>
      <c r="K297" s="24"/>
    </row>
    <row r="298" spans="1:11" ht="13.7" customHeight="1" x14ac:dyDescent="0.25">
      <c r="A298" s="270"/>
      <c r="B298" s="272"/>
      <c r="C298" s="274"/>
      <c r="D298" s="295" t="s">
        <v>35</v>
      </c>
      <c r="E298" s="296"/>
      <c r="F298" s="297"/>
      <c r="G298" s="183">
        <f>SUM(H298:K298)</f>
        <v>45301</v>
      </c>
      <c r="H298" s="183">
        <f>SUM(H295:H297)</f>
        <v>18999</v>
      </c>
      <c r="I298" s="183">
        <f>SUM(I295:I297)</f>
        <v>12353</v>
      </c>
      <c r="J298" s="183">
        <f>SUM(J295:J297)</f>
        <v>10801</v>
      </c>
      <c r="K298" s="183">
        <f>SUM(K295:K297)</f>
        <v>3148</v>
      </c>
    </row>
    <row r="299" spans="1:11" ht="25.5" customHeight="1" x14ac:dyDescent="0.25">
      <c r="A299" s="270"/>
      <c r="B299" s="286" t="s">
        <v>85</v>
      </c>
      <c r="C299" s="285" t="s">
        <v>86</v>
      </c>
      <c r="D299" s="32">
        <v>151</v>
      </c>
      <c r="E299" s="32" t="s">
        <v>42</v>
      </c>
      <c r="F299" s="22" t="s">
        <v>53</v>
      </c>
      <c r="G299" s="23">
        <f>SUM(H299:K299)</f>
        <v>2000</v>
      </c>
      <c r="H299" s="24">
        <v>500</v>
      </c>
      <c r="I299" s="24">
        <v>850</v>
      </c>
      <c r="J299" s="24">
        <v>400</v>
      </c>
      <c r="K299" s="24">
        <v>250</v>
      </c>
    </row>
    <row r="300" spans="1:11" ht="13.7" customHeight="1" x14ac:dyDescent="0.25">
      <c r="A300" s="270"/>
      <c r="B300" s="272"/>
      <c r="C300" s="274"/>
      <c r="D300" s="295" t="s">
        <v>89</v>
      </c>
      <c r="E300" s="296"/>
      <c r="F300" s="297"/>
      <c r="G300" s="183">
        <f>SUM(H300:K300)</f>
        <v>2000</v>
      </c>
      <c r="H300" s="183">
        <f t="shared" ref="H300:K300" si="62">SUM(H299)</f>
        <v>500</v>
      </c>
      <c r="I300" s="183">
        <f t="shared" si="62"/>
        <v>850</v>
      </c>
      <c r="J300" s="183">
        <f t="shared" si="62"/>
        <v>400</v>
      </c>
      <c r="K300" s="183">
        <f t="shared" si="62"/>
        <v>250</v>
      </c>
    </row>
    <row r="301" spans="1:11" ht="26.45" customHeight="1" x14ac:dyDescent="0.25">
      <c r="A301" s="270"/>
      <c r="B301" s="286" t="s">
        <v>100</v>
      </c>
      <c r="C301" s="285" t="s">
        <v>101</v>
      </c>
      <c r="D301" s="32">
        <v>151</v>
      </c>
      <c r="E301" s="32" t="s">
        <v>203</v>
      </c>
      <c r="F301" s="22" t="s">
        <v>204</v>
      </c>
      <c r="G301" s="23">
        <f>SUM(H301:K301)</f>
        <v>500</v>
      </c>
      <c r="H301" s="24"/>
      <c r="I301" s="24">
        <v>500</v>
      </c>
      <c r="J301" s="24"/>
      <c r="K301" s="24"/>
    </row>
    <row r="302" spans="1:11" ht="13.7" customHeight="1" x14ac:dyDescent="0.25">
      <c r="A302" s="270"/>
      <c r="B302" s="272"/>
      <c r="C302" s="274"/>
      <c r="D302" s="295" t="s">
        <v>102</v>
      </c>
      <c r="E302" s="296"/>
      <c r="F302" s="297"/>
      <c r="G302" s="183">
        <f>SUM(H302:K302)</f>
        <v>500</v>
      </c>
      <c r="H302" s="183">
        <f t="shared" ref="H302:K302" si="63">SUM(H301)</f>
        <v>0</v>
      </c>
      <c r="I302" s="183">
        <f t="shared" si="63"/>
        <v>500</v>
      </c>
      <c r="J302" s="183">
        <f t="shared" si="63"/>
        <v>0</v>
      </c>
      <c r="K302" s="183">
        <f t="shared" si="63"/>
        <v>0</v>
      </c>
    </row>
    <row r="303" spans="1:11" ht="26.45" customHeight="1" x14ac:dyDescent="0.25">
      <c r="A303" s="270"/>
      <c r="B303" s="286" t="s">
        <v>108</v>
      </c>
      <c r="C303" s="285" t="s">
        <v>121</v>
      </c>
      <c r="D303" s="282">
        <v>142</v>
      </c>
      <c r="E303" s="32" t="s">
        <v>182</v>
      </c>
      <c r="F303" s="22" t="s">
        <v>188</v>
      </c>
      <c r="G303" s="23">
        <f t="shared" ref="G303:G307" si="64">SUM(H303:K303)</f>
        <v>307</v>
      </c>
      <c r="H303" s="24">
        <v>92</v>
      </c>
      <c r="I303" s="24">
        <v>92</v>
      </c>
      <c r="J303" s="24">
        <v>92</v>
      </c>
      <c r="K303" s="24">
        <v>31</v>
      </c>
    </row>
    <row r="304" spans="1:11" ht="38.1" customHeight="1" x14ac:dyDescent="0.25">
      <c r="A304" s="270"/>
      <c r="B304" s="271"/>
      <c r="C304" s="273"/>
      <c r="D304" s="283"/>
      <c r="E304" s="32" t="s">
        <v>178</v>
      </c>
      <c r="F304" s="22" t="s">
        <v>179</v>
      </c>
      <c r="G304" s="23">
        <f t="shared" si="64"/>
        <v>1390</v>
      </c>
      <c r="H304" s="24"/>
      <c r="I304" s="24">
        <v>1390</v>
      </c>
      <c r="J304" s="24"/>
      <c r="K304" s="24"/>
    </row>
    <row r="305" spans="1:11" ht="13.7" customHeight="1" x14ac:dyDescent="0.25">
      <c r="A305" s="270"/>
      <c r="B305" s="271"/>
      <c r="C305" s="273"/>
      <c r="D305" s="283"/>
      <c r="E305" s="32" t="s">
        <v>37</v>
      </c>
      <c r="F305" s="22" t="s">
        <v>48</v>
      </c>
      <c r="G305" s="23">
        <f t="shared" si="64"/>
        <v>3783</v>
      </c>
      <c r="H305" s="24">
        <v>3783</v>
      </c>
      <c r="I305" s="24"/>
      <c r="J305" s="24"/>
      <c r="K305" s="24"/>
    </row>
    <row r="306" spans="1:11" ht="25.5" customHeight="1" x14ac:dyDescent="0.25">
      <c r="A306" s="270"/>
      <c r="B306" s="271"/>
      <c r="C306" s="273"/>
      <c r="D306" s="283"/>
      <c r="E306" s="32" t="s">
        <v>168</v>
      </c>
      <c r="F306" s="22" t="s">
        <v>173</v>
      </c>
      <c r="G306" s="23">
        <f t="shared" si="64"/>
        <v>1919</v>
      </c>
      <c r="H306" s="24">
        <v>984</v>
      </c>
      <c r="I306" s="24">
        <v>656</v>
      </c>
      <c r="J306" s="24">
        <v>279</v>
      </c>
      <c r="K306" s="24"/>
    </row>
    <row r="307" spans="1:11" ht="13.7" customHeight="1" x14ac:dyDescent="0.25">
      <c r="A307" s="270"/>
      <c r="B307" s="271"/>
      <c r="C307" s="273"/>
      <c r="D307" s="284"/>
      <c r="E307" s="32" t="s">
        <v>169</v>
      </c>
      <c r="F307" s="22" t="s">
        <v>174</v>
      </c>
      <c r="G307" s="23">
        <f t="shared" si="64"/>
        <v>80</v>
      </c>
      <c r="H307" s="24">
        <v>40</v>
      </c>
      <c r="I307" s="24">
        <v>40</v>
      </c>
      <c r="J307" s="24"/>
      <c r="K307" s="24"/>
    </row>
    <row r="308" spans="1:11" ht="13.7" customHeight="1" x14ac:dyDescent="0.25">
      <c r="A308" s="270"/>
      <c r="B308" s="272"/>
      <c r="C308" s="274"/>
      <c r="D308" s="295" t="s">
        <v>120</v>
      </c>
      <c r="E308" s="296"/>
      <c r="F308" s="297"/>
      <c r="G308" s="183">
        <f>SUM(H308:K308)</f>
        <v>7479</v>
      </c>
      <c r="H308" s="183">
        <f>SUM(H303:H307)</f>
        <v>4899</v>
      </c>
      <c r="I308" s="183">
        <f>SUM(I303:I307)</f>
        <v>2178</v>
      </c>
      <c r="J308" s="183">
        <f>SUM(J303:J307)</f>
        <v>371</v>
      </c>
      <c r="K308" s="183">
        <f>SUM(K303:K307)</f>
        <v>31</v>
      </c>
    </row>
    <row r="309" spans="1:11" ht="13.7" customHeight="1" x14ac:dyDescent="0.25">
      <c r="A309" s="270"/>
      <c r="B309" s="310" t="s">
        <v>127</v>
      </c>
      <c r="C309" s="311" t="s">
        <v>126</v>
      </c>
      <c r="D309" s="282">
        <v>151</v>
      </c>
      <c r="E309" s="32" t="s">
        <v>40</v>
      </c>
      <c r="F309" s="38" t="s">
        <v>51</v>
      </c>
      <c r="G309" s="34">
        <f>SUM(H309:K309)</f>
        <v>1000</v>
      </c>
      <c r="H309" s="33">
        <v>500</v>
      </c>
      <c r="I309" s="33">
        <v>500</v>
      </c>
      <c r="J309" s="33"/>
      <c r="K309" s="33"/>
    </row>
    <row r="310" spans="1:11" ht="36" customHeight="1" x14ac:dyDescent="0.25">
      <c r="A310" s="270"/>
      <c r="B310" s="310"/>
      <c r="C310" s="311"/>
      <c r="D310" s="284"/>
      <c r="E310" s="32" t="s">
        <v>46</v>
      </c>
      <c r="F310" s="126" t="s">
        <v>57</v>
      </c>
      <c r="G310" s="34">
        <f>SUM(H310:K310)</f>
        <v>900</v>
      </c>
      <c r="H310" s="33">
        <v>600</v>
      </c>
      <c r="I310" s="33">
        <v>300</v>
      </c>
      <c r="J310" s="33"/>
      <c r="K310" s="33"/>
    </row>
    <row r="311" spans="1:11" ht="13.7" customHeight="1" x14ac:dyDescent="0.25">
      <c r="A311" s="270"/>
      <c r="B311" s="310"/>
      <c r="C311" s="311"/>
      <c r="D311" s="295" t="s">
        <v>124</v>
      </c>
      <c r="E311" s="296"/>
      <c r="F311" s="297"/>
      <c r="G311" s="183">
        <f>SUM(H311:K311)</f>
        <v>1900</v>
      </c>
      <c r="H311" s="183">
        <f t="shared" ref="H311:K311" si="65">SUM(H309:H310)</f>
        <v>1100</v>
      </c>
      <c r="I311" s="183">
        <f t="shared" si="65"/>
        <v>800</v>
      </c>
      <c r="J311" s="183">
        <f t="shared" si="65"/>
        <v>0</v>
      </c>
      <c r="K311" s="183">
        <f t="shared" si="65"/>
        <v>0</v>
      </c>
    </row>
    <row r="312" spans="1:11" ht="15" customHeight="1" x14ac:dyDescent="0.25">
      <c r="A312" s="270"/>
      <c r="B312" s="271" t="s">
        <v>134</v>
      </c>
      <c r="C312" s="273" t="s">
        <v>135</v>
      </c>
      <c r="D312" s="282">
        <v>151</v>
      </c>
      <c r="E312" s="32" t="s">
        <v>39</v>
      </c>
      <c r="F312" s="22" t="s">
        <v>50</v>
      </c>
      <c r="G312" s="23">
        <f t="shared" si="41"/>
        <v>8283</v>
      </c>
      <c r="H312" s="24">
        <v>4032</v>
      </c>
      <c r="I312" s="24">
        <v>2232</v>
      </c>
      <c r="J312" s="24">
        <v>1377</v>
      </c>
      <c r="K312" s="24">
        <v>642</v>
      </c>
    </row>
    <row r="313" spans="1:11" ht="15" customHeight="1" x14ac:dyDescent="0.25">
      <c r="A313" s="270"/>
      <c r="B313" s="271"/>
      <c r="C313" s="273"/>
      <c r="D313" s="283"/>
      <c r="E313" s="32" t="s">
        <v>40</v>
      </c>
      <c r="F313" s="22" t="s">
        <v>51</v>
      </c>
      <c r="G313" s="23">
        <f t="shared" si="41"/>
        <v>600</v>
      </c>
      <c r="H313" s="24">
        <v>300</v>
      </c>
      <c r="I313" s="24">
        <v>300</v>
      </c>
      <c r="J313" s="24"/>
      <c r="K313" s="24"/>
    </row>
    <row r="314" spans="1:11" ht="15" customHeight="1" x14ac:dyDescent="0.25">
      <c r="A314" s="270"/>
      <c r="B314" s="271"/>
      <c r="C314" s="273"/>
      <c r="D314" s="284"/>
      <c r="E314" s="32" t="s">
        <v>41</v>
      </c>
      <c r="F314" s="22" t="s">
        <v>52</v>
      </c>
      <c r="G314" s="23">
        <f t="shared" si="41"/>
        <v>10604</v>
      </c>
      <c r="H314" s="24">
        <v>3257</v>
      </c>
      <c r="I314" s="24">
        <v>2896</v>
      </c>
      <c r="J314" s="24">
        <v>3096</v>
      </c>
      <c r="K314" s="24">
        <v>1355</v>
      </c>
    </row>
    <row r="315" spans="1:11" ht="15" customHeight="1" thickBot="1" x14ac:dyDescent="0.3">
      <c r="A315" s="270"/>
      <c r="B315" s="271"/>
      <c r="C315" s="273"/>
      <c r="D315" s="287" t="s">
        <v>132</v>
      </c>
      <c r="E315" s="288"/>
      <c r="F315" s="289"/>
      <c r="G315" s="192">
        <f>SUM(H315:K315)</f>
        <v>19487</v>
      </c>
      <c r="H315" s="192">
        <f>SUM(H312:H314)</f>
        <v>7589</v>
      </c>
      <c r="I315" s="192">
        <f>SUM(I312:I314)</f>
        <v>5428</v>
      </c>
      <c r="J315" s="192">
        <f>SUM(J312:J314)</f>
        <v>4473</v>
      </c>
      <c r="K315" s="192">
        <f>SUM(K312:K314)</f>
        <v>1997</v>
      </c>
    </row>
    <row r="316" spans="1:11" ht="15" customHeight="1" thickBot="1" x14ac:dyDescent="0.3">
      <c r="A316" s="235" t="s">
        <v>185</v>
      </c>
      <c r="B316" s="277" t="s">
        <v>190</v>
      </c>
      <c r="C316" s="278"/>
      <c r="D316" s="278"/>
      <c r="E316" s="278"/>
      <c r="F316" s="279"/>
      <c r="G316" s="238">
        <f>SUM(H316:K316)</f>
        <v>282521</v>
      </c>
      <c r="H316" s="238">
        <f>SUM(H321,H325,H327,H334,H338+H342)</f>
        <v>145387</v>
      </c>
      <c r="I316" s="238">
        <f>SUM(I321,I325,I327,I334,I338+I342)</f>
        <v>99026</v>
      </c>
      <c r="J316" s="238">
        <f>SUM(J321,J325,J327,J334,J338+J342)</f>
        <v>18038</v>
      </c>
      <c r="K316" s="239">
        <f>SUM(K321,K325,K327,K334,K338+K342)</f>
        <v>20070</v>
      </c>
    </row>
    <row r="317" spans="1:11" ht="15" customHeight="1" x14ac:dyDescent="0.25">
      <c r="A317" s="270"/>
      <c r="B317" s="271" t="s">
        <v>59</v>
      </c>
      <c r="C317" s="273" t="s">
        <v>15</v>
      </c>
      <c r="D317" s="224">
        <v>151</v>
      </c>
      <c r="E317" s="332" t="s">
        <v>21</v>
      </c>
      <c r="F317" s="303" t="s">
        <v>58</v>
      </c>
      <c r="G317" s="40">
        <f t="shared" si="41"/>
        <v>101200</v>
      </c>
      <c r="H317" s="41">
        <v>44363</v>
      </c>
      <c r="I317" s="41">
        <v>42061</v>
      </c>
      <c r="J317" s="41">
        <v>8300</v>
      </c>
      <c r="K317" s="41">
        <v>6476</v>
      </c>
    </row>
    <row r="318" spans="1:11" ht="15" customHeight="1" x14ac:dyDescent="0.25">
      <c r="A318" s="270"/>
      <c r="B318" s="271"/>
      <c r="C318" s="273"/>
      <c r="D318" s="224">
        <v>1422</v>
      </c>
      <c r="E318" s="321"/>
      <c r="F318" s="303"/>
      <c r="G318" s="40">
        <f t="shared" si="41"/>
        <v>196</v>
      </c>
      <c r="H318" s="125"/>
      <c r="I318" s="125"/>
      <c r="J318" s="125"/>
      <c r="K318" s="125">
        <v>196</v>
      </c>
    </row>
    <row r="319" spans="1:11" ht="15" customHeight="1" x14ac:dyDescent="0.25">
      <c r="A319" s="270"/>
      <c r="B319" s="271"/>
      <c r="C319" s="273"/>
      <c r="D319" s="32" t="s">
        <v>98</v>
      </c>
      <c r="E319" s="321"/>
      <c r="F319" s="303"/>
      <c r="G319" s="23">
        <f t="shared" si="41"/>
        <v>2400</v>
      </c>
      <c r="H319" s="24">
        <v>2400</v>
      </c>
      <c r="I319" s="24"/>
      <c r="J319" s="24"/>
      <c r="K319" s="24"/>
    </row>
    <row r="320" spans="1:11" ht="15" customHeight="1" x14ac:dyDescent="0.25">
      <c r="A320" s="270"/>
      <c r="B320" s="271"/>
      <c r="C320" s="273"/>
      <c r="D320" s="32" t="s">
        <v>99</v>
      </c>
      <c r="E320" s="322"/>
      <c r="F320" s="304"/>
      <c r="G320" s="23">
        <f t="shared" si="41"/>
        <v>3963</v>
      </c>
      <c r="H320" s="24">
        <v>3963</v>
      </c>
      <c r="I320" s="24"/>
      <c r="J320" s="24"/>
      <c r="K320" s="24"/>
    </row>
    <row r="321" spans="1:11" ht="15" customHeight="1" x14ac:dyDescent="0.25">
      <c r="A321" s="270"/>
      <c r="B321" s="272"/>
      <c r="C321" s="274"/>
      <c r="D321" s="295" t="s">
        <v>35</v>
      </c>
      <c r="E321" s="296"/>
      <c r="F321" s="297"/>
      <c r="G321" s="183">
        <f>SUM(H321:K321)</f>
        <v>107759</v>
      </c>
      <c r="H321" s="183">
        <f>SUM(H317:H320)</f>
        <v>50726</v>
      </c>
      <c r="I321" s="183">
        <f>SUM(I317:I320)</f>
        <v>42061</v>
      </c>
      <c r="J321" s="183">
        <f>SUM(J317:J320)</f>
        <v>8300</v>
      </c>
      <c r="K321" s="183">
        <f>SUM(K317:K320)</f>
        <v>6672</v>
      </c>
    </row>
    <row r="322" spans="1:11" ht="21.75" customHeight="1" x14ac:dyDescent="0.25">
      <c r="A322" s="270"/>
      <c r="B322" s="286" t="s">
        <v>85</v>
      </c>
      <c r="C322" s="285" t="s">
        <v>86</v>
      </c>
      <c r="D322" s="32">
        <v>143</v>
      </c>
      <c r="E322" s="32" t="s">
        <v>42</v>
      </c>
      <c r="F322" s="22" t="s">
        <v>53</v>
      </c>
      <c r="G322" s="23">
        <f t="shared" si="41"/>
        <v>2000</v>
      </c>
      <c r="H322" s="33"/>
      <c r="I322" s="33">
        <v>2000</v>
      </c>
      <c r="J322" s="33"/>
      <c r="K322" s="33"/>
    </row>
    <row r="323" spans="1:11" ht="27" customHeight="1" x14ac:dyDescent="0.25">
      <c r="A323" s="270"/>
      <c r="B323" s="271"/>
      <c r="C323" s="273"/>
      <c r="D323" s="282">
        <v>151</v>
      </c>
      <c r="E323" s="32" t="s">
        <v>42</v>
      </c>
      <c r="F323" s="22" t="s">
        <v>53</v>
      </c>
      <c r="G323" s="23">
        <f t="shared" si="41"/>
        <v>3900</v>
      </c>
      <c r="H323" s="24">
        <v>1500</v>
      </c>
      <c r="I323" s="24">
        <v>1500</v>
      </c>
      <c r="J323" s="24"/>
      <c r="K323" s="24">
        <v>900</v>
      </c>
    </row>
    <row r="324" spans="1:11" ht="13.7" customHeight="1" x14ac:dyDescent="0.25">
      <c r="A324" s="270"/>
      <c r="B324" s="271"/>
      <c r="C324" s="273"/>
      <c r="D324" s="284"/>
      <c r="E324" s="32" t="s">
        <v>43</v>
      </c>
      <c r="F324" s="25" t="s">
        <v>54</v>
      </c>
      <c r="G324" s="23">
        <f t="shared" si="41"/>
        <v>10718</v>
      </c>
      <c r="H324" s="24">
        <v>7572</v>
      </c>
      <c r="I324" s="24">
        <v>1915</v>
      </c>
      <c r="J324" s="24"/>
      <c r="K324" s="24">
        <v>1231</v>
      </c>
    </row>
    <row r="325" spans="1:11" ht="15" customHeight="1" x14ac:dyDescent="0.25">
      <c r="A325" s="270"/>
      <c r="B325" s="272"/>
      <c r="C325" s="274"/>
      <c r="D325" s="295" t="s">
        <v>89</v>
      </c>
      <c r="E325" s="296"/>
      <c r="F325" s="297"/>
      <c r="G325" s="183">
        <f>SUM(H325:K325)</f>
        <v>16618</v>
      </c>
      <c r="H325" s="183">
        <f>SUM(H322:H324)</f>
        <v>9072</v>
      </c>
      <c r="I325" s="183">
        <f t="shared" ref="I325:K325" si="66">SUM(I322:I324)</f>
        <v>5415</v>
      </c>
      <c r="J325" s="183">
        <f t="shared" si="66"/>
        <v>0</v>
      </c>
      <c r="K325" s="183">
        <f t="shared" si="66"/>
        <v>2131</v>
      </c>
    </row>
    <row r="326" spans="1:11" ht="18" customHeight="1" x14ac:dyDescent="0.25">
      <c r="A326" s="270"/>
      <c r="B326" s="286" t="s">
        <v>100</v>
      </c>
      <c r="C326" s="285" t="s">
        <v>101</v>
      </c>
      <c r="D326" s="15">
        <v>151</v>
      </c>
      <c r="E326" s="32" t="s">
        <v>203</v>
      </c>
      <c r="F326" s="25" t="s">
        <v>204</v>
      </c>
      <c r="G326" s="23">
        <f t="shared" si="41"/>
        <v>0</v>
      </c>
      <c r="H326" s="24"/>
      <c r="I326" s="24"/>
      <c r="J326" s="24"/>
      <c r="K326" s="24"/>
    </row>
    <row r="327" spans="1:11" ht="15" customHeight="1" x14ac:dyDescent="0.25">
      <c r="A327" s="270"/>
      <c r="B327" s="272"/>
      <c r="C327" s="274"/>
      <c r="D327" s="295" t="s">
        <v>102</v>
      </c>
      <c r="E327" s="296"/>
      <c r="F327" s="297"/>
      <c r="G327" s="183">
        <f>SUM(H327:K327)</f>
        <v>0</v>
      </c>
      <c r="H327" s="183">
        <f t="shared" ref="H327:K327" si="67">SUM(H326)</f>
        <v>0</v>
      </c>
      <c r="I327" s="183">
        <f t="shared" si="67"/>
        <v>0</v>
      </c>
      <c r="J327" s="183">
        <f t="shared" si="67"/>
        <v>0</v>
      </c>
      <c r="K327" s="183">
        <f t="shared" si="67"/>
        <v>0</v>
      </c>
    </row>
    <row r="328" spans="1:11" ht="26.45" customHeight="1" x14ac:dyDescent="0.25">
      <c r="A328" s="270"/>
      <c r="B328" s="286" t="s">
        <v>108</v>
      </c>
      <c r="C328" s="285" t="s">
        <v>121</v>
      </c>
      <c r="D328" s="282">
        <v>142</v>
      </c>
      <c r="E328" s="32" t="s">
        <v>182</v>
      </c>
      <c r="F328" s="22" t="s">
        <v>188</v>
      </c>
      <c r="G328" s="23">
        <f t="shared" si="41"/>
        <v>307</v>
      </c>
      <c r="H328" s="24">
        <v>77</v>
      </c>
      <c r="I328" s="24">
        <v>77</v>
      </c>
      <c r="J328" s="24">
        <v>77</v>
      </c>
      <c r="K328" s="24">
        <v>76</v>
      </c>
    </row>
    <row r="329" spans="1:11" ht="35.450000000000003" customHeight="1" x14ac:dyDescent="0.25">
      <c r="A329" s="270"/>
      <c r="B329" s="271"/>
      <c r="C329" s="273"/>
      <c r="D329" s="283"/>
      <c r="E329" s="32" t="s">
        <v>178</v>
      </c>
      <c r="F329" s="22" t="s">
        <v>179</v>
      </c>
      <c r="G329" s="23">
        <f t="shared" si="41"/>
        <v>2780</v>
      </c>
      <c r="H329" s="24"/>
      <c r="I329" s="24">
        <v>2780</v>
      </c>
      <c r="J329" s="24"/>
      <c r="K329" s="24"/>
    </row>
    <row r="330" spans="1:11" ht="15" customHeight="1" x14ac:dyDescent="0.25">
      <c r="A330" s="270"/>
      <c r="B330" s="271"/>
      <c r="C330" s="273"/>
      <c r="D330" s="283"/>
      <c r="E330" s="32" t="s">
        <v>37</v>
      </c>
      <c r="F330" s="22" t="s">
        <v>48</v>
      </c>
      <c r="G330" s="23">
        <f t="shared" si="41"/>
        <v>15422</v>
      </c>
      <c r="H330" s="24">
        <v>7687</v>
      </c>
      <c r="I330" s="24">
        <v>6843</v>
      </c>
      <c r="J330" s="24">
        <v>175</v>
      </c>
      <c r="K330" s="24">
        <v>717</v>
      </c>
    </row>
    <row r="331" spans="1:11" ht="24.75" customHeight="1" x14ac:dyDescent="0.25">
      <c r="A331" s="270"/>
      <c r="B331" s="271"/>
      <c r="C331" s="273"/>
      <c r="D331" s="283"/>
      <c r="E331" s="32" t="s">
        <v>168</v>
      </c>
      <c r="F331" s="22" t="s">
        <v>173</v>
      </c>
      <c r="G331" s="23">
        <f t="shared" si="41"/>
        <v>18984</v>
      </c>
      <c r="H331" s="24">
        <v>8586</v>
      </c>
      <c r="I331" s="24">
        <v>8586</v>
      </c>
      <c r="J331" s="24">
        <v>106</v>
      </c>
      <c r="K331" s="24">
        <v>1706</v>
      </c>
    </row>
    <row r="332" spans="1:11" ht="15" customHeight="1" x14ac:dyDescent="0.25">
      <c r="A332" s="270"/>
      <c r="B332" s="271"/>
      <c r="C332" s="273"/>
      <c r="D332" s="284"/>
      <c r="E332" s="32" t="s">
        <v>169</v>
      </c>
      <c r="F332" s="22" t="s">
        <v>174</v>
      </c>
      <c r="G332" s="23">
        <f t="shared" si="41"/>
        <v>304</v>
      </c>
      <c r="H332" s="24">
        <v>76</v>
      </c>
      <c r="I332" s="24">
        <v>76</v>
      </c>
      <c r="J332" s="24">
        <v>76</v>
      </c>
      <c r="K332" s="24">
        <v>76</v>
      </c>
    </row>
    <row r="333" spans="1:11" ht="15" customHeight="1" x14ac:dyDescent="0.25">
      <c r="A333" s="270"/>
      <c r="B333" s="271"/>
      <c r="C333" s="273"/>
      <c r="D333" s="32">
        <v>151</v>
      </c>
      <c r="E333" s="32" t="s">
        <v>37</v>
      </c>
      <c r="F333" s="22" t="s">
        <v>48</v>
      </c>
      <c r="G333" s="23">
        <f t="shared" si="41"/>
        <v>202</v>
      </c>
      <c r="H333" s="24"/>
      <c r="I333" s="24"/>
      <c r="J333" s="24"/>
      <c r="K333" s="24">
        <v>202</v>
      </c>
    </row>
    <row r="334" spans="1:11" ht="15" customHeight="1" x14ac:dyDescent="0.25">
      <c r="A334" s="270"/>
      <c r="B334" s="272"/>
      <c r="C334" s="274"/>
      <c r="D334" s="295" t="s">
        <v>120</v>
      </c>
      <c r="E334" s="296"/>
      <c r="F334" s="297"/>
      <c r="G334" s="183">
        <f>SUM(H334:K334)</f>
        <v>37999</v>
      </c>
      <c r="H334" s="183">
        <f>SUM(H328:H332)</f>
        <v>16426</v>
      </c>
      <c r="I334" s="183">
        <f>SUM(I328:I332)</f>
        <v>18362</v>
      </c>
      <c r="J334" s="183">
        <f>SUM(J328:J332)</f>
        <v>434</v>
      </c>
      <c r="K334" s="183">
        <f>SUM(K328:K333)</f>
        <v>2777</v>
      </c>
    </row>
    <row r="335" spans="1:11" ht="15" customHeight="1" x14ac:dyDescent="0.25">
      <c r="A335" s="270"/>
      <c r="B335" s="286" t="s">
        <v>127</v>
      </c>
      <c r="C335" s="285" t="s">
        <v>126</v>
      </c>
      <c r="D335" s="32">
        <v>144</v>
      </c>
      <c r="E335" s="32" t="s">
        <v>47</v>
      </c>
      <c r="F335" s="202" t="s">
        <v>22</v>
      </c>
      <c r="G335" s="23">
        <f t="shared" si="41"/>
        <v>500</v>
      </c>
      <c r="H335" s="33"/>
      <c r="I335" s="33"/>
      <c r="J335" s="33">
        <v>500</v>
      </c>
      <c r="K335" s="33"/>
    </row>
    <row r="336" spans="1:11" ht="35.450000000000003" customHeight="1" x14ac:dyDescent="0.25">
      <c r="A336" s="270"/>
      <c r="B336" s="271"/>
      <c r="C336" s="273"/>
      <c r="D336" s="282">
        <v>151</v>
      </c>
      <c r="E336" s="32" t="s">
        <v>46</v>
      </c>
      <c r="F336" s="135" t="s">
        <v>57</v>
      </c>
      <c r="G336" s="23">
        <f t="shared" si="41"/>
        <v>4026</v>
      </c>
      <c r="H336" s="33">
        <v>3700</v>
      </c>
      <c r="I336" s="33"/>
      <c r="J336" s="33"/>
      <c r="K336" s="33">
        <v>326</v>
      </c>
    </row>
    <row r="337" spans="1:11" ht="15" customHeight="1" x14ac:dyDescent="0.25">
      <c r="A337" s="270"/>
      <c r="B337" s="271"/>
      <c r="C337" s="273"/>
      <c r="D337" s="284"/>
      <c r="E337" s="39" t="s">
        <v>47</v>
      </c>
      <c r="F337" s="29" t="s">
        <v>22</v>
      </c>
      <c r="G337" s="23">
        <f t="shared" si="41"/>
        <v>17597</v>
      </c>
      <c r="H337" s="24">
        <v>7867</v>
      </c>
      <c r="I337" s="24">
        <v>7836</v>
      </c>
      <c r="J337" s="24"/>
      <c r="K337" s="24">
        <v>1894</v>
      </c>
    </row>
    <row r="338" spans="1:11" ht="15" customHeight="1" x14ac:dyDescent="0.25">
      <c r="A338" s="270"/>
      <c r="B338" s="272"/>
      <c r="C338" s="274"/>
      <c r="D338" s="295" t="s">
        <v>124</v>
      </c>
      <c r="E338" s="296"/>
      <c r="F338" s="297"/>
      <c r="G338" s="183">
        <f>SUM(G335:G337)</f>
        <v>22123</v>
      </c>
      <c r="H338" s="183">
        <f t="shared" ref="H338:K338" si="68">SUM(H335:H337)</f>
        <v>11567</v>
      </c>
      <c r="I338" s="183">
        <f t="shared" si="68"/>
        <v>7836</v>
      </c>
      <c r="J338" s="183">
        <f t="shared" si="68"/>
        <v>500</v>
      </c>
      <c r="K338" s="183">
        <f t="shared" si="68"/>
        <v>2220</v>
      </c>
    </row>
    <row r="339" spans="1:11" ht="15" customHeight="1" x14ac:dyDescent="0.25">
      <c r="A339" s="270"/>
      <c r="B339" s="271" t="s">
        <v>134</v>
      </c>
      <c r="C339" s="273" t="s">
        <v>135</v>
      </c>
      <c r="D339" s="282">
        <v>151</v>
      </c>
      <c r="E339" s="32" t="s">
        <v>39</v>
      </c>
      <c r="F339" s="22" t="s">
        <v>50</v>
      </c>
      <c r="G339" s="23">
        <f t="shared" si="41"/>
        <v>11650</v>
      </c>
      <c r="H339" s="24">
        <v>4050</v>
      </c>
      <c r="I339" s="24">
        <v>750</v>
      </c>
      <c r="J339" s="24">
        <v>6850</v>
      </c>
      <c r="K339" s="24"/>
    </row>
    <row r="340" spans="1:11" ht="15" customHeight="1" x14ac:dyDescent="0.25">
      <c r="A340" s="270"/>
      <c r="B340" s="271"/>
      <c r="C340" s="273"/>
      <c r="D340" s="283"/>
      <c r="E340" s="32" t="s">
        <v>40</v>
      </c>
      <c r="F340" s="22" t="s">
        <v>51</v>
      </c>
      <c r="G340" s="23">
        <f t="shared" si="41"/>
        <v>60792</v>
      </c>
      <c r="H340" s="24">
        <v>33578</v>
      </c>
      <c r="I340" s="24">
        <v>19484</v>
      </c>
      <c r="J340" s="24">
        <v>1954</v>
      </c>
      <c r="K340" s="24">
        <v>5776</v>
      </c>
    </row>
    <row r="341" spans="1:11" ht="15" customHeight="1" x14ac:dyDescent="0.25">
      <c r="A341" s="270"/>
      <c r="B341" s="271"/>
      <c r="C341" s="273"/>
      <c r="D341" s="284"/>
      <c r="E341" s="32" t="s">
        <v>41</v>
      </c>
      <c r="F341" s="22" t="s">
        <v>52</v>
      </c>
      <c r="G341" s="23">
        <f t="shared" si="41"/>
        <v>25580</v>
      </c>
      <c r="H341" s="24">
        <v>19968</v>
      </c>
      <c r="I341" s="24">
        <v>5118</v>
      </c>
      <c r="J341" s="24"/>
      <c r="K341" s="24">
        <v>494</v>
      </c>
    </row>
    <row r="342" spans="1:11" ht="15" customHeight="1" thickBot="1" x14ac:dyDescent="0.3">
      <c r="A342" s="270"/>
      <c r="B342" s="271"/>
      <c r="C342" s="273"/>
      <c r="D342" s="287" t="s">
        <v>132</v>
      </c>
      <c r="E342" s="288"/>
      <c r="F342" s="289"/>
      <c r="G342" s="192">
        <f>SUM(H342:K342)</f>
        <v>98022</v>
      </c>
      <c r="H342" s="192">
        <f>SUM(H339:H341)</f>
        <v>57596</v>
      </c>
      <c r="I342" s="192">
        <f>SUM(I339:I341)</f>
        <v>25352</v>
      </c>
      <c r="J342" s="192">
        <f>SUM(J339:J341)</f>
        <v>8804</v>
      </c>
      <c r="K342" s="192">
        <f>SUM(K339:K341)</f>
        <v>6270</v>
      </c>
    </row>
    <row r="343" spans="1:11" ht="15" customHeight="1" thickBot="1" x14ac:dyDescent="0.3">
      <c r="A343" s="235" t="s">
        <v>189</v>
      </c>
      <c r="B343" s="277" t="s">
        <v>192</v>
      </c>
      <c r="C343" s="278"/>
      <c r="D343" s="278"/>
      <c r="E343" s="278"/>
      <c r="F343" s="279"/>
      <c r="G343" s="236">
        <f>SUM(H343:K343)</f>
        <v>241629</v>
      </c>
      <c r="H343" s="236">
        <f>SUM(H349,H352,H354,H361,H364,H368)</f>
        <v>62752</v>
      </c>
      <c r="I343" s="236">
        <f>SUM(I349,I352,I354,I361,I364,I368)</f>
        <v>75979</v>
      </c>
      <c r="J343" s="236">
        <f>SUM(J349,J352,J354,J361,J364,J368)</f>
        <v>62703</v>
      </c>
      <c r="K343" s="237">
        <f>SUM(K349,K352,K354,K361,K364,K368)</f>
        <v>40195</v>
      </c>
    </row>
    <row r="344" spans="1:11" ht="15" customHeight="1" x14ac:dyDescent="0.25">
      <c r="A344" s="275"/>
      <c r="B344" s="271" t="s">
        <v>59</v>
      </c>
      <c r="C344" s="273" t="s">
        <v>15</v>
      </c>
      <c r="D344" s="390" t="s">
        <v>311</v>
      </c>
      <c r="E344" s="179" t="s">
        <v>21</v>
      </c>
      <c r="F344" s="181" t="s">
        <v>22</v>
      </c>
      <c r="G344" s="40">
        <f t="shared" si="41"/>
        <v>1900</v>
      </c>
      <c r="H344" s="175"/>
      <c r="I344" s="175">
        <v>1900</v>
      </c>
      <c r="J344" s="175"/>
      <c r="K344" s="175"/>
    </row>
    <row r="345" spans="1:11" ht="15" customHeight="1" x14ac:dyDescent="0.25">
      <c r="A345" s="275"/>
      <c r="B345" s="271"/>
      <c r="C345" s="273"/>
      <c r="D345" s="391"/>
      <c r="E345" s="32" t="s">
        <v>43</v>
      </c>
      <c r="F345" s="5" t="s">
        <v>54</v>
      </c>
      <c r="G345" s="40">
        <f t="shared" si="41"/>
        <v>1000</v>
      </c>
      <c r="H345" s="107"/>
      <c r="I345" s="107">
        <v>1000</v>
      </c>
      <c r="J345" s="107"/>
      <c r="K345" s="107"/>
    </row>
    <row r="346" spans="1:11" ht="15" customHeight="1" x14ac:dyDescent="0.25">
      <c r="A346" s="275"/>
      <c r="B346" s="271"/>
      <c r="C346" s="273"/>
      <c r="D346" s="165" t="s">
        <v>309</v>
      </c>
      <c r="E346" s="212" t="s">
        <v>21</v>
      </c>
      <c r="F346" s="213" t="s">
        <v>22</v>
      </c>
      <c r="G346" s="40">
        <f t="shared" si="41"/>
        <v>146</v>
      </c>
      <c r="H346" s="175"/>
      <c r="I346" s="175"/>
      <c r="J346" s="175"/>
      <c r="K346" s="175">
        <v>146</v>
      </c>
    </row>
    <row r="347" spans="1:11" ht="19.149999999999999" customHeight="1" x14ac:dyDescent="0.25">
      <c r="A347" s="275"/>
      <c r="B347" s="271"/>
      <c r="C347" s="273"/>
      <c r="D347" s="164">
        <v>151</v>
      </c>
      <c r="E347" s="167" t="s">
        <v>21</v>
      </c>
      <c r="F347" s="5" t="s">
        <v>22</v>
      </c>
      <c r="G347" s="40">
        <f t="shared" si="41"/>
        <v>88382</v>
      </c>
      <c r="H347" s="41">
        <v>25103</v>
      </c>
      <c r="I347" s="41">
        <v>23783</v>
      </c>
      <c r="J347" s="41">
        <v>24987</v>
      </c>
      <c r="K347" s="41">
        <v>14509</v>
      </c>
    </row>
    <row r="348" spans="1:11" ht="19.149999999999999" customHeight="1" x14ac:dyDescent="0.25">
      <c r="A348" s="275"/>
      <c r="B348" s="271"/>
      <c r="C348" s="273"/>
      <c r="D348" s="32" t="s">
        <v>98</v>
      </c>
      <c r="E348" s="168" t="s">
        <v>21</v>
      </c>
      <c r="F348" s="114" t="s">
        <v>22</v>
      </c>
      <c r="G348" s="40">
        <f t="shared" si="41"/>
        <v>3900</v>
      </c>
      <c r="H348" s="41">
        <v>1000</v>
      </c>
      <c r="I348" s="41">
        <v>1000</v>
      </c>
      <c r="J348" s="41">
        <v>1000</v>
      </c>
      <c r="K348" s="41">
        <v>900</v>
      </c>
    </row>
    <row r="349" spans="1:11" ht="17.649999999999999" customHeight="1" x14ac:dyDescent="0.25">
      <c r="A349" s="275"/>
      <c r="B349" s="272"/>
      <c r="C349" s="274"/>
      <c r="D349" s="295" t="s">
        <v>35</v>
      </c>
      <c r="E349" s="296"/>
      <c r="F349" s="297"/>
      <c r="G349" s="183">
        <f>SUM(H349:K349)</f>
        <v>95328</v>
      </c>
      <c r="H349" s="183">
        <f>SUM(H344:H348)</f>
        <v>26103</v>
      </c>
      <c r="I349" s="183">
        <f t="shared" ref="I349:K349" si="69">SUM(I344:I348)</f>
        <v>27683</v>
      </c>
      <c r="J349" s="183">
        <f t="shared" si="69"/>
        <v>25987</v>
      </c>
      <c r="K349" s="183">
        <f t="shared" si="69"/>
        <v>15555</v>
      </c>
    </row>
    <row r="350" spans="1:11" ht="23.25" customHeight="1" x14ac:dyDescent="0.25">
      <c r="A350" s="275"/>
      <c r="B350" s="286" t="s">
        <v>85</v>
      </c>
      <c r="C350" s="285" t="s">
        <v>86</v>
      </c>
      <c r="D350" s="282">
        <v>151</v>
      </c>
      <c r="E350" s="32" t="s">
        <v>42</v>
      </c>
      <c r="F350" s="22" t="s">
        <v>53</v>
      </c>
      <c r="G350" s="23">
        <f t="shared" si="41"/>
        <v>4970</v>
      </c>
      <c r="H350" s="24">
        <v>500</v>
      </c>
      <c r="I350" s="24">
        <v>500</v>
      </c>
      <c r="J350" s="24">
        <v>3500</v>
      </c>
      <c r="K350" s="24">
        <v>470</v>
      </c>
    </row>
    <row r="351" spans="1:11" ht="15" customHeight="1" x14ac:dyDescent="0.25">
      <c r="A351" s="275"/>
      <c r="B351" s="271"/>
      <c r="C351" s="273"/>
      <c r="D351" s="284"/>
      <c r="E351" s="32" t="s">
        <v>43</v>
      </c>
      <c r="F351" s="5" t="s">
        <v>54</v>
      </c>
      <c r="G351" s="23">
        <f t="shared" si="41"/>
        <v>12194</v>
      </c>
      <c r="H351" s="24">
        <v>4429</v>
      </c>
      <c r="I351" s="24">
        <v>2759</v>
      </c>
      <c r="J351" s="24">
        <v>2529</v>
      </c>
      <c r="K351" s="24">
        <v>2477</v>
      </c>
    </row>
    <row r="352" spans="1:11" ht="15" customHeight="1" x14ac:dyDescent="0.25">
      <c r="A352" s="275"/>
      <c r="B352" s="272"/>
      <c r="C352" s="274"/>
      <c r="D352" s="295" t="s">
        <v>89</v>
      </c>
      <c r="E352" s="296"/>
      <c r="F352" s="297"/>
      <c r="G352" s="183">
        <f>SUM(H352:K352)</f>
        <v>17164</v>
      </c>
      <c r="H352" s="183">
        <f>SUM(H350:H351)</f>
        <v>4929</v>
      </c>
      <c r="I352" s="183">
        <f>SUM(I350:I351)</f>
        <v>3259</v>
      </c>
      <c r="J352" s="183">
        <f>SUM(J350:J351)</f>
        <v>6029</v>
      </c>
      <c r="K352" s="183">
        <f>SUM(K350:K351)</f>
        <v>2947</v>
      </c>
    </row>
    <row r="353" spans="1:11" ht="15" customHeight="1" x14ac:dyDescent="0.25">
      <c r="A353" s="275"/>
      <c r="B353" s="286" t="s">
        <v>100</v>
      </c>
      <c r="C353" s="285" t="s">
        <v>101</v>
      </c>
      <c r="D353" s="32">
        <v>151</v>
      </c>
      <c r="E353" s="32" t="s">
        <v>203</v>
      </c>
      <c r="F353" s="25" t="s">
        <v>204</v>
      </c>
      <c r="G353" s="23">
        <f>SUM(H353:K353)</f>
        <v>30</v>
      </c>
      <c r="H353" s="24"/>
      <c r="I353" s="24"/>
      <c r="J353" s="24">
        <v>30</v>
      </c>
      <c r="K353" s="24"/>
    </row>
    <row r="354" spans="1:11" ht="15" customHeight="1" x14ac:dyDescent="0.25">
      <c r="A354" s="275"/>
      <c r="B354" s="272"/>
      <c r="C354" s="274"/>
      <c r="D354" s="295" t="s">
        <v>102</v>
      </c>
      <c r="E354" s="296"/>
      <c r="F354" s="297"/>
      <c r="G354" s="183">
        <f>SUM(H354:K354)</f>
        <v>30</v>
      </c>
      <c r="H354" s="183">
        <f t="shared" ref="H354:K354" si="70">SUM(H353)</f>
        <v>0</v>
      </c>
      <c r="I354" s="183">
        <f t="shared" si="70"/>
        <v>0</v>
      </c>
      <c r="J354" s="183">
        <f t="shared" si="70"/>
        <v>30</v>
      </c>
      <c r="K354" s="183">
        <f t="shared" si="70"/>
        <v>0</v>
      </c>
    </row>
    <row r="355" spans="1:11" ht="26.45" customHeight="1" x14ac:dyDescent="0.25">
      <c r="A355" s="275"/>
      <c r="B355" s="286" t="s">
        <v>108</v>
      </c>
      <c r="C355" s="285" t="s">
        <v>121</v>
      </c>
      <c r="D355" s="282">
        <v>142</v>
      </c>
      <c r="E355" s="32" t="s">
        <v>182</v>
      </c>
      <c r="F355" s="22" t="s">
        <v>188</v>
      </c>
      <c r="G355" s="23">
        <f t="shared" si="41"/>
        <v>307</v>
      </c>
      <c r="H355" s="24">
        <v>78</v>
      </c>
      <c r="I355" s="24">
        <v>77</v>
      </c>
      <c r="J355" s="24">
        <v>76</v>
      </c>
      <c r="K355" s="24">
        <v>76</v>
      </c>
    </row>
    <row r="356" spans="1:11" ht="37.35" customHeight="1" x14ac:dyDescent="0.25">
      <c r="A356" s="275"/>
      <c r="B356" s="271"/>
      <c r="C356" s="273"/>
      <c r="D356" s="283"/>
      <c r="E356" s="32" t="s">
        <v>178</v>
      </c>
      <c r="F356" s="22" t="s">
        <v>179</v>
      </c>
      <c r="G356" s="23">
        <f t="shared" si="41"/>
        <v>4170</v>
      </c>
      <c r="H356" s="24"/>
      <c r="I356" s="24">
        <v>1400</v>
      </c>
      <c r="J356" s="24">
        <v>2770</v>
      </c>
      <c r="K356" s="24"/>
    </row>
    <row r="357" spans="1:11" ht="15" customHeight="1" x14ac:dyDescent="0.25">
      <c r="A357" s="275"/>
      <c r="B357" s="271"/>
      <c r="C357" s="273"/>
      <c r="D357" s="283"/>
      <c r="E357" s="32" t="s">
        <v>37</v>
      </c>
      <c r="F357" s="22" t="s">
        <v>48</v>
      </c>
      <c r="G357" s="23">
        <f t="shared" si="41"/>
        <v>15394</v>
      </c>
      <c r="H357" s="24">
        <v>3849</v>
      </c>
      <c r="I357" s="24">
        <v>3848</v>
      </c>
      <c r="J357" s="24">
        <v>3849</v>
      </c>
      <c r="K357" s="24">
        <v>3848</v>
      </c>
    </row>
    <row r="358" spans="1:11" ht="24.75" customHeight="1" x14ac:dyDescent="0.25">
      <c r="A358" s="275"/>
      <c r="B358" s="271"/>
      <c r="C358" s="273"/>
      <c r="D358" s="283"/>
      <c r="E358" s="32" t="s">
        <v>168</v>
      </c>
      <c r="F358" s="22" t="s">
        <v>173</v>
      </c>
      <c r="G358" s="23">
        <f t="shared" si="41"/>
        <v>15784</v>
      </c>
      <c r="H358" s="24">
        <v>7786</v>
      </c>
      <c r="I358" s="24">
        <v>3306</v>
      </c>
      <c r="J358" s="24">
        <v>3306</v>
      </c>
      <c r="K358" s="24">
        <v>1386</v>
      </c>
    </row>
    <row r="359" spans="1:11" ht="15" customHeight="1" x14ac:dyDescent="0.25">
      <c r="A359" s="275"/>
      <c r="B359" s="271"/>
      <c r="C359" s="273"/>
      <c r="D359" s="284"/>
      <c r="E359" s="32" t="s">
        <v>169</v>
      </c>
      <c r="F359" s="22" t="s">
        <v>174</v>
      </c>
      <c r="G359" s="23">
        <f t="shared" si="41"/>
        <v>426</v>
      </c>
      <c r="H359" s="24">
        <v>107</v>
      </c>
      <c r="I359" s="24">
        <v>106</v>
      </c>
      <c r="J359" s="24">
        <v>107</v>
      </c>
      <c r="K359" s="24">
        <v>106</v>
      </c>
    </row>
    <row r="360" spans="1:11" ht="15" customHeight="1" x14ac:dyDescent="0.25">
      <c r="A360" s="275"/>
      <c r="B360" s="271"/>
      <c r="C360" s="273"/>
      <c r="D360" s="32">
        <v>151</v>
      </c>
      <c r="E360" s="32" t="s">
        <v>37</v>
      </c>
      <c r="F360" s="22" t="s">
        <v>48</v>
      </c>
      <c r="G360" s="23">
        <f t="shared" si="41"/>
        <v>200</v>
      </c>
      <c r="H360" s="24"/>
      <c r="I360" s="24"/>
      <c r="J360" s="24"/>
      <c r="K360" s="24">
        <v>200</v>
      </c>
    </row>
    <row r="361" spans="1:11" ht="15" customHeight="1" x14ac:dyDescent="0.25">
      <c r="A361" s="275"/>
      <c r="B361" s="272"/>
      <c r="C361" s="274"/>
      <c r="D361" s="295" t="s">
        <v>120</v>
      </c>
      <c r="E361" s="296"/>
      <c r="F361" s="297"/>
      <c r="G361" s="183">
        <f>SUM(H361:K361)</f>
        <v>36281</v>
      </c>
      <c r="H361" s="183">
        <f>SUM(H355:H359)</f>
        <v>11820</v>
      </c>
      <c r="I361" s="183">
        <f t="shared" ref="I361:J361" si="71">SUM(I355:I359)</f>
        <v>8737</v>
      </c>
      <c r="J361" s="183">
        <f t="shared" si="71"/>
        <v>10108</v>
      </c>
      <c r="K361" s="183">
        <f>SUM(K355:K360)</f>
        <v>5616</v>
      </c>
    </row>
    <row r="362" spans="1:11" ht="35.450000000000003" customHeight="1" x14ac:dyDescent="0.25">
      <c r="A362" s="275"/>
      <c r="B362" s="286" t="s">
        <v>127</v>
      </c>
      <c r="C362" s="285" t="s">
        <v>126</v>
      </c>
      <c r="D362" s="282">
        <v>151</v>
      </c>
      <c r="E362" s="32" t="s">
        <v>46</v>
      </c>
      <c r="F362" s="135" t="s">
        <v>57</v>
      </c>
      <c r="G362" s="23">
        <f t="shared" si="41"/>
        <v>3500</v>
      </c>
      <c r="H362" s="33">
        <v>1000</v>
      </c>
      <c r="I362" s="33">
        <v>1000</v>
      </c>
      <c r="J362" s="33">
        <v>1000</v>
      </c>
      <c r="K362" s="33">
        <v>500</v>
      </c>
    </row>
    <row r="363" spans="1:11" ht="15" customHeight="1" x14ac:dyDescent="0.25">
      <c r="A363" s="275"/>
      <c r="B363" s="271"/>
      <c r="C363" s="273"/>
      <c r="D363" s="284"/>
      <c r="E363" s="32" t="s">
        <v>47</v>
      </c>
      <c r="F363" s="22" t="s">
        <v>22</v>
      </c>
      <c r="G363" s="23">
        <f t="shared" si="41"/>
        <v>16625</v>
      </c>
      <c r="H363" s="24">
        <v>4105</v>
      </c>
      <c r="I363" s="24">
        <v>3805</v>
      </c>
      <c r="J363" s="24">
        <v>3754</v>
      </c>
      <c r="K363" s="24">
        <v>4961</v>
      </c>
    </row>
    <row r="364" spans="1:11" ht="15" customHeight="1" x14ac:dyDescent="0.25">
      <c r="A364" s="275"/>
      <c r="B364" s="272"/>
      <c r="C364" s="274"/>
      <c r="D364" s="295" t="s">
        <v>124</v>
      </c>
      <c r="E364" s="296"/>
      <c r="F364" s="297"/>
      <c r="G364" s="183">
        <f>SUM(H364:K364)</f>
        <v>20125</v>
      </c>
      <c r="H364" s="183">
        <f t="shared" ref="H364:K364" si="72">SUM(H362:H363)</f>
        <v>5105</v>
      </c>
      <c r="I364" s="183">
        <f t="shared" si="72"/>
        <v>4805</v>
      </c>
      <c r="J364" s="183">
        <f t="shared" si="72"/>
        <v>4754</v>
      </c>
      <c r="K364" s="183">
        <f t="shared" si="72"/>
        <v>5461</v>
      </c>
    </row>
    <row r="365" spans="1:11" ht="15" customHeight="1" x14ac:dyDescent="0.25">
      <c r="A365" s="275"/>
      <c r="B365" s="286" t="s">
        <v>134</v>
      </c>
      <c r="C365" s="285" t="s">
        <v>135</v>
      </c>
      <c r="D365" s="282">
        <v>151</v>
      </c>
      <c r="E365" s="32" t="s">
        <v>39</v>
      </c>
      <c r="F365" s="22" t="s">
        <v>50</v>
      </c>
      <c r="G365" s="23">
        <f t="shared" si="41"/>
        <v>53701</v>
      </c>
      <c r="H365" s="24">
        <v>8695</v>
      </c>
      <c r="I365" s="24">
        <v>20995</v>
      </c>
      <c r="J365" s="24">
        <v>14395</v>
      </c>
      <c r="K365" s="24">
        <v>9616</v>
      </c>
    </row>
    <row r="366" spans="1:11" ht="15" customHeight="1" x14ac:dyDescent="0.25">
      <c r="A366" s="275"/>
      <c r="B366" s="271"/>
      <c r="C366" s="273"/>
      <c r="D366" s="283"/>
      <c r="E366" s="32" t="s">
        <v>40</v>
      </c>
      <c r="F366" s="22" t="s">
        <v>51</v>
      </c>
      <c r="G366" s="23">
        <f t="shared" si="41"/>
        <v>2600</v>
      </c>
      <c r="H366" s="24">
        <v>2600</v>
      </c>
      <c r="I366" s="24"/>
      <c r="J366" s="24"/>
      <c r="K366" s="24"/>
    </row>
    <row r="367" spans="1:11" ht="15" customHeight="1" x14ac:dyDescent="0.25">
      <c r="A367" s="275"/>
      <c r="B367" s="271"/>
      <c r="C367" s="273"/>
      <c r="D367" s="284"/>
      <c r="E367" s="32" t="s">
        <v>41</v>
      </c>
      <c r="F367" s="22" t="s">
        <v>52</v>
      </c>
      <c r="G367" s="23">
        <f t="shared" si="41"/>
        <v>16400</v>
      </c>
      <c r="H367" s="24">
        <v>3500</v>
      </c>
      <c r="I367" s="24">
        <v>10500</v>
      </c>
      <c r="J367" s="24">
        <v>1400</v>
      </c>
      <c r="K367" s="24">
        <v>1000</v>
      </c>
    </row>
    <row r="368" spans="1:11" ht="15" customHeight="1" thickBot="1" x14ac:dyDescent="0.3">
      <c r="A368" s="276"/>
      <c r="B368" s="271"/>
      <c r="C368" s="273"/>
      <c r="D368" s="287" t="s">
        <v>132</v>
      </c>
      <c r="E368" s="288"/>
      <c r="F368" s="289"/>
      <c r="G368" s="192">
        <f>SUM(H368:K368)</f>
        <v>72701</v>
      </c>
      <c r="H368" s="192">
        <f>SUM(H365:H367)</f>
        <v>14795</v>
      </c>
      <c r="I368" s="192">
        <f>SUM(I365:I367)</f>
        <v>31495</v>
      </c>
      <c r="J368" s="192">
        <f>SUM(J365:J367)</f>
        <v>15795</v>
      </c>
      <c r="K368" s="192">
        <f>SUM(K365:K367)</f>
        <v>10616</v>
      </c>
    </row>
    <row r="369" spans="1:11" ht="15" customHeight="1" thickBot="1" x14ac:dyDescent="0.3">
      <c r="A369" s="235" t="s">
        <v>191</v>
      </c>
      <c r="B369" s="277" t="s">
        <v>194</v>
      </c>
      <c r="C369" s="278"/>
      <c r="D369" s="293"/>
      <c r="E369" s="293"/>
      <c r="F369" s="294"/>
      <c r="G369" s="236">
        <f>SUM(H369:K369)</f>
        <v>336219</v>
      </c>
      <c r="H369" s="236">
        <f>SUM(H373,H376,H378,H385,H389,H393)</f>
        <v>88190</v>
      </c>
      <c r="I369" s="236">
        <f>SUM(I373,I376,I378,I385,I389,I393)</f>
        <v>81425</v>
      </c>
      <c r="J369" s="236">
        <f>SUM(J373,J376,J378,J385,J389,J393)</f>
        <v>89873</v>
      </c>
      <c r="K369" s="237">
        <f>SUM(K373,K376,K378,K385,K389,K393)</f>
        <v>76731</v>
      </c>
    </row>
    <row r="370" spans="1:11" ht="15" customHeight="1" x14ac:dyDescent="0.25">
      <c r="A370" s="270"/>
      <c r="B370" s="271" t="s">
        <v>59</v>
      </c>
      <c r="C370" s="273" t="s">
        <v>15</v>
      </c>
      <c r="D370" s="32">
        <v>151</v>
      </c>
      <c r="E370" s="215" t="s">
        <v>21</v>
      </c>
      <c r="F370" s="5" t="s">
        <v>58</v>
      </c>
      <c r="G370" s="40">
        <f t="shared" si="41"/>
        <v>115760</v>
      </c>
      <c r="H370" s="41">
        <v>33043</v>
      </c>
      <c r="I370" s="41">
        <v>30187</v>
      </c>
      <c r="J370" s="41">
        <v>23570</v>
      </c>
      <c r="K370" s="41">
        <v>28960</v>
      </c>
    </row>
    <row r="371" spans="1:11" ht="15" customHeight="1" x14ac:dyDescent="0.25">
      <c r="A371" s="270"/>
      <c r="B371" s="271"/>
      <c r="C371" s="273"/>
      <c r="D371" s="32">
        <v>1422</v>
      </c>
      <c r="E371" s="215" t="s">
        <v>21</v>
      </c>
      <c r="F371" s="5" t="s">
        <v>58</v>
      </c>
      <c r="G371" s="40">
        <f t="shared" si="41"/>
        <v>678</v>
      </c>
      <c r="H371" s="125"/>
      <c r="I371" s="125"/>
      <c r="J371" s="125"/>
      <c r="K371" s="125">
        <v>678</v>
      </c>
    </row>
    <row r="372" spans="1:11" ht="15" customHeight="1" x14ac:dyDescent="0.25">
      <c r="A372" s="270"/>
      <c r="B372" s="271"/>
      <c r="C372" s="273"/>
      <c r="D372" s="32" t="s">
        <v>98</v>
      </c>
      <c r="E372" s="215" t="s">
        <v>40</v>
      </c>
      <c r="F372" s="5" t="s">
        <v>51</v>
      </c>
      <c r="G372" s="23">
        <f t="shared" si="41"/>
        <v>3500</v>
      </c>
      <c r="H372" s="24">
        <v>875</v>
      </c>
      <c r="I372" s="24">
        <v>875</v>
      </c>
      <c r="J372" s="24">
        <v>50</v>
      </c>
      <c r="K372" s="24">
        <v>1700</v>
      </c>
    </row>
    <row r="373" spans="1:11" ht="15" customHeight="1" x14ac:dyDescent="0.25">
      <c r="A373" s="270"/>
      <c r="B373" s="272"/>
      <c r="C373" s="274"/>
      <c r="D373" s="295" t="s">
        <v>35</v>
      </c>
      <c r="E373" s="296"/>
      <c r="F373" s="297"/>
      <c r="G373" s="183">
        <f>SUM(H373:K373)</f>
        <v>119938</v>
      </c>
      <c r="H373" s="183">
        <f>SUM(H370:H372)</f>
        <v>33918</v>
      </c>
      <c r="I373" s="183">
        <f>SUM(I370:I372)</f>
        <v>31062</v>
      </c>
      <c r="J373" s="183">
        <f>SUM(J370:J372)</f>
        <v>23620</v>
      </c>
      <c r="K373" s="183">
        <f>SUM(K370:K372)</f>
        <v>31338</v>
      </c>
    </row>
    <row r="374" spans="1:11" ht="24.75" customHeight="1" x14ac:dyDescent="0.25">
      <c r="A374" s="270"/>
      <c r="B374" s="271" t="s">
        <v>85</v>
      </c>
      <c r="C374" s="273" t="s">
        <v>86</v>
      </c>
      <c r="D374" s="282">
        <v>151</v>
      </c>
      <c r="E374" s="32" t="s">
        <v>42</v>
      </c>
      <c r="F374" s="22" t="s">
        <v>53</v>
      </c>
      <c r="G374" s="23">
        <f t="shared" si="41"/>
        <v>3270</v>
      </c>
      <c r="H374" s="24">
        <v>200</v>
      </c>
      <c r="I374" s="24">
        <v>200</v>
      </c>
      <c r="J374" s="24">
        <v>2300</v>
      </c>
      <c r="K374" s="24">
        <v>570</v>
      </c>
    </row>
    <row r="375" spans="1:11" ht="17.45" customHeight="1" x14ac:dyDescent="0.25">
      <c r="A375" s="270"/>
      <c r="B375" s="271"/>
      <c r="C375" s="273"/>
      <c r="D375" s="284"/>
      <c r="E375" s="32" t="s">
        <v>43</v>
      </c>
      <c r="F375" s="5" t="s">
        <v>54</v>
      </c>
      <c r="G375" s="23">
        <f t="shared" si="41"/>
        <v>32652</v>
      </c>
      <c r="H375" s="24">
        <v>11387</v>
      </c>
      <c r="I375" s="24">
        <v>10578</v>
      </c>
      <c r="J375" s="24">
        <v>5491</v>
      </c>
      <c r="K375" s="24">
        <v>5196</v>
      </c>
    </row>
    <row r="376" spans="1:11" ht="18" customHeight="1" x14ac:dyDescent="0.25">
      <c r="A376" s="270"/>
      <c r="B376" s="272"/>
      <c r="C376" s="274"/>
      <c r="D376" s="295" t="s">
        <v>89</v>
      </c>
      <c r="E376" s="296"/>
      <c r="F376" s="297"/>
      <c r="G376" s="183">
        <f>SUM(H376:K376)</f>
        <v>35922</v>
      </c>
      <c r="H376" s="183">
        <f>SUM(H374:H375)</f>
        <v>11587</v>
      </c>
      <c r="I376" s="183">
        <f>SUM(I374:I375)</f>
        <v>10778</v>
      </c>
      <c r="J376" s="183">
        <f>SUM(J374:J375)</f>
        <v>7791</v>
      </c>
      <c r="K376" s="183">
        <f>SUM(K374:K375)</f>
        <v>5766</v>
      </c>
    </row>
    <row r="377" spans="1:11" ht="15.75" customHeight="1" x14ac:dyDescent="0.25">
      <c r="A377" s="270"/>
      <c r="B377" s="286" t="s">
        <v>100</v>
      </c>
      <c r="C377" s="285" t="s">
        <v>101</v>
      </c>
      <c r="D377" s="15">
        <v>151</v>
      </c>
      <c r="E377" s="32" t="s">
        <v>203</v>
      </c>
      <c r="F377" s="25" t="s">
        <v>204</v>
      </c>
      <c r="G377" s="23">
        <f>SUM(H377:K377)</f>
        <v>0</v>
      </c>
      <c r="H377" s="24"/>
      <c r="I377" s="24"/>
      <c r="J377" s="24"/>
      <c r="K377" s="24"/>
    </row>
    <row r="378" spans="1:11" ht="18" customHeight="1" x14ac:dyDescent="0.25">
      <c r="A378" s="270"/>
      <c r="B378" s="272"/>
      <c r="C378" s="274"/>
      <c r="D378" s="295" t="s">
        <v>102</v>
      </c>
      <c r="E378" s="296"/>
      <c r="F378" s="297"/>
      <c r="G378" s="183">
        <f>SUM(H378:K378)</f>
        <v>0</v>
      </c>
      <c r="H378" s="183">
        <f t="shared" ref="H378:K378" si="73">SUM(H377)</f>
        <v>0</v>
      </c>
      <c r="I378" s="183">
        <f t="shared" si="73"/>
        <v>0</v>
      </c>
      <c r="J378" s="183">
        <f t="shared" si="73"/>
        <v>0</v>
      </c>
      <c r="K378" s="183">
        <f t="shared" si="73"/>
        <v>0</v>
      </c>
    </row>
    <row r="379" spans="1:11" ht="25.5" customHeight="1" x14ac:dyDescent="0.25">
      <c r="A379" s="270"/>
      <c r="B379" s="286" t="s">
        <v>108</v>
      </c>
      <c r="C379" s="285" t="s">
        <v>121</v>
      </c>
      <c r="D379" s="282">
        <v>142</v>
      </c>
      <c r="E379" s="32" t="s">
        <v>182</v>
      </c>
      <c r="F379" s="22" t="s">
        <v>188</v>
      </c>
      <c r="G379" s="23">
        <f t="shared" si="41"/>
        <v>307</v>
      </c>
      <c r="H379" s="24"/>
      <c r="I379" s="24"/>
      <c r="J379" s="24"/>
      <c r="K379" s="24">
        <v>307</v>
      </c>
    </row>
    <row r="380" spans="1:11" ht="33.950000000000003" customHeight="1" x14ac:dyDescent="0.25">
      <c r="A380" s="270"/>
      <c r="B380" s="271"/>
      <c r="C380" s="273"/>
      <c r="D380" s="283"/>
      <c r="E380" s="32" t="s">
        <v>178</v>
      </c>
      <c r="F380" s="22" t="s">
        <v>179</v>
      </c>
      <c r="G380" s="23">
        <f t="shared" si="41"/>
        <v>2780</v>
      </c>
      <c r="H380" s="24"/>
      <c r="I380" s="24">
        <v>680</v>
      </c>
      <c r="J380" s="24">
        <v>2100</v>
      </c>
      <c r="K380" s="24"/>
    </row>
    <row r="381" spans="1:11" ht="15" customHeight="1" x14ac:dyDescent="0.25">
      <c r="A381" s="270"/>
      <c r="B381" s="271"/>
      <c r="C381" s="273"/>
      <c r="D381" s="283"/>
      <c r="E381" s="32" t="s">
        <v>37</v>
      </c>
      <c r="F381" s="22" t="s">
        <v>48</v>
      </c>
      <c r="G381" s="23">
        <f t="shared" si="41"/>
        <v>15772</v>
      </c>
      <c r="H381" s="24">
        <v>3794</v>
      </c>
      <c r="I381" s="24">
        <v>3915</v>
      </c>
      <c r="J381" s="24">
        <v>3671</v>
      </c>
      <c r="K381" s="24">
        <v>4392</v>
      </c>
    </row>
    <row r="382" spans="1:11" ht="26.45" customHeight="1" x14ac:dyDescent="0.25">
      <c r="A382" s="270"/>
      <c r="B382" s="271"/>
      <c r="C382" s="273"/>
      <c r="D382" s="283"/>
      <c r="E382" s="32" t="s">
        <v>168</v>
      </c>
      <c r="F382" s="22" t="s">
        <v>173</v>
      </c>
      <c r="G382" s="23">
        <f t="shared" si="41"/>
        <v>17384</v>
      </c>
      <c r="H382" s="24">
        <v>4346</v>
      </c>
      <c r="I382" s="24">
        <v>4346</v>
      </c>
      <c r="J382" s="24">
        <v>4346</v>
      </c>
      <c r="K382" s="24">
        <v>4346</v>
      </c>
    </row>
    <row r="383" spans="1:11" ht="15" customHeight="1" x14ac:dyDescent="0.25">
      <c r="A383" s="270"/>
      <c r="B383" s="271"/>
      <c r="C383" s="273"/>
      <c r="D383" s="284"/>
      <c r="E383" s="32" t="s">
        <v>169</v>
      </c>
      <c r="F383" s="22" t="s">
        <v>174</v>
      </c>
      <c r="G383" s="23">
        <f t="shared" si="41"/>
        <v>384</v>
      </c>
      <c r="H383" s="24">
        <v>96</v>
      </c>
      <c r="I383" s="24">
        <v>96</v>
      </c>
      <c r="J383" s="24">
        <v>96</v>
      </c>
      <c r="K383" s="24">
        <v>96</v>
      </c>
    </row>
    <row r="384" spans="1:11" ht="15" customHeight="1" x14ac:dyDescent="0.25">
      <c r="A384" s="270"/>
      <c r="B384" s="271"/>
      <c r="C384" s="273"/>
      <c r="D384" s="32">
        <v>151</v>
      </c>
      <c r="E384" s="32" t="s">
        <v>37</v>
      </c>
      <c r="F384" s="22" t="s">
        <v>48</v>
      </c>
      <c r="G384" s="23">
        <f t="shared" si="41"/>
        <v>200</v>
      </c>
      <c r="H384" s="24"/>
      <c r="I384" s="24"/>
      <c r="J384" s="24"/>
      <c r="K384" s="24">
        <v>200</v>
      </c>
    </row>
    <row r="385" spans="1:11" ht="15" customHeight="1" x14ac:dyDescent="0.25">
      <c r="A385" s="270"/>
      <c r="B385" s="272"/>
      <c r="C385" s="274"/>
      <c r="D385" s="295" t="s">
        <v>120</v>
      </c>
      <c r="E385" s="296"/>
      <c r="F385" s="297"/>
      <c r="G385" s="183">
        <f>SUM(H385:K385)</f>
        <v>36827</v>
      </c>
      <c r="H385" s="183">
        <f>SUM(H379:H383)</f>
        <v>8236</v>
      </c>
      <c r="I385" s="183">
        <f>SUM(I379:I383)</f>
        <v>9037</v>
      </c>
      <c r="J385" s="183">
        <f>SUM(J379:J383)</f>
        <v>10213</v>
      </c>
      <c r="K385" s="183">
        <f>SUM(K379:K384)</f>
        <v>9341</v>
      </c>
    </row>
    <row r="386" spans="1:11" ht="15" customHeight="1" x14ac:dyDescent="0.25">
      <c r="A386" s="270"/>
      <c r="B386" s="286" t="s">
        <v>127</v>
      </c>
      <c r="C386" s="285" t="s">
        <v>126</v>
      </c>
      <c r="D386" s="32">
        <v>144</v>
      </c>
      <c r="E386" s="32" t="s">
        <v>47</v>
      </c>
      <c r="F386" s="22" t="s">
        <v>22</v>
      </c>
      <c r="G386" s="23">
        <f t="shared" si="41"/>
        <v>500</v>
      </c>
      <c r="H386" s="33"/>
      <c r="I386" s="33"/>
      <c r="J386" s="33">
        <v>500</v>
      </c>
      <c r="K386" s="33"/>
    </row>
    <row r="387" spans="1:11" ht="35.450000000000003" customHeight="1" x14ac:dyDescent="0.25">
      <c r="A387" s="270"/>
      <c r="B387" s="271"/>
      <c r="C387" s="273"/>
      <c r="D387" s="282">
        <v>151</v>
      </c>
      <c r="E387" s="32" t="s">
        <v>46</v>
      </c>
      <c r="F387" s="135" t="s">
        <v>57</v>
      </c>
      <c r="G387" s="23">
        <f t="shared" si="41"/>
        <v>2200</v>
      </c>
      <c r="H387" s="33">
        <v>1000</v>
      </c>
      <c r="I387" s="33">
        <v>600</v>
      </c>
      <c r="J387" s="33">
        <v>300</v>
      </c>
      <c r="K387" s="33">
        <v>300</v>
      </c>
    </row>
    <row r="388" spans="1:11" ht="15" customHeight="1" x14ac:dyDescent="0.25">
      <c r="A388" s="270"/>
      <c r="B388" s="271"/>
      <c r="C388" s="273"/>
      <c r="D388" s="284"/>
      <c r="E388" s="32" t="s">
        <v>47</v>
      </c>
      <c r="F388" s="22" t="s">
        <v>22</v>
      </c>
      <c r="G388" s="23">
        <f t="shared" si="41"/>
        <v>17687</v>
      </c>
      <c r="H388" s="24">
        <v>4239</v>
      </c>
      <c r="I388" s="24">
        <v>4238</v>
      </c>
      <c r="J388" s="24">
        <v>4239</v>
      </c>
      <c r="K388" s="24">
        <v>4971</v>
      </c>
    </row>
    <row r="389" spans="1:11" ht="15" customHeight="1" x14ac:dyDescent="0.25">
      <c r="A389" s="270"/>
      <c r="B389" s="272"/>
      <c r="C389" s="274"/>
      <c r="D389" s="295" t="s">
        <v>124</v>
      </c>
      <c r="E389" s="296"/>
      <c r="F389" s="297"/>
      <c r="G389" s="183">
        <f>SUM(G386:G388)</f>
        <v>20387</v>
      </c>
      <c r="H389" s="183">
        <f t="shared" ref="H389:K389" si="74">SUM(H386:H388)</f>
        <v>5239</v>
      </c>
      <c r="I389" s="183">
        <f t="shared" si="74"/>
        <v>4838</v>
      </c>
      <c r="J389" s="183">
        <f t="shared" si="74"/>
        <v>5039</v>
      </c>
      <c r="K389" s="183">
        <f t="shared" si="74"/>
        <v>5271</v>
      </c>
    </row>
    <row r="390" spans="1:11" ht="15" customHeight="1" x14ac:dyDescent="0.25">
      <c r="A390" s="270"/>
      <c r="B390" s="286" t="s">
        <v>134</v>
      </c>
      <c r="C390" s="285" t="s">
        <v>135</v>
      </c>
      <c r="D390" s="282">
        <v>151</v>
      </c>
      <c r="E390" s="32" t="s">
        <v>39</v>
      </c>
      <c r="F390" s="22" t="s">
        <v>50</v>
      </c>
      <c r="G390" s="23">
        <f t="shared" si="41"/>
        <v>72849</v>
      </c>
      <c r="H390" s="24">
        <v>20484</v>
      </c>
      <c r="I390" s="24">
        <v>21484</v>
      </c>
      <c r="J390" s="24">
        <v>16984</v>
      </c>
      <c r="K390" s="24">
        <v>13897</v>
      </c>
    </row>
    <row r="391" spans="1:11" ht="15" customHeight="1" x14ac:dyDescent="0.25">
      <c r="A391" s="270"/>
      <c r="B391" s="271"/>
      <c r="C391" s="273"/>
      <c r="D391" s="283"/>
      <c r="E391" s="32" t="s">
        <v>40</v>
      </c>
      <c r="F391" s="22" t="s">
        <v>51</v>
      </c>
      <c r="G391" s="23">
        <f t="shared" si="41"/>
        <v>26000</v>
      </c>
      <c r="H391" s="24">
        <v>4000</v>
      </c>
      <c r="I391" s="24"/>
      <c r="J391" s="24">
        <v>22000</v>
      </c>
      <c r="K391" s="24"/>
    </row>
    <row r="392" spans="1:11" ht="15" customHeight="1" x14ac:dyDescent="0.25">
      <c r="A392" s="270"/>
      <c r="B392" s="271"/>
      <c r="C392" s="273"/>
      <c r="D392" s="284"/>
      <c r="E392" s="32" t="s">
        <v>41</v>
      </c>
      <c r="F392" s="22" t="s">
        <v>52</v>
      </c>
      <c r="G392" s="23">
        <f t="shared" si="41"/>
        <v>24296</v>
      </c>
      <c r="H392" s="24">
        <v>4726</v>
      </c>
      <c r="I392" s="24">
        <v>4226</v>
      </c>
      <c r="J392" s="24">
        <v>4226</v>
      </c>
      <c r="K392" s="24">
        <v>11118</v>
      </c>
    </row>
    <row r="393" spans="1:11" ht="15" customHeight="1" thickBot="1" x14ac:dyDescent="0.3">
      <c r="A393" s="270"/>
      <c r="B393" s="271"/>
      <c r="C393" s="273"/>
      <c r="D393" s="287" t="s">
        <v>132</v>
      </c>
      <c r="E393" s="288"/>
      <c r="F393" s="289"/>
      <c r="G393" s="192">
        <f>SUM(H393:K393)</f>
        <v>123145</v>
      </c>
      <c r="H393" s="192">
        <f t="shared" ref="H393:K393" si="75">SUM(H390:H392)</f>
        <v>29210</v>
      </c>
      <c r="I393" s="192">
        <f t="shared" si="75"/>
        <v>25710</v>
      </c>
      <c r="J393" s="192">
        <f t="shared" si="75"/>
        <v>43210</v>
      </c>
      <c r="K393" s="192">
        <f t="shared" si="75"/>
        <v>25015</v>
      </c>
    </row>
    <row r="394" spans="1:11" ht="15" customHeight="1" thickBot="1" x14ac:dyDescent="0.3">
      <c r="A394" s="235" t="s">
        <v>193</v>
      </c>
      <c r="B394" s="277" t="s">
        <v>196</v>
      </c>
      <c r="C394" s="278"/>
      <c r="D394" s="278"/>
      <c r="E394" s="278"/>
      <c r="F394" s="279"/>
      <c r="G394" s="236">
        <f>SUM(H394:K394)</f>
        <v>210038</v>
      </c>
      <c r="H394" s="236">
        <f>SUM(H397,,H400,H402,H408+H412+H417)</f>
        <v>66053</v>
      </c>
      <c r="I394" s="236">
        <f>SUM(I397,,I400,I402,I408+I412+I417)</f>
        <v>73197</v>
      </c>
      <c r="J394" s="236">
        <f>SUM(J397,,J400,J402,J408+J412+J417)</f>
        <v>49800</v>
      </c>
      <c r="K394" s="237">
        <f>SUM(K397,,K400,K402,K408+K412+K417)</f>
        <v>20988</v>
      </c>
    </row>
    <row r="395" spans="1:11" ht="15" customHeight="1" x14ac:dyDescent="0.25">
      <c r="A395" s="275"/>
      <c r="B395" s="271" t="s">
        <v>59</v>
      </c>
      <c r="C395" s="273" t="s">
        <v>15</v>
      </c>
      <c r="D395" s="233" t="s">
        <v>311</v>
      </c>
      <c r="E395" s="179" t="s">
        <v>21</v>
      </c>
      <c r="F395" s="181" t="s">
        <v>22</v>
      </c>
      <c r="G395" s="40">
        <f t="shared" si="41"/>
        <v>642</v>
      </c>
      <c r="H395" s="175"/>
      <c r="I395" s="175">
        <v>642</v>
      </c>
      <c r="J395" s="175"/>
      <c r="K395" s="175"/>
    </row>
    <row r="396" spans="1:11" ht="21.2" customHeight="1" x14ac:dyDescent="0.25">
      <c r="A396" s="275"/>
      <c r="B396" s="271"/>
      <c r="C396" s="273"/>
      <c r="D396" s="164">
        <v>151</v>
      </c>
      <c r="E396" s="172" t="s">
        <v>21</v>
      </c>
      <c r="F396" s="5" t="s">
        <v>22</v>
      </c>
      <c r="G396" s="40">
        <f t="shared" si="41"/>
        <v>94842</v>
      </c>
      <c r="H396" s="41">
        <v>26454</v>
      </c>
      <c r="I396" s="41">
        <v>31354</v>
      </c>
      <c r="J396" s="41">
        <v>24352</v>
      </c>
      <c r="K396" s="41">
        <v>12682</v>
      </c>
    </row>
    <row r="397" spans="1:11" ht="15" customHeight="1" x14ac:dyDescent="0.25">
      <c r="A397" s="275"/>
      <c r="B397" s="272"/>
      <c r="C397" s="274"/>
      <c r="D397" s="295" t="s">
        <v>35</v>
      </c>
      <c r="E397" s="296"/>
      <c r="F397" s="297"/>
      <c r="G397" s="183">
        <f>SUM(H397:K397)</f>
        <v>95484</v>
      </c>
      <c r="H397" s="183">
        <f>SUM(H395:H396)</f>
        <v>26454</v>
      </c>
      <c r="I397" s="183">
        <f t="shared" ref="I397:K397" si="76">SUM(I395:I396)</f>
        <v>31996</v>
      </c>
      <c r="J397" s="183">
        <f t="shared" si="76"/>
        <v>24352</v>
      </c>
      <c r="K397" s="183">
        <f t="shared" si="76"/>
        <v>12682</v>
      </c>
    </row>
    <row r="398" spans="1:11" ht="24.75" customHeight="1" x14ac:dyDescent="0.25">
      <c r="A398" s="275"/>
      <c r="B398" s="286" t="s">
        <v>85</v>
      </c>
      <c r="C398" s="285" t="s">
        <v>86</v>
      </c>
      <c r="D398" s="282">
        <v>151</v>
      </c>
      <c r="E398" s="32" t="s">
        <v>42</v>
      </c>
      <c r="F398" s="22" t="s">
        <v>53</v>
      </c>
      <c r="G398" s="23">
        <f>SUM(H398:K398)</f>
        <v>6000</v>
      </c>
      <c r="H398" s="24">
        <v>500</v>
      </c>
      <c r="I398" s="24">
        <v>5200</v>
      </c>
      <c r="J398" s="24">
        <v>100</v>
      </c>
      <c r="K398" s="24">
        <v>200</v>
      </c>
    </row>
    <row r="399" spans="1:11" ht="15.75" customHeight="1" x14ac:dyDescent="0.25">
      <c r="A399" s="275"/>
      <c r="B399" s="271"/>
      <c r="C399" s="273"/>
      <c r="D399" s="284"/>
      <c r="E399" s="32" t="s">
        <v>43</v>
      </c>
      <c r="F399" s="5" t="s">
        <v>54</v>
      </c>
      <c r="G399" s="23">
        <f t="shared" ref="G399:G405" si="77">SUM(H399:K399)</f>
        <v>10248</v>
      </c>
      <c r="H399" s="24">
        <v>3101</v>
      </c>
      <c r="I399" s="24">
        <v>3132</v>
      </c>
      <c r="J399" s="24">
        <v>3111</v>
      </c>
      <c r="K399" s="24">
        <v>904</v>
      </c>
    </row>
    <row r="400" spans="1:11" ht="15.75" customHeight="1" x14ac:dyDescent="0.25">
      <c r="A400" s="275"/>
      <c r="B400" s="272"/>
      <c r="C400" s="274"/>
      <c r="D400" s="295" t="s">
        <v>89</v>
      </c>
      <c r="E400" s="296"/>
      <c r="F400" s="297"/>
      <c r="G400" s="183">
        <f>SUM(H400:K400)</f>
        <v>16248</v>
      </c>
      <c r="H400" s="183">
        <f>SUM(H398:H399)</f>
        <v>3601</v>
      </c>
      <c r="I400" s="183">
        <f>SUM(I398:I399)</f>
        <v>8332</v>
      </c>
      <c r="J400" s="183">
        <f>SUM(J398:J399)</f>
        <v>3211</v>
      </c>
      <c r="K400" s="183">
        <f>SUM(K398:K399)</f>
        <v>1104</v>
      </c>
    </row>
    <row r="401" spans="1:11" ht="24" customHeight="1" x14ac:dyDescent="0.25">
      <c r="A401" s="275"/>
      <c r="B401" s="286" t="s">
        <v>100</v>
      </c>
      <c r="C401" s="285" t="s">
        <v>101</v>
      </c>
      <c r="D401" s="32">
        <v>151</v>
      </c>
      <c r="E401" s="32" t="s">
        <v>203</v>
      </c>
      <c r="F401" s="22" t="s">
        <v>204</v>
      </c>
      <c r="G401" s="23">
        <f t="shared" si="77"/>
        <v>1000</v>
      </c>
      <c r="H401" s="24"/>
      <c r="I401" s="24">
        <v>1000</v>
      </c>
      <c r="J401" s="24"/>
      <c r="K401" s="24"/>
    </row>
    <row r="402" spans="1:11" ht="15.75" customHeight="1" x14ac:dyDescent="0.25">
      <c r="A402" s="275"/>
      <c r="B402" s="272"/>
      <c r="C402" s="274"/>
      <c r="D402" s="295" t="s">
        <v>102</v>
      </c>
      <c r="E402" s="296"/>
      <c r="F402" s="297"/>
      <c r="G402" s="183">
        <f>SUM(H402:K402)</f>
        <v>1000</v>
      </c>
      <c r="H402" s="183">
        <f t="shared" ref="H402:K402" si="78">SUM(H401)</f>
        <v>0</v>
      </c>
      <c r="I402" s="183">
        <f t="shared" si="78"/>
        <v>1000</v>
      </c>
      <c r="J402" s="183">
        <f t="shared" si="78"/>
        <v>0</v>
      </c>
      <c r="K402" s="183">
        <f t="shared" si="78"/>
        <v>0</v>
      </c>
    </row>
    <row r="403" spans="1:11" ht="25.5" customHeight="1" x14ac:dyDescent="0.25">
      <c r="A403" s="275"/>
      <c r="B403" s="286" t="s">
        <v>108</v>
      </c>
      <c r="C403" s="285" t="s">
        <v>121</v>
      </c>
      <c r="D403" s="282">
        <v>142</v>
      </c>
      <c r="E403" s="32" t="s">
        <v>182</v>
      </c>
      <c r="F403" s="22" t="s">
        <v>188</v>
      </c>
      <c r="G403" s="23">
        <f t="shared" si="77"/>
        <v>307</v>
      </c>
      <c r="H403" s="24">
        <v>92</v>
      </c>
      <c r="I403" s="24">
        <v>92</v>
      </c>
      <c r="J403" s="24">
        <v>92</v>
      </c>
      <c r="K403" s="24">
        <v>31</v>
      </c>
    </row>
    <row r="404" spans="1:11" ht="35.450000000000003" customHeight="1" x14ac:dyDescent="0.25">
      <c r="A404" s="275"/>
      <c r="B404" s="271"/>
      <c r="C404" s="273"/>
      <c r="D404" s="283"/>
      <c r="E404" s="32" t="s">
        <v>178</v>
      </c>
      <c r="F404" s="22" t="s">
        <v>179</v>
      </c>
      <c r="G404" s="23">
        <f t="shared" si="77"/>
        <v>2771</v>
      </c>
      <c r="H404" s="24"/>
      <c r="I404" s="24">
        <v>1771</v>
      </c>
      <c r="J404" s="24">
        <v>1000</v>
      </c>
      <c r="K404" s="24"/>
    </row>
    <row r="405" spans="1:11" ht="14.25" customHeight="1" x14ac:dyDescent="0.25">
      <c r="A405" s="275"/>
      <c r="B405" s="271"/>
      <c r="C405" s="273"/>
      <c r="D405" s="283"/>
      <c r="E405" s="32" t="s">
        <v>37</v>
      </c>
      <c r="F405" s="22" t="s">
        <v>48</v>
      </c>
      <c r="G405" s="23">
        <f t="shared" si="77"/>
        <v>13604</v>
      </c>
      <c r="H405" s="24">
        <v>4732</v>
      </c>
      <c r="I405" s="24">
        <v>4832</v>
      </c>
      <c r="J405" s="24">
        <v>3949</v>
      </c>
      <c r="K405" s="24">
        <v>91</v>
      </c>
    </row>
    <row r="406" spans="1:11" ht="25.5" customHeight="1" x14ac:dyDescent="0.25">
      <c r="A406" s="275"/>
      <c r="B406" s="271"/>
      <c r="C406" s="273"/>
      <c r="D406" s="283"/>
      <c r="E406" s="32" t="s">
        <v>168</v>
      </c>
      <c r="F406" s="22" t="s">
        <v>173</v>
      </c>
      <c r="G406" s="23">
        <f t="shared" si="41"/>
        <v>11136</v>
      </c>
      <c r="H406" s="20">
        <v>4264</v>
      </c>
      <c r="I406" s="20">
        <v>4264</v>
      </c>
      <c r="J406" s="20">
        <v>1312</v>
      </c>
      <c r="K406" s="20">
        <v>1296</v>
      </c>
    </row>
    <row r="407" spans="1:11" ht="15" customHeight="1" x14ac:dyDescent="0.25">
      <c r="A407" s="275"/>
      <c r="B407" s="271"/>
      <c r="C407" s="273"/>
      <c r="D407" s="284"/>
      <c r="E407" s="32" t="s">
        <v>169</v>
      </c>
      <c r="F407" s="22" t="s">
        <v>174</v>
      </c>
      <c r="G407" s="23">
        <f t="shared" si="41"/>
        <v>352</v>
      </c>
      <c r="H407" s="20">
        <v>176</v>
      </c>
      <c r="I407" s="20">
        <v>176</v>
      </c>
      <c r="J407" s="20"/>
      <c r="K407" s="20"/>
    </row>
    <row r="408" spans="1:11" ht="15" customHeight="1" x14ac:dyDescent="0.25">
      <c r="A408" s="275"/>
      <c r="B408" s="272"/>
      <c r="C408" s="274"/>
      <c r="D408" s="295" t="s">
        <v>120</v>
      </c>
      <c r="E408" s="296"/>
      <c r="F408" s="297"/>
      <c r="G408" s="183">
        <f t="shared" ref="G408:G418" si="79">SUM(H408:K408)</f>
        <v>28170</v>
      </c>
      <c r="H408" s="183">
        <f>SUM(H403:H407)</f>
        <v>9264</v>
      </c>
      <c r="I408" s="183">
        <f>SUM(I403:I407)</f>
        <v>11135</v>
      </c>
      <c r="J408" s="183">
        <f>SUM(J403:J407)</f>
        <v>6353</v>
      </c>
      <c r="K408" s="183">
        <f>SUM(K403:K407)</f>
        <v>1418</v>
      </c>
    </row>
    <row r="409" spans="1:11" ht="15" customHeight="1" x14ac:dyDescent="0.25">
      <c r="A409" s="275"/>
      <c r="B409" s="286" t="s">
        <v>127</v>
      </c>
      <c r="C409" s="285" t="s">
        <v>126</v>
      </c>
      <c r="D409" s="32">
        <v>144</v>
      </c>
      <c r="E409" s="32" t="s">
        <v>47</v>
      </c>
      <c r="F409" s="22" t="s">
        <v>22</v>
      </c>
      <c r="G409" s="23">
        <f t="shared" si="79"/>
        <v>500</v>
      </c>
      <c r="H409" s="33"/>
      <c r="I409" s="33"/>
      <c r="J409" s="33">
        <v>500</v>
      </c>
      <c r="K409" s="33"/>
    </row>
    <row r="410" spans="1:11" ht="32.65" customHeight="1" x14ac:dyDescent="0.25">
      <c r="A410" s="275"/>
      <c r="B410" s="271"/>
      <c r="C410" s="273"/>
      <c r="D410" s="282">
        <v>151</v>
      </c>
      <c r="E410" s="32" t="s">
        <v>46</v>
      </c>
      <c r="F410" s="140" t="s">
        <v>57</v>
      </c>
      <c r="G410" s="23">
        <f t="shared" si="79"/>
        <v>2842</v>
      </c>
      <c r="H410" s="33">
        <v>900</v>
      </c>
      <c r="I410" s="33">
        <v>900</v>
      </c>
      <c r="J410" s="33">
        <v>450</v>
      </c>
      <c r="K410" s="33">
        <v>592</v>
      </c>
    </row>
    <row r="411" spans="1:11" ht="15" customHeight="1" x14ac:dyDescent="0.25">
      <c r="A411" s="275"/>
      <c r="B411" s="271"/>
      <c r="C411" s="273"/>
      <c r="D411" s="284"/>
      <c r="E411" s="32" t="s">
        <v>47</v>
      </c>
      <c r="F411" s="22" t="s">
        <v>22</v>
      </c>
      <c r="G411" s="23">
        <f t="shared" si="79"/>
        <v>19597</v>
      </c>
      <c r="H411" s="20">
        <v>6064</v>
      </c>
      <c r="I411" s="20">
        <v>6064</v>
      </c>
      <c r="J411" s="20">
        <v>4564</v>
      </c>
      <c r="K411" s="20">
        <v>2905</v>
      </c>
    </row>
    <row r="412" spans="1:11" ht="15" customHeight="1" x14ac:dyDescent="0.25">
      <c r="A412" s="275"/>
      <c r="B412" s="272"/>
      <c r="C412" s="274"/>
      <c r="D412" s="295" t="s">
        <v>124</v>
      </c>
      <c r="E412" s="296"/>
      <c r="F412" s="297"/>
      <c r="G412" s="183">
        <f>SUM(G409:G411)</f>
        <v>22939</v>
      </c>
      <c r="H412" s="183">
        <f t="shared" ref="H412:K412" si="80">SUM(H409:H411)</f>
        <v>6964</v>
      </c>
      <c r="I412" s="183">
        <f t="shared" si="80"/>
        <v>6964</v>
      </c>
      <c r="J412" s="183">
        <f t="shared" si="80"/>
        <v>5514</v>
      </c>
      <c r="K412" s="183">
        <f t="shared" si="80"/>
        <v>3497</v>
      </c>
    </row>
    <row r="413" spans="1:11" ht="15" customHeight="1" x14ac:dyDescent="0.25">
      <c r="A413" s="275"/>
      <c r="B413" s="286" t="s">
        <v>134</v>
      </c>
      <c r="C413" s="285" t="s">
        <v>135</v>
      </c>
      <c r="D413" s="282">
        <v>151</v>
      </c>
      <c r="E413" s="32" t="s">
        <v>39</v>
      </c>
      <c r="F413" s="22" t="s">
        <v>50</v>
      </c>
      <c r="G413" s="23">
        <f t="shared" si="79"/>
        <v>31897</v>
      </c>
      <c r="H413" s="20">
        <v>10670</v>
      </c>
      <c r="I413" s="20">
        <v>9270</v>
      </c>
      <c r="J413" s="20">
        <v>9270</v>
      </c>
      <c r="K413" s="20">
        <v>2687</v>
      </c>
    </row>
    <row r="414" spans="1:11" ht="15" customHeight="1" x14ac:dyDescent="0.25">
      <c r="A414" s="275"/>
      <c r="B414" s="271"/>
      <c r="C414" s="273"/>
      <c r="D414" s="283"/>
      <c r="E414" s="32" t="s">
        <v>40</v>
      </c>
      <c r="F414" s="22" t="s">
        <v>51</v>
      </c>
      <c r="G414" s="23">
        <f t="shared" si="79"/>
        <v>4800</v>
      </c>
      <c r="H414" s="20">
        <v>6000</v>
      </c>
      <c r="I414" s="20"/>
      <c r="J414" s="20"/>
      <c r="K414" s="20">
        <v>-1200</v>
      </c>
    </row>
    <row r="415" spans="1:11" ht="15" customHeight="1" x14ac:dyDescent="0.25">
      <c r="A415" s="275"/>
      <c r="B415" s="271"/>
      <c r="C415" s="273"/>
      <c r="D415" s="284"/>
      <c r="E415" s="32" t="s">
        <v>41</v>
      </c>
      <c r="F415" s="22" t="s">
        <v>52</v>
      </c>
      <c r="G415" s="23">
        <f t="shared" si="79"/>
        <v>7000</v>
      </c>
      <c r="H415" s="20">
        <v>2500</v>
      </c>
      <c r="I415" s="20">
        <v>3500</v>
      </c>
      <c r="J415" s="20">
        <v>500</v>
      </c>
      <c r="K415" s="20">
        <v>500</v>
      </c>
    </row>
    <row r="416" spans="1:11" ht="15" customHeight="1" x14ac:dyDescent="0.25">
      <c r="A416" s="275"/>
      <c r="B416" s="271"/>
      <c r="C416" s="273"/>
      <c r="D416" s="32" t="s">
        <v>98</v>
      </c>
      <c r="E416" s="32" t="s">
        <v>40</v>
      </c>
      <c r="F416" s="22" t="s">
        <v>51</v>
      </c>
      <c r="G416" s="23">
        <f t="shared" si="79"/>
        <v>2500</v>
      </c>
      <c r="H416" s="20">
        <v>600</v>
      </c>
      <c r="I416" s="20">
        <v>1000</v>
      </c>
      <c r="J416" s="20">
        <v>600</v>
      </c>
      <c r="K416" s="20">
        <v>300</v>
      </c>
    </row>
    <row r="417" spans="1:11" ht="15" customHeight="1" thickBot="1" x14ac:dyDescent="0.3">
      <c r="A417" s="276"/>
      <c r="B417" s="271"/>
      <c r="C417" s="273"/>
      <c r="D417" s="287" t="s">
        <v>132</v>
      </c>
      <c r="E417" s="288"/>
      <c r="F417" s="289"/>
      <c r="G417" s="192">
        <f t="shared" si="79"/>
        <v>46197</v>
      </c>
      <c r="H417" s="192">
        <f>SUM(H413:H416)</f>
        <v>19770</v>
      </c>
      <c r="I417" s="192">
        <f>SUM(I413:I416)</f>
        <v>13770</v>
      </c>
      <c r="J417" s="192">
        <f>SUM(J413:J416)</f>
        <v>10370</v>
      </c>
      <c r="K417" s="192">
        <f>SUM(K413:K416)</f>
        <v>2287</v>
      </c>
    </row>
    <row r="418" spans="1:11" ht="15" customHeight="1" thickBot="1" x14ac:dyDescent="0.3">
      <c r="A418" s="240" t="s">
        <v>195</v>
      </c>
      <c r="B418" s="305" t="s">
        <v>197</v>
      </c>
      <c r="C418" s="278"/>
      <c r="D418" s="278"/>
      <c r="E418" s="278"/>
      <c r="F418" s="306"/>
      <c r="G418" s="241">
        <f t="shared" si="79"/>
        <v>62422</v>
      </c>
      <c r="H418" s="241">
        <f t="shared" ref="H418:K418" si="81">SUM(H423,H425,H427,H432,H434,H438)</f>
        <v>31281</v>
      </c>
      <c r="I418" s="241">
        <f t="shared" si="81"/>
        <v>24983</v>
      </c>
      <c r="J418" s="241">
        <f t="shared" si="81"/>
        <v>1937</v>
      </c>
      <c r="K418" s="242">
        <f t="shared" si="81"/>
        <v>4221</v>
      </c>
    </row>
    <row r="419" spans="1:11" ht="15" customHeight="1" x14ac:dyDescent="0.25">
      <c r="A419" s="292"/>
      <c r="B419" s="271" t="s">
        <v>59</v>
      </c>
      <c r="C419" s="273" t="s">
        <v>15</v>
      </c>
      <c r="D419" s="224">
        <v>151</v>
      </c>
      <c r="E419" s="138" t="s">
        <v>21</v>
      </c>
      <c r="F419" s="139" t="s">
        <v>22</v>
      </c>
      <c r="G419" s="40">
        <f t="shared" ref="G419:G621" si="82">SUM(H419:K419)</f>
        <v>51918</v>
      </c>
      <c r="H419" s="42">
        <v>25468</v>
      </c>
      <c r="I419" s="42">
        <v>21941</v>
      </c>
      <c r="J419" s="42">
        <v>1200</v>
      </c>
      <c r="K419" s="42">
        <v>3309</v>
      </c>
    </row>
    <row r="420" spans="1:11" ht="15" customHeight="1" x14ac:dyDescent="0.25">
      <c r="A420" s="292"/>
      <c r="B420" s="271"/>
      <c r="C420" s="273"/>
      <c r="D420" s="224">
        <v>1422</v>
      </c>
      <c r="E420" s="214" t="s">
        <v>21</v>
      </c>
      <c r="F420" s="213" t="s">
        <v>22</v>
      </c>
      <c r="G420" s="40">
        <f t="shared" si="82"/>
        <v>80</v>
      </c>
      <c r="H420" s="42"/>
      <c r="I420" s="42"/>
      <c r="J420" s="42"/>
      <c r="K420" s="42">
        <v>80</v>
      </c>
    </row>
    <row r="421" spans="1:11" ht="15" customHeight="1" x14ac:dyDescent="0.25">
      <c r="A421" s="292"/>
      <c r="B421" s="271"/>
      <c r="C421" s="273"/>
      <c r="D421" s="224" t="s">
        <v>98</v>
      </c>
      <c r="E421" s="32" t="s">
        <v>21</v>
      </c>
      <c r="F421" s="5" t="s">
        <v>22</v>
      </c>
      <c r="G421" s="23">
        <f t="shared" si="82"/>
        <v>2100</v>
      </c>
      <c r="H421" s="20">
        <v>2100</v>
      </c>
      <c r="I421" s="20"/>
      <c r="J421" s="20"/>
      <c r="K421" s="20"/>
    </row>
    <row r="422" spans="1:11" ht="15" customHeight="1" x14ac:dyDescent="0.25">
      <c r="A422" s="292"/>
      <c r="B422" s="271"/>
      <c r="C422" s="273"/>
      <c r="D422" s="32" t="s">
        <v>99</v>
      </c>
      <c r="E422" s="32" t="s">
        <v>21</v>
      </c>
      <c r="F422" s="5" t="s">
        <v>22</v>
      </c>
      <c r="G422" s="23">
        <f t="shared" si="82"/>
        <v>335</v>
      </c>
      <c r="H422" s="20">
        <v>335</v>
      </c>
      <c r="I422" s="20"/>
      <c r="J422" s="20"/>
      <c r="K422" s="20"/>
    </row>
    <row r="423" spans="1:11" ht="15" customHeight="1" x14ac:dyDescent="0.25">
      <c r="A423" s="292"/>
      <c r="B423" s="272"/>
      <c r="C423" s="274"/>
      <c r="D423" s="295" t="s">
        <v>35</v>
      </c>
      <c r="E423" s="296"/>
      <c r="F423" s="297"/>
      <c r="G423" s="183">
        <f>SUM(H423:K423)</f>
        <v>54433</v>
      </c>
      <c r="H423" s="183">
        <f>SUM(H419:H422)</f>
        <v>27903</v>
      </c>
      <c r="I423" s="183">
        <f>SUM(I419:I421)</f>
        <v>21941</v>
      </c>
      <c r="J423" s="183">
        <f>SUM(J419:J421)</f>
        <v>1200</v>
      </c>
      <c r="K423" s="183">
        <f>SUM(K419:K421)</f>
        <v>3389</v>
      </c>
    </row>
    <row r="424" spans="1:11" ht="26.45" customHeight="1" x14ac:dyDescent="0.25">
      <c r="A424" s="292"/>
      <c r="B424" s="286" t="s">
        <v>85</v>
      </c>
      <c r="C424" s="280" t="s">
        <v>86</v>
      </c>
      <c r="D424" s="223">
        <v>151</v>
      </c>
      <c r="E424" s="32" t="s">
        <v>42</v>
      </c>
      <c r="F424" s="22" t="s">
        <v>53</v>
      </c>
      <c r="G424" s="23">
        <f t="shared" si="82"/>
        <v>1350</v>
      </c>
      <c r="H424" s="20">
        <v>500</v>
      </c>
      <c r="I424" s="20">
        <v>850</v>
      </c>
      <c r="J424" s="20"/>
      <c r="K424" s="20"/>
    </row>
    <row r="425" spans="1:11" ht="15" customHeight="1" x14ac:dyDescent="0.25">
      <c r="A425" s="292"/>
      <c r="B425" s="272"/>
      <c r="C425" s="281"/>
      <c r="D425" s="295" t="s">
        <v>89</v>
      </c>
      <c r="E425" s="296"/>
      <c r="F425" s="297"/>
      <c r="G425" s="183">
        <f>SUM(G424:G424)</f>
        <v>1350</v>
      </c>
      <c r="H425" s="183">
        <f>SUM(H424:H424)</f>
        <v>500</v>
      </c>
      <c r="I425" s="183">
        <f>SUM(I424:I424)</f>
        <v>850</v>
      </c>
      <c r="J425" s="183">
        <f>SUM(J424:J424)</f>
        <v>0</v>
      </c>
      <c r="K425" s="183">
        <f>SUM(K424:K424)</f>
        <v>0</v>
      </c>
    </row>
    <row r="426" spans="1:11" ht="24" customHeight="1" x14ac:dyDescent="0.25">
      <c r="A426" s="292"/>
      <c r="B426" s="286" t="s">
        <v>100</v>
      </c>
      <c r="C426" s="285" t="s">
        <v>101</v>
      </c>
      <c r="D426" s="53">
        <v>151</v>
      </c>
      <c r="E426" s="32" t="s">
        <v>203</v>
      </c>
      <c r="F426" s="22" t="s">
        <v>204</v>
      </c>
      <c r="G426" s="23">
        <f>SUM(H426:K426)</f>
        <v>0</v>
      </c>
      <c r="H426" s="24"/>
      <c r="I426" s="24"/>
      <c r="J426" s="24"/>
      <c r="K426" s="24"/>
    </row>
    <row r="427" spans="1:11" ht="15" customHeight="1" x14ac:dyDescent="0.25">
      <c r="A427" s="292"/>
      <c r="B427" s="272"/>
      <c r="C427" s="274"/>
      <c r="D427" s="295" t="s">
        <v>102</v>
      </c>
      <c r="E427" s="296"/>
      <c r="F427" s="297"/>
      <c r="G427" s="183">
        <f>SUM(G426)</f>
        <v>0</v>
      </c>
      <c r="H427" s="183">
        <f>SUM(H426)</f>
        <v>0</v>
      </c>
      <c r="I427" s="183">
        <f>SUM(I426)</f>
        <v>0</v>
      </c>
      <c r="J427" s="183">
        <f>SUM(J426)</f>
        <v>0</v>
      </c>
      <c r="K427" s="183">
        <f>SUM(K426)</f>
        <v>0</v>
      </c>
    </row>
    <row r="428" spans="1:11" ht="23.25" customHeight="1" x14ac:dyDescent="0.25">
      <c r="A428" s="292"/>
      <c r="B428" s="286" t="s">
        <v>108</v>
      </c>
      <c r="C428" s="285" t="s">
        <v>121</v>
      </c>
      <c r="D428" s="282">
        <v>142</v>
      </c>
      <c r="E428" s="32" t="s">
        <v>182</v>
      </c>
      <c r="F428" s="22" t="s">
        <v>188</v>
      </c>
      <c r="G428" s="23">
        <f t="shared" si="82"/>
        <v>307</v>
      </c>
      <c r="H428" s="20">
        <v>77</v>
      </c>
      <c r="I428" s="20">
        <v>77</v>
      </c>
      <c r="J428" s="20">
        <v>77</v>
      </c>
      <c r="K428" s="20">
        <v>76</v>
      </c>
    </row>
    <row r="429" spans="1:11" ht="37.35" customHeight="1" x14ac:dyDescent="0.25">
      <c r="A429" s="292"/>
      <c r="B429" s="271"/>
      <c r="C429" s="273"/>
      <c r="D429" s="283"/>
      <c r="E429" s="32" t="s">
        <v>178</v>
      </c>
      <c r="F429" s="22" t="s">
        <v>179</v>
      </c>
      <c r="G429" s="23">
        <f t="shared" si="82"/>
        <v>1386</v>
      </c>
      <c r="H429" s="20"/>
      <c r="I429" s="20">
        <v>1386</v>
      </c>
      <c r="J429" s="20"/>
      <c r="K429" s="20"/>
    </row>
    <row r="430" spans="1:11" ht="25.5" customHeight="1" x14ac:dyDescent="0.25">
      <c r="A430" s="292"/>
      <c r="B430" s="271"/>
      <c r="C430" s="273"/>
      <c r="D430" s="283"/>
      <c r="E430" s="32" t="s">
        <v>168</v>
      </c>
      <c r="F430" s="22" t="s">
        <v>173</v>
      </c>
      <c r="G430" s="23">
        <f t="shared" si="82"/>
        <v>1640</v>
      </c>
      <c r="H430" s="20">
        <v>410</v>
      </c>
      <c r="I430" s="20">
        <v>410</v>
      </c>
      <c r="J430" s="20">
        <v>410</v>
      </c>
      <c r="K430" s="20">
        <v>410</v>
      </c>
    </row>
    <row r="431" spans="1:11" ht="15" customHeight="1" x14ac:dyDescent="0.25">
      <c r="A431" s="292"/>
      <c r="B431" s="271"/>
      <c r="C431" s="273"/>
      <c r="D431" s="284"/>
      <c r="E431" s="32" t="s">
        <v>169</v>
      </c>
      <c r="F431" s="22" t="s">
        <v>174</v>
      </c>
      <c r="G431" s="23">
        <f t="shared" si="82"/>
        <v>32</v>
      </c>
      <c r="H431" s="20">
        <v>32</v>
      </c>
      <c r="I431" s="20"/>
      <c r="J431" s="20"/>
      <c r="K431" s="20"/>
    </row>
    <row r="432" spans="1:11" ht="15" customHeight="1" x14ac:dyDescent="0.25">
      <c r="A432" s="292"/>
      <c r="B432" s="272"/>
      <c r="C432" s="274"/>
      <c r="D432" s="295" t="s">
        <v>120</v>
      </c>
      <c r="E432" s="296"/>
      <c r="F432" s="297"/>
      <c r="G432" s="183">
        <f>SUM(H432:K432)</f>
        <v>3365</v>
      </c>
      <c r="H432" s="183">
        <f>SUM(H428:H431)</f>
        <v>519</v>
      </c>
      <c r="I432" s="183">
        <f>SUM(I428:I431)</f>
        <v>1873</v>
      </c>
      <c r="J432" s="183">
        <f>SUM(J428:J431)</f>
        <v>487</v>
      </c>
      <c r="K432" s="183">
        <f>SUM(K428:K431)</f>
        <v>486</v>
      </c>
    </row>
    <row r="433" spans="1:11" ht="34.700000000000003" customHeight="1" x14ac:dyDescent="0.25">
      <c r="A433" s="292"/>
      <c r="B433" s="286" t="s">
        <v>127</v>
      </c>
      <c r="C433" s="285" t="s">
        <v>126</v>
      </c>
      <c r="D433" s="32">
        <v>151</v>
      </c>
      <c r="E433" s="32" t="s">
        <v>46</v>
      </c>
      <c r="F433" s="140" t="s">
        <v>57</v>
      </c>
      <c r="G433" s="34">
        <f>SUM(H433:K433)</f>
        <v>1096</v>
      </c>
      <c r="H433" s="33">
        <v>1000</v>
      </c>
      <c r="I433" s="33"/>
      <c r="J433" s="33"/>
      <c r="K433" s="33">
        <v>96</v>
      </c>
    </row>
    <row r="434" spans="1:11" ht="15" customHeight="1" x14ac:dyDescent="0.25">
      <c r="A434" s="292"/>
      <c r="B434" s="272"/>
      <c r="C434" s="274"/>
      <c r="D434" s="295" t="s">
        <v>124</v>
      </c>
      <c r="E434" s="296"/>
      <c r="F434" s="297"/>
      <c r="G434" s="183">
        <f>SUM(H434:K434)</f>
        <v>1096</v>
      </c>
      <c r="H434" s="183">
        <f t="shared" ref="H434:K434" si="83">SUM(H433)</f>
        <v>1000</v>
      </c>
      <c r="I434" s="183">
        <f t="shared" si="83"/>
        <v>0</v>
      </c>
      <c r="J434" s="183">
        <f t="shared" si="83"/>
        <v>0</v>
      </c>
      <c r="K434" s="183">
        <f t="shared" si="83"/>
        <v>96</v>
      </c>
    </row>
    <row r="435" spans="1:11" ht="15" customHeight="1" x14ac:dyDescent="0.25">
      <c r="A435" s="292"/>
      <c r="B435" s="286" t="s">
        <v>134</v>
      </c>
      <c r="C435" s="285" t="s">
        <v>135</v>
      </c>
      <c r="D435" s="282">
        <v>151</v>
      </c>
      <c r="E435" s="32" t="s">
        <v>39</v>
      </c>
      <c r="F435" s="22" t="s">
        <v>50</v>
      </c>
      <c r="G435" s="23">
        <f t="shared" si="82"/>
        <v>210</v>
      </c>
      <c r="H435" s="33">
        <v>105</v>
      </c>
      <c r="I435" s="33">
        <v>105</v>
      </c>
      <c r="J435" s="33"/>
      <c r="K435" s="33"/>
    </row>
    <row r="436" spans="1:11" ht="15" customHeight="1" x14ac:dyDescent="0.25">
      <c r="A436" s="292"/>
      <c r="B436" s="271"/>
      <c r="C436" s="273"/>
      <c r="D436" s="283"/>
      <c r="E436" s="32" t="s">
        <v>40</v>
      </c>
      <c r="F436" s="38" t="s">
        <v>51</v>
      </c>
      <c r="G436" s="23">
        <f t="shared" si="82"/>
        <v>1854</v>
      </c>
      <c r="H436" s="33">
        <v>1104</v>
      </c>
      <c r="I436" s="33">
        <v>250</v>
      </c>
      <c r="J436" s="33">
        <v>250</v>
      </c>
      <c r="K436" s="33">
        <v>250</v>
      </c>
    </row>
    <row r="437" spans="1:11" ht="15" customHeight="1" x14ac:dyDescent="0.25">
      <c r="A437" s="292"/>
      <c r="B437" s="271"/>
      <c r="C437" s="273"/>
      <c r="D437" s="284"/>
      <c r="E437" s="32" t="s">
        <v>41</v>
      </c>
      <c r="F437" s="22" t="s">
        <v>52</v>
      </c>
      <c r="G437" s="23">
        <f t="shared" si="82"/>
        <v>114</v>
      </c>
      <c r="H437" s="20">
        <v>150</v>
      </c>
      <c r="I437" s="20">
        <v>-36</v>
      </c>
      <c r="J437" s="20"/>
      <c r="K437" s="20"/>
    </row>
    <row r="438" spans="1:11" ht="15" customHeight="1" thickBot="1" x14ac:dyDescent="0.3">
      <c r="A438" s="292"/>
      <c r="B438" s="290"/>
      <c r="C438" s="291"/>
      <c r="D438" s="287" t="s">
        <v>132</v>
      </c>
      <c r="E438" s="288"/>
      <c r="F438" s="289"/>
      <c r="G438" s="192">
        <f>SUM(H438:K438)</f>
        <v>2178</v>
      </c>
      <c r="H438" s="192">
        <f t="shared" ref="H438:K438" si="84">SUM(H435:H437)</f>
        <v>1359</v>
      </c>
      <c r="I438" s="192">
        <f t="shared" si="84"/>
        <v>319</v>
      </c>
      <c r="J438" s="192">
        <f t="shared" si="84"/>
        <v>250</v>
      </c>
      <c r="K438" s="192">
        <f t="shared" si="84"/>
        <v>250</v>
      </c>
    </row>
    <row r="439" spans="1:11" ht="15" customHeight="1" thickBot="1" x14ac:dyDescent="0.3">
      <c r="A439" s="235" t="s">
        <v>200</v>
      </c>
      <c r="B439" s="298" t="s">
        <v>198</v>
      </c>
      <c r="C439" s="299"/>
      <c r="D439" s="299"/>
      <c r="E439" s="299"/>
      <c r="F439" s="300"/>
      <c r="G439" s="236">
        <f>SUM(H439:K439)</f>
        <v>192316</v>
      </c>
      <c r="H439" s="236">
        <f>SUM(H441,H444,H446,H453,H457+H464)</f>
        <v>68416</v>
      </c>
      <c r="I439" s="236">
        <f>SUM(I441,I444,I446,I453,I457+I464)</f>
        <v>47255</v>
      </c>
      <c r="J439" s="236">
        <f>SUM(J441,J444,J446,J453,J457+J464)</f>
        <v>43094</v>
      </c>
      <c r="K439" s="237">
        <f>SUM(K441,K444,K446,K453,K457+K464)</f>
        <v>33551</v>
      </c>
    </row>
    <row r="440" spans="1:11" ht="20.45" customHeight="1" x14ac:dyDescent="0.25">
      <c r="A440" s="292"/>
      <c r="B440" s="271" t="s">
        <v>59</v>
      </c>
      <c r="C440" s="273" t="s">
        <v>15</v>
      </c>
      <c r="D440" s="164">
        <v>151</v>
      </c>
      <c r="E440" s="87" t="s">
        <v>21</v>
      </c>
      <c r="F440" s="89" t="s">
        <v>22</v>
      </c>
      <c r="G440" s="40">
        <f t="shared" si="82"/>
        <v>69353</v>
      </c>
      <c r="H440" s="42">
        <v>31480</v>
      </c>
      <c r="I440" s="42">
        <v>18633</v>
      </c>
      <c r="J440" s="42">
        <v>10390</v>
      </c>
      <c r="K440" s="42">
        <v>8850</v>
      </c>
    </row>
    <row r="441" spans="1:11" ht="20.45" customHeight="1" x14ac:dyDescent="0.25">
      <c r="A441" s="292"/>
      <c r="B441" s="272"/>
      <c r="C441" s="274"/>
      <c r="D441" s="295" t="s">
        <v>35</v>
      </c>
      <c r="E441" s="296"/>
      <c r="F441" s="297"/>
      <c r="G441" s="183">
        <f>SUM(H441:K441)</f>
        <v>69353</v>
      </c>
      <c r="H441" s="183">
        <f>SUM(H440:H440)</f>
        <v>31480</v>
      </c>
      <c r="I441" s="183">
        <f>SUM(I440:I440)</f>
        <v>18633</v>
      </c>
      <c r="J441" s="183">
        <f>SUM(J440:J440)</f>
        <v>10390</v>
      </c>
      <c r="K441" s="183">
        <f>SUM(K440:K440)</f>
        <v>8850</v>
      </c>
    </row>
    <row r="442" spans="1:11" ht="23.25" customHeight="1" x14ac:dyDescent="0.25">
      <c r="A442" s="292"/>
      <c r="B442" s="286" t="s">
        <v>85</v>
      </c>
      <c r="C442" s="285" t="s">
        <v>86</v>
      </c>
      <c r="D442" s="282">
        <v>151</v>
      </c>
      <c r="E442" s="32" t="s">
        <v>42</v>
      </c>
      <c r="F442" s="22" t="s">
        <v>53</v>
      </c>
      <c r="G442" s="23">
        <f t="shared" si="82"/>
        <v>3000</v>
      </c>
      <c r="H442" s="20">
        <v>500</v>
      </c>
      <c r="I442" s="20">
        <v>1000</v>
      </c>
      <c r="J442" s="20">
        <v>500</v>
      </c>
      <c r="K442" s="20">
        <v>1000</v>
      </c>
    </row>
    <row r="443" spans="1:11" ht="15" customHeight="1" x14ac:dyDescent="0.25">
      <c r="A443" s="292"/>
      <c r="B443" s="271"/>
      <c r="C443" s="273"/>
      <c r="D443" s="284"/>
      <c r="E443" s="32" t="s">
        <v>43</v>
      </c>
      <c r="F443" s="5" t="s">
        <v>54</v>
      </c>
      <c r="G443" s="23">
        <f t="shared" si="82"/>
        <v>15097</v>
      </c>
      <c r="H443" s="20">
        <v>4830</v>
      </c>
      <c r="I443" s="20">
        <v>3822</v>
      </c>
      <c r="J443" s="20">
        <v>4222</v>
      </c>
      <c r="K443" s="20">
        <v>2223</v>
      </c>
    </row>
    <row r="444" spans="1:11" ht="15" customHeight="1" x14ac:dyDescent="0.25">
      <c r="A444" s="292"/>
      <c r="B444" s="272"/>
      <c r="C444" s="274"/>
      <c r="D444" s="295" t="s">
        <v>89</v>
      </c>
      <c r="E444" s="296"/>
      <c r="F444" s="297"/>
      <c r="G444" s="183">
        <f>SUM(H444:K444)</f>
        <v>18097</v>
      </c>
      <c r="H444" s="183">
        <f>SUM(H442:H443)</f>
        <v>5330</v>
      </c>
      <c r="I444" s="183">
        <f>SUM(I442:I443)</f>
        <v>4822</v>
      </c>
      <c r="J444" s="183">
        <f>SUM(J442:J443)</f>
        <v>4722</v>
      </c>
      <c r="K444" s="183">
        <f>SUM(K442:K443)</f>
        <v>3223</v>
      </c>
    </row>
    <row r="445" spans="1:11" ht="17.649999999999999" customHeight="1" x14ac:dyDescent="0.25">
      <c r="A445" s="292"/>
      <c r="B445" s="286" t="s">
        <v>100</v>
      </c>
      <c r="C445" s="285" t="s">
        <v>101</v>
      </c>
      <c r="D445" s="15">
        <v>151</v>
      </c>
      <c r="E445" s="32" t="s">
        <v>203</v>
      </c>
      <c r="F445" s="5" t="s">
        <v>204</v>
      </c>
      <c r="G445" s="23">
        <f t="shared" si="82"/>
        <v>0</v>
      </c>
      <c r="H445" s="20"/>
      <c r="I445" s="20"/>
      <c r="J445" s="20"/>
      <c r="K445" s="20"/>
    </row>
    <row r="446" spans="1:11" ht="19.7" customHeight="1" x14ac:dyDescent="0.25">
      <c r="A446" s="292"/>
      <c r="B446" s="272"/>
      <c r="C446" s="274"/>
      <c r="D446" s="295" t="s">
        <v>102</v>
      </c>
      <c r="E446" s="296"/>
      <c r="F446" s="297"/>
      <c r="G446" s="183">
        <f>SUM(H446:K446)</f>
        <v>0</v>
      </c>
      <c r="H446" s="183">
        <f t="shared" ref="H446:K446" si="85">SUM(H445)</f>
        <v>0</v>
      </c>
      <c r="I446" s="183">
        <f t="shared" si="85"/>
        <v>0</v>
      </c>
      <c r="J446" s="183">
        <f t="shared" si="85"/>
        <v>0</v>
      </c>
      <c r="K446" s="183">
        <f t="shared" si="85"/>
        <v>0</v>
      </c>
    </row>
    <row r="447" spans="1:11" ht="27" customHeight="1" x14ac:dyDescent="0.25">
      <c r="A447" s="292"/>
      <c r="B447" s="286" t="s">
        <v>108</v>
      </c>
      <c r="C447" s="285" t="s">
        <v>121</v>
      </c>
      <c r="D447" s="282">
        <v>142</v>
      </c>
      <c r="E447" s="32" t="s">
        <v>182</v>
      </c>
      <c r="F447" s="22" t="s">
        <v>188</v>
      </c>
      <c r="G447" s="23">
        <f t="shared" si="82"/>
        <v>308</v>
      </c>
      <c r="H447" s="20"/>
      <c r="I447" s="20"/>
      <c r="J447" s="20"/>
      <c r="K447" s="20">
        <v>308</v>
      </c>
    </row>
    <row r="448" spans="1:11" ht="38.1" customHeight="1" x14ac:dyDescent="0.25">
      <c r="A448" s="292"/>
      <c r="B448" s="271"/>
      <c r="C448" s="273"/>
      <c r="D448" s="283"/>
      <c r="E448" s="32" t="s">
        <v>178</v>
      </c>
      <c r="F448" s="22" t="s">
        <v>179</v>
      </c>
      <c r="G448" s="23">
        <f t="shared" si="82"/>
        <v>2771</v>
      </c>
      <c r="H448" s="20"/>
      <c r="I448" s="20">
        <v>1386</v>
      </c>
      <c r="J448" s="20">
        <v>1385</v>
      </c>
      <c r="K448" s="20"/>
    </row>
    <row r="449" spans="1:11" ht="15" customHeight="1" x14ac:dyDescent="0.25">
      <c r="A449" s="292"/>
      <c r="B449" s="271"/>
      <c r="C449" s="273"/>
      <c r="D449" s="283"/>
      <c r="E449" s="32" t="s">
        <v>37</v>
      </c>
      <c r="F449" s="22" t="s">
        <v>48</v>
      </c>
      <c r="G449" s="23">
        <f t="shared" si="82"/>
        <v>15245</v>
      </c>
      <c r="H449" s="20">
        <v>5529</v>
      </c>
      <c r="I449" s="20">
        <v>4090</v>
      </c>
      <c r="J449" s="20">
        <v>4090</v>
      </c>
      <c r="K449" s="20">
        <v>1536</v>
      </c>
    </row>
    <row r="450" spans="1:11" ht="23.1" customHeight="1" x14ac:dyDescent="0.25">
      <c r="A450" s="292"/>
      <c r="B450" s="271"/>
      <c r="C450" s="273"/>
      <c r="D450" s="283"/>
      <c r="E450" s="32" t="s">
        <v>168</v>
      </c>
      <c r="F450" s="22" t="s">
        <v>173</v>
      </c>
      <c r="G450" s="23">
        <f t="shared" si="82"/>
        <v>15000</v>
      </c>
      <c r="H450" s="20">
        <v>5190</v>
      </c>
      <c r="I450" s="20">
        <v>3070</v>
      </c>
      <c r="J450" s="20">
        <v>3070</v>
      </c>
      <c r="K450" s="20">
        <v>3670</v>
      </c>
    </row>
    <row r="451" spans="1:11" ht="15" customHeight="1" x14ac:dyDescent="0.25">
      <c r="A451" s="292"/>
      <c r="B451" s="271"/>
      <c r="C451" s="273"/>
      <c r="D451" s="284"/>
      <c r="E451" s="32" t="s">
        <v>169</v>
      </c>
      <c r="F451" s="22" t="s">
        <v>174</v>
      </c>
      <c r="G451" s="23">
        <f t="shared" si="82"/>
        <v>304</v>
      </c>
      <c r="H451" s="20">
        <v>100</v>
      </c>
      <c r="I451" s="20">
        <v>100</v>
      </c>
      <c r="J451" s="20">
        <v>104</v>
      </c>
      <c r="K451" s="20"/>
    </row>
    <row r="452" spans="1:11" ht="15" customHeight="1" x14ac:dyDescent="0.25">
      <c r="A452" s="292"/>
      <c r="B452" s="271"/>
      <c r="C452" s="273"/>
      <c r="D452" s="32">
        <v>151</v>
      </c>
      <c r="E452" s="32" t="s">
        <v>37</v>
      </c>
      <c r="F452" s="22" t="s">
        <v>48</v>
      </c>
      <c r="G452" s="23">
        <f t="shared" si="82"/>
        <v>200</v>
      </c>
      <c r="H452" s="20"/>
      <c r="I452" s="20"/>
      <c r="J452" s="20"/>
      <c r="K452" s="20">
        <v>200</v>
      </c>
    </row>
    <row r="453" spans="1:11" ht="15" customHeight="1" x14ac:dyDescent="0.25">
      <c r="A453" s="292"/>
      <c r="B453" s="272"/>
      <c r="C453" s="274"/>
      <c r="D453" s="295" t="s">
        <v>120</v>
      </c>
      <c r="E453" s="296"/>
      <c r="F453" s="297"/>
      <c r="G453" s="183">
        <f>SUM(H453:K453)</f>
        <v>33828</v>
      </c>
      <c r="H453" s="183">
        <f>SUM(H447:H451)</f>
        <v>10819</v>
      </c>
      <c r="I453" s="183">
        <f>SUM(I447:I451)</f>
        <v>8646</v>
      </c>
      <c r="J453" s="183">
        <f>SUM(J447:J451)</f>
        <v>8649</v>
      </c>
      <c r="K453" s="183">
        <f>SUM(K447:K452)</f>
        <v>5714</v>
      </c>
    </row>
    <row r="454" spans="1:11" ht="15" customHeight="1" x14ac:dyDescent="0.25">
      <c r="A454" s="292"/>
      <c r="B454" s="286" t="s">
        <v>127</v>
      </c>
      <c r="C454" s="285" t="s">
        <v>126</v>
      </c>
      <c r="D454" s="32">
        <v>144</v>
      </c>
      <c r="E454" s="32" t="s">
        <v>47</v>
      </c>
      <c r="F454" s="22" t="s">
        <v>22</v>
      </c>
      <c r="G454" s="23">
        <f t="shared" si="82"/>
        <v>500</v>
      </c>
      <c r="H454" s="33"/>
      <c r="I454" s="33"/>
      <c r="J454" s="33">
        <v>500</v>
      </c>
      <c r="K454" s="33"/>
    </row>
    <row r="455" spans="1:11" ht="34.700000000000003" customHeight="1" x14ac:dyDescent="0.25">
      <c r="A455" s="292"/>
      <c r="B455" s="271"/>
      <c r="C455" s="273"/>
      <c r="D455" s="282">
        <v>151</v>
      </c>
      <c r="E455" s="32" t="s">
        <v>46</v>
      </c>
      <c r="F455" s="135" t="s">
        <v>57</v>
      </c>
      <c r="G455" s="23">
        <f t="shared" si="82"/>
        <v>3484</v>
      </c>
      <c r="H455" s="33">
        <v>1300</v>
      </c>
      <c r="I455" s="33">
        <v>1000</v>
      </c>
      <c r="J455" s="33">
        <v>700</v>
      </c>
      <c r="K455" s="33">
        <v>484</v>
      </c>
    </row>
    <row r="456" spans="1:11" ht="17.45" customHeight="1" x14ac:dyDescent="0.25">
      <c r="A456" s="292"/>
      <c r="B456" s="271"/>
      <c r="C456" s="273"/>
      <c r="D456" s="284"/>
      <c r="E456" s="32" t="s">
        <v>47</v>
      </c>
      <c r="F456" s="22" t="s">
        <v>22</v>
      </c>
      <c r="G456" s="23">
        <f t="shared" si="82"/>
        <v>17328</v>
      </c>
      <c r="H456" s="20">
        <v>5663</v>
      </c>
      <c r="I456" s="20">
        <v>4190</v>
      </c>
      <c r="J456" s="20">
        <v>5906</v>
      </c>
      <c r="K456" s="20">
        <v>1569</v>
      </c>
    </row>
    <row r="457" spans="1:11" ht="14.25" customHeight="1" x14ac:dyDescent="0.25">
      <c r="A457" s="292"/>
      <c r="B457" s="272"/>
      <c r="C457" s="274"/>
      <c r="D457" s="295" t="s">
        <v>124</v>
      </c>
      <c r="E457" s="296"/>
      <c r="F457" s="297"/>
      <c r="G457" s="183">
        <f>SUM(G454:G456)</f>
        <v>21312</v>
      </c>
      <c r="H457" s="183">
        <f t="shared" ref="H457:K457" si="86">SUM(H454:H456)</f>
        <v>6963</v>
      </c>
      <c r="I457" s="183">
        <f t="shared" si="86"/>
        <v>5190</v>
      </c>
      <c r="J457" s="183">
        <f t="shared" si="86"/>
        <v>7106</v>
      </c>
      <c r="K457" s="183">
        <f t="shared" si="86"/>
        <v>2053</v>
      </c>
    </row>
    <row r="458" spans="1:11" ht="18" customHeight="1" x14ac:dyDescent="0.25">
      <c r="A458" s="292"/>
      <c r="B458" s="286" t="s">
        <v>134</v>
      </c>
      <c r="C458" s="285" t="s">
        <v>135</v>
      </c>
      <c r="D458" s="32">
        <v>143</v>
      </c>
      <c r="E458" s="32" t="s">
        <v>40</v>
      </c>
      <c r="F458" s="22" t="s">
        <v>51</v>
      </c>
      <c r="G458" s="23">
        <f t="shared" si="82"/>
        <v>4000</v>
      </c>
      <c r="H458" s="33"/>
      <c r="I458" s="33"/>
      <c r="J458" s="33">
        <v>4000</v>
      </c>
      <c r="K458" s="33"/>
    </row>
    <row r="459" spans="1:11" ht="15" customHeight="1" x14ac:dyDescent="0.25">
      <c r="A459" s="292"/>
      <c r="B459" s="271"/>
      <c r="C459" s="273"/>
      <c r="D459" s="282">
        <v>151</v>
      </c>
      <c r="E459" s="32" t="s">
        <v>39</v>
      </c>
      <c r="F459" s="22" t="s">
        <v>50</v>
      </c>
      <c r="G459" s="23">
        <f t="shared" si="82"/>
        <v>10161</v>
      </c>
      <c r="H459" s="20">
        <v>3286</v>
      </c>
      <c r="I459" s="20">
        <v>2927</v>
      </c>
      <c r="J459" s="20">
        <v>2927</v>
      </c>
      <c r="K459" s="20">
        <v>1021</v>
      </c>
    </row>
    <row r="460" spans="1:11" ht="15" customHeight="1" x14ac:dyDescent="0.25">
      <c r="A460" s="292"/>
      <c r="B460" s="271"/>
      <c r="C460" s="273"/>
      <c r="D460" s="283"/>
      <c r="E460" s="32" t="s">
        <v>40</v>
      </c>
      <c r="F460" s="22" t="s">
        <v>51</v>
      </c>
      <c r="G460" s="23">
        <f t="shared" si="82"/>
        <v>14237</v>
      </c>
      <c r="H460" s="20">
        <v>4500</v>
      </c>
      <c r="I460" s="20">
        <v>3337</v>
      </c>
      <c r="J460" s="20">
        <v>1600</v>
      </c>
      <c r="K460" s="20">
        <v>4800</v>
      </c>
    </row>
    <row r="461" spans="1:11" ht="15" customHeight="1" x14ac:dyDescent="0.25">
      <c r="A461" s="292"/>
      <c r="B461" s="271"/>
      <c r="C461" s="273"/>
      <c r="D461" s="284"/>
      <c r="E461" s="32" t="s">
        <v>41</v>
      </c>
      <c r="F461" s="22" t="s">
        <v>52</v>
      </c>
      <c r="G461" s="23">
        <f t="shared" si="82"/>
        <v>15030</v>
      </c>
      <c r="H461" s="20">
        <v>5220</v>
      </c>
      <c r="I461" s="20">
        <v>3000</v>
      </c>
      <c r="J461" s="20">
        <v>3000</v>
      </c>
      <c r="K461" s="20">
        <v>3810</v>
      </c>
    </row>
    <row r="462" spans="1:11" ht="15" customHeight="1" x14ac:dyDescent="0.25">
      <c r="A462" s="292"/>
      <c r="B462" s="271"/>
      <c r="C462" s="273"/>
      <c r="D462" s="32" t="s">
        <v>98</v>
      </c>
      <c r="E462" s="32" t="s">
        <v>40</v>
      </c>
      <c r="F462" s="5" t="s">
        <v>51</v>
      </c>
      <c r="G462" s="23">
        <f t="shared" si="82"/>
        <v>3780</v>
      </c>
      <c r="H462" s="20">
        <v>100</v>
      </c>
      <c r="I462" s="20">
        <v>100</v>
      </c>
      <c r="J462" s="20">
        <v>100</v>
      </c>
      <c r="K462" s="20">
        <v>3480</v>
      </c>
    </row>
    <row r="463" spans="1:11" ht="15" customHeight="1" x14ac:dyDescent="0.25">
      <c r="A463" s="292"/>
      <c r="B463" s="271"/>
      <c r="C463" s="273"/>
      <c r="D463" s="32" t="s">
        <v>99</v>
      </c>
      <c r="E463" s="32" t="s">
        <v>40</v>
      </c>
      <c r="F463" s="5" t="s">
        <v>51</v>
      </c>
      <c r="G463" s="23">
        <f t="shared" si="82"/>
        <v>2518</v>
      </c>
      <c r="H463" s="20">
        <v>718</v>
      </c>
      <c r="I463" s="20">
        <v>600</v>
      </c>
      <c r="J463" s="20">
        <v>600</v>
      </c>
      <c r="K463" s="20">
        <v>600</v>
      </c>
    </row>
    <row r="464" spans="1:11" ht="15" customHeight="1" thickBot="1" x14ac:dyDescent="0.3">
      <c r="A464" s="292"/>
      <c r="B464" s="290"/>
      <c r="C464" s="291"/>
      <c r="D464" s="287" t="s">
        <v>132</v>
      </c>
      <c r="E464" s="288"/>
      <c r="F464" s="289"/>
      <c r="G464" s="192">
        <f>SUM(H464:K464)</f>
        <v>49726</v>
      </c>
      <c r="H464" s="192">
        <f>SUM(H458:H463)</f>
        <v>13824</v>
      </c>
      <c r="I464" s="192">
        <f t="shared" ref="I464:K464" si="87">SUM(I458:I463)</f>
        <v>9964</v>
      </c>
      <c r="J464" s="192">
        <f t="shared" si="87"/>
        <v>12227</v>
      </c>
      <c r="K464" s="192">
        <f t="shared" si="87"/>
        <v>13711</v>
      </c>
    </row>
    <row r="465" spans="1:11" ht="15" customHeight="1" thickBot="1" x14ac:dyDescent="0.3">
      <c r="A465" s="235" t="s">
        <v>199</v>
      </c>
      <c r="B465" s="298" t="s">
        <v>202</v>
      </c>
      <c r="C465" s="299"/>
      <c r="D465" s="299"/>
      <c r="E465" s="299"/>
      <c r="F465" s="300"/>
      <c r="G465" s="243">
        <f>SUM(H465:K465)</f>
        <v>471291</v>
      </c>
      <c r="H465" s="243">
        <f>SUM(H467,H469,H471,H475,H479)</f>
        <v>112600</v>
      </c>
      <c r="I465" s="243">
        <f>SUM(I467,I469,I471,I475,I479)</f>
        <v>151620</v>
      </c>
      <c r="J465" s="243">
        <f>SUM(J467,J469,J471,J475,J479)</f>
        <v>104822</v>
      </c>
      <c r="K465" s="244">
        <f>SUM(K467,K469,K471,K475,K479)</f>
        <v>102249</v>
      </c>
    </row>
    <row r="466" spans="1:11" ht="18" customHeight="1" x14ac:dyDescent="0.25">
      <c r="A466" s="270"/>
      <c r="B466" s="271" t="s">
        <v>59</v>
      </c>
      <c r="C466" s="273" t="s">
        <v>15</v>
      </c>
      <c r="D466" s="224">
        <v>151</v>
      </c>
      <c r="E466" s="84" t="s">
        <v>21</v>
      </c>
      <c r="F466" s="88" t="s">
        <v>22</v>
      </c>
      <c r="G466" s="40">
        <f t="shared" si="82"/>
        <v>54224</v>
      </c>
      <c r="H466" s="42">
        <v>15684</v>
      </c>
      <c r="I466" s="42">
        <v>11967</v>
      </c>
      <c r="J466" s="42">
        <v>14845</v>
      </c>
      <c r="K466" s="42">
        <v>11728</v>
      </c>
    </row>
    <row r="467" spans="1:11" ht="18.75" customHeight="1" x14ac:dyDescent="0.25">
      <c r="A467" s="270"/>
      <c r="B467" s="272"/>
      <c r="C467" s="274"/>
      <c r="D467" s="295" t="s">
        <v>35</v>
      </c>
      <c r="E467" s="296"/>
      <c r="F467" s="297"/>
      <c r="G467" s="183">
        <f>SUM(H467:K467)</f>
        <v>54224</v>
      </c>
      <c r="H467" s="183">
        <f>SUM(H466:H466)</f>
        <v>15684</v>
      </c>
      <c r="I467" s="183">
        <f>SUM(I466:I466)</f>
        <v>11967</v>
      </c>
      <c r="J467" s="183">
        <f>SUM(J466:J466)</f>
        <v>14845</v>
      </c>
      <c r="K467" s="183">
        <f>SUM(K466:K466)</f>
        <v>11728</v>
      </c>
    </row>
    <row r="468" spans="1:11" ht="24.6" customHeight="1" x14ac:dyDescent="0.25">
      <c r="A468" s="270"/>
      <c r="B468" s="286" t="s">
        <v>85</v>
      </c>
      <c r="C468" s="285" t="s">
        <v>86</v>
      </c>
      <c r="D468" s="32">
        <v>151</v>
      </c>
      <c r="E468" s="54" t="s">
        <v>42</v>
      </c>
      <c r="F468" s="55" t="s">
        <v>53</v>
      </c>
      <c r="G468" s="23">
        <f t="shared" si="82"/>
        <v>29394</v>
      </c>
      <c r="H468" s="20">
        <v>5000</v>
      </c>
      <c r="I468" s="20">
        <v>5000</v>
      </c>
      <c r="J468" s="20">
        <v>5000</v>
      </c>
      <c r="K468" s="20">
        <v>14394</v>
      </c>
    </row>
    <row r="469" spans="1:11" ht="16.899999999999999" customHeight="1" x14ac:dyDescent="0.25">
      <c r="A469" s="270"/>
      <c r="B469" s="272"/>
      <c r="C469" s="274"/>
      <c r="D469" s="295" t="s">
        <v>89</v>
      </c>
      <c r="E469" s="296"/>
      <c r="F469" s="297"/>
      <c r="G469" s="183">
        <f>SUM(H469:K469)</f>
        <v>29394</v>
      </c>
      <c r="H469" s="183">
        <f>SUM(H468:H468)</f>
        <v>5000</v>
      </c>
      <c r="I469" s="183">
        <f>SUM(I468:I468)</f>
        <v>5000</v>
      </c>
      <c r="J469" s="183">
        <f>SUM(J468:J468)</f>
        <v>5000</v>
      </c>
      <c r="K469" s="183">
        <f>SUM(K468:K468)</f>
        <v>14394</v>
      </c>
    </row>
    <row r="470" spans="1:11" ht="15" customHeight="1" x14ac:dyDescent="0.25">
      <c r="A470" s="270"/>
      <c r="B470" s="271" t="s">
        <v>100</v>
      </c>
      <c r="C470" s="280" t="s">
        <v>101</v>
      </c>
      <c r="D470" s="32">
        <v>151</v>
      </c>
      <c r="E470" s="15" t="s">
        <v>203</v>
      </c>
      <c r="F470" s="5" t="s">
        <v>204</v>
      </c>
      <c r="G470" s="23">
        <f t="shared" si="82"/>
        <v>0</v>
      </c>
      <c r="H470" s="20"/>
      <c r="I470" s="20"/>
      <c r="J470" s="20"/>
      <c r="K470" s="20"/>
    </row>
    <row r="471" spans="1:11" ht="15" customHeight="1" x14ac:dyDescent="0.25">
      <c r="A471" s="270"/>
      <c r="B471" s="272"/>
      <c r="C471" s="281"/>
      <c r="D471" s="295" t="s">
        <v>102</v>
      </c>
      <c r="E471" s="296"/>
      <c r="F471" s="297"/>
      <c r="G471" s="183">
        <f>SUM(H471:K471)</f>
        <v>0</v>
      </c>
      <c r="H471" s="183">
        <f>SUM(H470:H470)</f>
        <v>0</v>
      </c>
      <c r="I471" s="183">
        <f>SUM(I470:I470)</f>
        <v>0</v>
      </c>
      <c r="J471" s="183">
        <f>SUM(J470:J470)</f>
        <v>0</v>
      </c>
      <c r="K471" s="183">
        <f>SUM(K470:K470)</f>
        <v>0</v>
      </c>
    </row>
    <row r="472" spans="1:11" ht="24" customHeight="1" x14ac:dyDescent="0.25">
      <c r="A472" s="270"/>
      <c r="B472" s="286" t="s">
        <v>108</v>
      </c>
      <c r="C472" s="285" t="s">
        <v>121</v>
      </c>
      <c r="D472" s="282">
        <v>142</v>
      </c>
      <c r="E472" s="32" t="s">
        <v>182</v>
      </c>
      <c r="F472" s="22" t="s">
        <v>188</v>
      </c>
      <c r="G472" s="23">
        <f t="shared" si="82"/>
        <v>308</v>
      </c>
      <c r="H472" s="20"/>
      <c r="I472" s="20"/>
      <c r="J472" s="20"/>
      <c r="K472" s="20">
        <v>308</v>
      </c>
    </row>
    <row r="473" spans="1:11" ht="36" customHeight="1" x14ac:dyDescent="0.25">
      <c r="A473" s="270"/>
      <c r="B473" s="271"/>
      <c r="C473" s="273"/>
      <c r="D473" s="283"/>
      <c r="E473" s="32" t="s">
        <v>178</v>
      </c>
      <c r="F473" s="22" t="s">
        <v>179</v>
      </c>
      <c r="G473" s="23">
        <f t="shared" si="82"/>
        <v>12757</v>
      </c>
      <c r="H473" s="20"/>
      <c r="I473" s="20">
        <v>6379</v>
      </c>
      <c r="J473" s="20">
        <v>6378</v>
      </c>
      <c r="K473" s="20"/>
    </row>
    <row r="474" spans="1:11" ht="16.350000000000001" customHeight="1" x14ac:dyDescent="0.25">
      <c r="A474" s="270"/>
      <c r="B474" s="271"/>
      <c r="C474" s="273"/>
      <c r="D474" s="284"/>
      <c r="E474" s="32" t="s">
        <v>169</v>
      </c>
      <c r="F474" s="22" t="s">
        <v>174</v>
      </c>
      <c r="G474" s="23">
        <f t="shared" si="82"/>
        <v>432</v>
      </c>
      <c r="H474" s="20"/>
      <c r="I474" s="20">
        <v>4</v>
      </c>
      <c r="J474" s="20">
        <v>108</v>
      </c>
      <c r="K474" s="20">
        <v>320</v>
      </c>
    </row>
    <row r="475" spans="1:11" ht="15" customHeight="1" x14ac:dyDescent="0.25">
      <c r="A475" s="270"/>
      <c r="B475" s="272"/>
      <c r="C475" s="274"/>
      <c r="D475" s="295" t="s">
        <v>120</v>
      </c>
      <c r="E475" s="296"/>
      <c r="F475" s="297"/>
      <c r="G475" s="183">
        <f>SUM(H475:K475)</f>
        <v>13497</v>
      </c>
      <c r="H475" s="183">
        <f>SUM(H472:H474)</f>
        <v>0</v>
      </c>
      <c r="I475" s="183">
        <f>SUM(I472:I474)</f>
        <v>6383</v>
      </c>
      <c r="J475" s="183">
        <f>SUM(J472:J474)</f>
        <v>6486</v>
      </c>
      <c r="K475" s="183">
        <f>SUM(K472:K474)</f>
        <v>628</v>
      </c>
    </row>
    <row r="476" spans="1:11" ht="15" customHeight="1" x14ac:dyDescent="0.25">
      <c r="A476" s="270"/>
      <c r="B476" s="271" t="s">
        <v>134</v>
      </c>
      <c r="C476" s="273" t="s">
        <v>135</v>
      </c>
      <c r="D476" s="282">
        <v>151</v>
      </c>
      <c r="E476" s="32" t="s">
        <v>39</v>
      </c>
      <c r="F476" s="22" t="s">
        <v>50</v>
      </c>
      <c r="G476" s="23">
        <f>SUM(H476:K476)</f>
        <v>231452</v>
      </c>
      <c r="H476" s="24">
        <v>70916</v>
      </c>
      <c r="I476" s="24">
        <v>51714</v>
      </c>
      <c r="J476" s="24">
        <v>60491</v>
      </c>
      <c r="K476" s="24">
        <v>48331</v>
      </c>
    </row>
    <row r="477" spans="1:11" ht="15" customHeight="1" x14ac:dyDescent="0.25">
      <c r="A477" s="270"/>
      <c r="B477" s="271"/>
      <c r="C477" s="273"/>
      <c r="D477" s="283"/>
      <c r="E477" s="32" t="s">
        <v>40</v>
      </c>
      <c r="F477" s="5" t="s">
        <v>51</v>
      </c>
      <c r="G477" s="23">
        <f t="shared" si="82"/>
        <v>61149</v>
      </c>
      <c r="H477" s="20">
        <v>5000</v>
      </c>
      <c r="I477" s="20">
        <v>43556</v>
      </c>
      <c r="J477" s="20">
        <v>5000</v>
      </c>
      <c r="K477" s="20">
        <v>7593</v>
      </c>
    </row>
    <row r="478" spans="1:11" ht="15" customHeight="1" x14ac:dyDescent="0.25">
      <c r="A478" s="270"/>
      <c r="B478" s="271"/>
      <c r="C478" s="273"/>
      <c r="D478" s="284"/>
      <c r="E478" s="32" t="s">
        <v>41</v>
      </c>
      <c r="F478" s="22" t="s">
        <v>52</v>
      </c>
      <c r="G478" s="23">
        <f t="shared" si="82"/>
        <v>81575</v>
      </c>
      <c r="H478" s="20">
        <v>16000</v>
      </c>
      <c r="I478" s="20">
        <v>33000</v>
      </c>
      <c r="J478" s="20">
        <v>13000</v>
      </c>
      <c r="K478" s="20">
        <v>19575</v>
      </c>
    </row>
    <row r="479" spans="1:11" ht="15" customHeight="1" thickBot="1" x14ac:dyDescent="0.3">
      <c r="A479" s="270"/>
      <c r="B479" s="271"/>
      <c r="C479" s="273"/>
      <c r="D479" s="287" t="s">
        <v>132</v>
      </c>
      <c r="E479" s="288"/>
      <c r="F479" s="289"/>
      <c r="G479" s="192">
        <f>SUM(H479:K479)</f>
        <v>374176</v>
      </c>
      <c r="H479" s="192">
        <f>SUM(H476:H478)</f>
        <v>91916</v>
      </c>
      <c r="I479" s="192">
        <f>SUM(I476:I478)</f>
        <v>128270</v>
      </c>
      <c r="J479" s="192">
        <f>SUM(J476:J478)</f>
        <v>78491</v>
      </c>
      <c r="K479" s="192">
        <f>SUM(K476:K478)</f>
        <v>75499</v>
      </c>
    </row>
    <row r="480" spans="1:11" ht="15" customHeight="1" thickBot="1" x14ac:dyDescent="0.3">
      <c r="A480" s="235" t="s">
        <v>201</v>
      </c>
      <c r="B480" s="277" t="s">
        <v>206</v>
      </c>
      <c r="C480" s="278"/>
      <c r="D480" s="278"/>
      <c r="E480" s="278"/>
      <c r="F480" s="279"/>
      <c r="G480" s="238">
        <f>SUM(H480:K480)</f>
        <v>143494</v>
      </c>
      <c r="H480" s="238">
        <f>SUM(H483,H486,H488,H494,H498,H504)</f>
        <v>46421</v>
      </c>
      <c r="I480" s="238">
        <f>SUM(I483,I486,I488,I494,I498,I504)</f>
        <v>45053</v>
      </c>
      <c r="J480" s="238">
        <f>SUM(J483,J486,J488,J494,J498,J504)</f>
        <v>37416</v>
      </c>
      <c r="K480" s="239">
        <f>SUM(K483,K486,K488,K494,K498,K504)</f>
        <v>14604</v>
      </c>
    </row>
    <row r="481" spans="1:11" ht="15" customHeight="1" x14ac:dyDescent="0.25">
      <c r="A481" s="275"/>
      <c r="B481" s="271" t="s">
        <v>59</v>
      </c>
      <c r="C481" s="273" t="s">
        <v>15</v>
      </c>
      <c r="D481" s="233" t="s">
        <v>311</v>
      </c>
      <c r="E481" s="178" t="s">
        <v>21</v>
      </c>
      <c r="F481" s="181" t="s">
        <v>22</v>
      </c>
      <c r="G481" s="40">
        <f t="shared" si="82"/>
        <v>2565</v>
      </c>
      <c r="H481" s="175"/>
      <c r="I481" s="175">
        <v>1889</v>
      </c>
      <c r="J481" s="175"/>
      <c r="K481" s="175">
        <v>676</v>
      </c>
    </row>
    <row r="482" spans="1:11" ht="15.6" customHeight="1" x14ac:dyDescent="0.25">
      <c r="A482" s="275"/>
      <c r="B482" s="271"/>
      <c r="C482" s="273"/>
      <c r="D482" s="164">
        <v>151</v>
      </c>
      <c r="E482" s="44" t="s">
        <v>21</v>
      </c>
      <c r="F482" s="89" t="s">
        <v>22</v>
      </c>
      <c r="G482" s="40">
        <f t="shared" si="82"/>
        <v>57964</v>
      </c>
      <c r="H482" s="41">
        <v>21585</v>
      </c>
      <c r="I482" s="41">
        <v>16756</v>
      </c>
      <c r="J482" s="41">
        <v>15306</v>
      </c>
      <c r="K482" s="41">
        <v>4317</v>
      </c>
    </row>
    <row r="483" spans="1:11" ht="15" customHeight="1" x14ac:dyDescent="0.25">
      <c r="A483" s="275"/>
      <c r="B483" s="272"/>
      <c r="C483" s="274"/>
      <c r="D483" s="295" t="s">
        <v>35</v>
      </c>
      <c r="E483" s="296"/>
      <c r="F483" s="297"/>
      <c r="G483" s="183">
        <f>SUM(H483:K483)</f>
        <v>60529</v>
      </c>
      <c r="H483" s="183">
        <f>SUM(H481:H482)</f>
        <v>21585</v>
      </c>
      <c r="I483" s="183">
        <f t="shared" ref="I483:K483" si="88">SUM(I481:I482)</f>
        <v>18645</v>
      </c>
      <c r="J483" s="183">
        <f t="shared" si="88"/>
        <v>15306</v>
      </c>
      <c r="K483" s="183">
        <f t="shared" si="88"/>
        <v>4993</v>
      </c>
    </row>
    <row r="484" spans="1:11" ht="22.7" customHeight="1" x14ac:dyDescent="0.25">
      <c r="A484" s="275"/>
      <c r="B484" s="286" t="s">
        <v>85</v>
      </c>
      <c r="C484" s="285" t="s">
        <v>86</v>
      </c>
      <c r="D484" s="282">
        <v>151</v>
      </c>
      <c r="E484" s="32" t="s">
        <v>42</v>
      </c>
      <c r="F484" s="22" t="s">
        <v>53</v>
      </c>
      <c r="G484" s="23">
        <f t="shared" si="82"/>
        <v>2000</v>
      </c>
      <c r="H484" s="24">
        <v>500</v>
      </c>
      <c r="I484" s="24">
        <v>1300</v>
      </c>
      <c r="J484" s="24">
        <v>100</v>
      </c>
      <c r="K484" s="24">
        <v>100</v>
      </c>
    </row>
    <row r="485" spans="1:11" ht="17.45" customHeight="1" x14ac:dyDescent="0.25">
      <c r="A485" s="275"/>
      <c r="B485" s="271"/>
      <c r="C485" s="273"/>
      <c r="D485" s="284"/>
      <c r="E485" s="32" t="s">
        <v>43</v>
      </c>
      <c r="F485" s="5" t="s">
        <v>54</v>
      </c>
      <c r="G485" s="23">
        <f t="shared" si="82"/>
        <v>11789</v>
      </c>
      <c r="H485" s="24">
        <v>3546</v>
      </c>
      <c r="I485" s="24">
        <v>3526</v>
      </c>
      <c r="J485" s="24">
        <v>2806</v>
      </c>
      <c r="K485" s="24">
        <v>1911</v>
      </c>
    </row>
    <row r="486" spans="1:11" ht="15" customHeight="1" x14ac:dyDescent="0.25">
      <c r="A486" s="275"/>
      <c r="B486" s="272"/>
      <c r="C486" s="274"/>
      <c r="D486" s="295" t="s">
        <v>89</v>
      </c>
      <c r="E486" s="296"/>
      <c r="F486" s="297"/>
      <c r="G486" s="183">
        <f>SUM(H486:K486)</f>
        <v>13789</v>
      </c>
      <c r="H486" s="183">
        <f t="shared" ref="H486:K486" si="89">SUM(H484:H485)</f>
        <v>4046</v>
      </c>
      <c r="I486" s="183">
        <f t="shared" si="89"/>
        <v>4826</v>
      </c>
      <c r="J486" s="183">
        <f t="shared" si="89"/>
        <v>2906</v>
      </c>
      <c r="K486" s="183">
        <f t="shared" si="89"/>
        <v>2011</v>
      </c>
    </row>
    <row r="487" spans="1:11" ht="24.75" customHeight="1" x14ac:dyDescent="0.25">
      <c r="A487" s="275"/>
      <c r="B487" s="286" t="s">
        <v>100</v>
      </c>
      <c r="C487" s="285" t="s">
        <v>101</v>
      </c>
      <c r="D487" s="32">
        <v>151</v>
      </c>
      <c r="E487" s="32" t="s">
        <v>203</v>
      </c>
      <c r="F487" s="22" t="s">
        <v>204</v>
      </c>
      <c r="G487" s="23">
        <f>SUM(H487:K487)</f>
        <v>1000</v>
      </c>
      <c r="H487" s="24">
        <v>300</v>
      </c>
      <c r="I487" s="24">
        <v>700</v>
      </c>
      <c r="J487" s="24"/>
      <c r="K487" s="24"/>
    </row>
    <row r="488" spans="1:11" ht="15" customHeight="1" x14ac:dyDescent="0.25">
      <c r="A488" s="275"/>
      <c r="B488" s="272"/>
      <c r="C488" s="274"/>
      <c r="D488" s="295" t="s">
        <v>102</v>
      </c>
      <c r="E488" s="296"/>
      <c r="F488" s="297"/>
      <c r="G488" s="183">
        <f>SUM(H488:K488)</f>
        <v>1000</v>
      </c>
      <c r="H488" s="183">
        <f t="shared" ref="H488:K488" si="90">SUM(H487)</f>
        <v>300</v>
      </c>
      <c r="I488" s="183">
        <f t="shared" si="90"/>
        <v>700</v>
      </c>
      <c r="J488" s="183">
        <f t="shared" si="90"/>
        <v>0</v>
      </c>
      <c r="K488" s="183">
        <f t="shared" si="90"/>
        <v>0</v>
      </c>
    </row>
    <row r="489" spans="1:11" ht="26.45" customHeight="1" x14ac:dyDescent="0.25">
      <c r="A489" s="275"/>
      <c r="B489" s="286" t="s">
        <v>108</v>
      </c>
      <c r="C489" s="285" t="s">
        <v>121</v>
      </c>
      <c r="D489" s="282">
        <v>142</v>
      </c>
      <c r="E489" s="32" t="s">
        <v>182</v>
      </c>
      <c r="F489" s="22" t="s">
        <v>188</v>
      </c>
      <c r="G489" s="23">
        <f t="shared" si="82"/>
        <v>307</v>
      </c>
      <c r="H489" s="24">
        <v>92</v>
      </c>
      <c r="I489" s="24">
        <v>92</v>
      </c>
      <c r="J489" s="24">
        <v>92</v>
      </c>
      <c r="K489" s="24">
        <v>31</v>
      </c>
    </row>
    <row r="490" spans="1:11" ht="38.1" customHeight="1" x14ac:dyDescent="0.25">
      <c r="A490" s="275"/>
      <c r="B490" s="271"/>
      <c r="C490" s="273"/>
      <c r="D490" s="283"/>
      <c r="E490" s="32" t="s">
        <v>178</v>
      </c>
      <c r="F490" s="22" t="s">
        <v>179</v>
      </c>
      <c r="G490" s="23">
        <f t="shared" si="82"/>
        <v>2771</v>
      </c>
      <c r="H490" s="24"/>
      <c r="I490" s="24">
        <v>1771</v>
      </c>
      <c r="J490" s="24">
        <v>1000</v>
      </c>
      <c r="K490" s="24"/>
    </row>
    <row r="491" spans="1:11" ht="15" customHeight="1" x14ac:dyDescent="0.25">
      <c r="A491" s="275"/>
      <c r="B491" s="271"/>
      <c r="C491" s="273"/>
      <c r="D491" s="283"/>
      <c r="E491" s="32" t="s">
        <v>37</v>
      </c>
      <c r="F491" s="22" t="s">
        <v>48</v>
      </c>
      <c r="G491" s="23">
        <f t="shared" si="82"/>
        <v>15273</v>
      </c>
      <c r="H491" s="24">
        <v>4762</v>
      </c>
      <c r="I491" s="24">
        <v>4715</v>
      </c>
      <c r="J491" s="24">
        <v>4454</v>
      </c>
      <c r="K491" s="24">
        <v>1342</v>
      </c>
    </row>
    <row r="492" spans="1:11" ht="24.75" customHeight="1" x14ac:dyDescent="0.25">
      <c r="A492" s="275"/>
      <c r="B492" s="271"/>
      <c r="C492" s="273"/>
      <c r="D492" s="283"/>
      <c r="E492" s="32" t="s">
        <v>168</v>
      </c>
      <c r="F492" s="22" t="s">
        <v>173</v>
      </c>
      <c r="G492" s="23">
        <f t="shared" si="82"/>
        <v>9840</v>
      </c>
      <c r="H492" s="24">
        <v>3608</v>
      </c>
      <c r="I492" s="24">
        <v>2296</v>
      </c>
      <c r="J492" s="24">
        <v>1968</v>
      </c>
      <c r="K492" s="24">
        <v>1968</v>
      </c>
    </row>
    <row r="493" spans="1:11" ht="15" customHeight="1" x14ac:dyDescent="0.25">
      <c r="A493" s="275"/>
      <c r="B493" s="271"/>
      <c r="C493" s="273"/>
      <c r="D493" s="284"/>
      <c r="E493" s="32" t="s">
        <v>169</v>
      </c>
      <c r="F493" s="22" t="s">
        <v>174</v>
      </c>
      <c r="G493" s="23">
        <f t="shared" si="82"/>
        <v>298</v>
      </c>
      <c r="H493" s="24"/>
      <c r="I493" s="24">
        <v>298</v>
      </c>
      <c r="J493" s="24"/>
      <c r="K493" s="24"/>
    </row>
    <row r="494" spans="1:11" ht="15" customHeight="1" x14ac:dyDescent="0.25">
      <c r="A494" s="275"/>
      <c r="B494" s="272"/>
      <c r="C494" s="274"/>
      <c r="D494" s="295" t="s">
        <v>120</v>
      </c>
      <c r="E494" s="296"/>
      <c r="F494" s="297"/>
      <c r="G494" s="183">
        <f>SUM(H494:K494)</f>
        <v>28489</v>
      </c>
      <c r="H494" s="183">
        <f>SUM(H489:H493)</f>
        <v>8462</v>
      </c>
      <c r="I494" s="183">
        <f>SUM(I489:I493)</f>
        <v>9172</v>
      </c>
      <c r="J494" s="183">
        <f>SUM(J489:J493)</f>
        <v>7514</v>
      </c>
      <c r="K494" s="183">
        <f>SUM(K489:K493)</f>
        <v>3341</v>
      </c>
    </row>
    <row r="495" spans="1:11" ht="15" customHeight="1" x14ac:dyDescent="0.25">
      <c r="A495" s="275"/>
      <c r="B495" s="286" t="s">
        <v>127</v>
      </c>
      <c r="C495" s="285" t="s">
        <v>126</v>
      </c>
      <c r="D495" s="32">
        <v>144</v>
      </c>
      <c r="E495" s="32" t="s">
        <v>47</v>
      </c>
      <c r="F495" s="22" t="s">
        <v>22</v>
      </c>
      <c r="G495" s="23">
        <f t="shared" si="82"/>
        <v>300</v>
      </c>
      <c r="H495" s="33"/>
      <c r="I495" s="33"/>
      <c r="J495" s="33">
        <v>300</v>
      </c>
      <c r="K495" s="33"/>
    </row>
    <row r="496" spans="1:11" ht="31.9" customHeight="1" x14ac:dyDescent="0.25">
      <c r="A496" s="275"/>
      <c r="B496" s="271"/>
      <c r="C496" s="273"/>
      <c r="D496" s="282">
        <v>151</v>
      </c>
      <c r="E496" s="32" t="s">
        <v>46</v>
      </c>
      <c r="F496" s="140" t="s">
        <v>57</v>
      </c>
      <c r="G496" s="23">
        <f t="shared" si="82"/>
        <v>2000</v>
      </c>
      <c r="H496" s="33">
        <v>700</v>
      </c>
      <c r="I496" s="33">
        <v>700</v>
      </c>
      <c r="J496" s="33">
        <v>300</v>
      </c>
      <c r="K496" s="33">
        <v>300</v>
      </c>
    </row>
    <row r="497" spans="1:11" ht="15" customHeight="1" x14ac:dyDescent="0.25">
      <c r="A497" s="275"/>
      <c r="B497" s="271"/>
      <c r="C497" s="273"/>
      <c r="D497" s="284"/>
      <c r="E497" s="32" t="s">
        <v>47</v>
      </c>
      <c r="F497" s="22" t="s">
        <v>22</v>
      </c>
      <c r="G497" s="23">
        <f t="shared" si="82"/>
        <v>15913</v>
      </c>
      <c r="H497" s="24">
        <v>4696</v>
      </c>
      <c r="I497" s="24">
        <v>4696</v>
      </c>
      <c r="J497" s="24">
        <v>4496</v>
      </c>
      <c r="K497" s="24">
        <v>2025</v>
      </c>
    </row>
    <row r="498" spans="1:11" ht="15" customHeight="1" x14ac:dyDescent="0.25">
      <c r="A498" s="275"/>
      <c r="B498" s="272"/>
      <c r="C498" s="274"/>
      <c r="D498" s="295" t="s">
        <v>124</v>
      </c>
      <c r="E498" s="296"/>
      <c r="F498" s="297"/>
      <c r="G498" s="183">
        <f>SUM(G495:G497)</f>
        <v>18213</v>
      </c>
      <c r="H498" s="183">
        <f t="shared" ref="H498:K498" si="91">SUM(H495:H497)</f>
        <v>5396</v>
      </c>
      <c r="I498" s="183">
        <f t="shared" si="91"/>
        <v>5396</v>
      </c>
      <c r="J498" s="183">
        <f t="shared" si="91"/>
        <v>5096</v>
      </c>
      <c r="K498" s="183">
        <f t="shared" si="91"/>
        <v>2325</v>
      </c>
    </row>
    <row r="499" spans="1:11" ht="15" customHeight="1" x14ac:dyDescent="0.25">
      <c r="A499" s="275"/>
      <c r="B499" s="286" t="s">
        <v>134</v>
      </c>
      <c r="C499" s="285" t="s">
        <v>135</v>
      </c>
      <c r="D499" s="282">
        <v>151</v>
      </c>
      <c r="E499" s="32" t="s">
        <v>39</v>
      </c>
      <c r="F499" s="22" t="s">
        <v>50</v>
      </c>
      <c r="G499" s="23">
        <f t="shared" si="82"/>
        <v>17906</v>
      </c>
      <c r="H499" s="24">
        <v>4584</v>
      </c>
      <c r="I499" s="24">
        <v>5724</v>
      </c>
      <c r="J499" s="24">
        <v>6004</v>
      </c>
      <c r="K499" s="24">
        <v>1594</v>
      </c>
    </row>
    <row r="500" spans="1:11" ht="15" customHeight="1" x14ac:dyDescent="0.25">
      <c r="A500" s="275"/>
      <c r="B500" s="271"/>
      <c r="C500" s="273"/>
      <c r="D500" s="283"/>
      <c r="E500" s="32" t="s">
        <v>40</v>
      </c>
      <c r="F500" s="5" t="s">
        <v>51</v>
      </c>
      <c r="G500" s="23">
        <f t="shared" si="82"/>
        <v>1000</v>
      </c>
      <c r="H500" s="24">
        <v>1000</v>
      </c>
      <c r="I500" s="24"/>
      <c r="J500" s="24"/>
      <c r="K500" s="24"/>
    </row>
    <row r="501" spans="1:11" ht="15" customHeight="1" x14ac:dyDescent="0.25">
      <c r="A501" s="275"/>
      <c r="B501" s="271"/>
      <c r="C501" s="273"/>
      <c r="D501" s="284"/>
      <c r="E501" s="32" t="s">
        <v>41</v>
      </c>
      <c r="F501" s="22" t="s">
        <v>52</v>
      </c>
      <c r="G501" s="23">
        <f t="shared" si="82"/>
        <v>2000</v>
      </c>
      <c r="H501" s="24">
        <v>700</v>
      </c>
      <c r="I501" s="24">
        <v>500</v>
      </c>
      <c r="J501" s="24">
        <v>500</v>
      </c>
      <c r="K501" s="24">
        <v>300</v>
      </c>
    </row>
    <row r="502" spans="1:11" ht="15" customHeight="1" x14ac:dyDescent="0.25">
      <c r="A502" s="275"/>
      <c r="B502" s="271"/>
      <c r="C502" s="273"/>
      <c r="D502" s="32" t="s">
        <v>98</v>
      </c>
      <c r="E502" s="32" t="s">
        <v>40</v>
      </c>
      <c r="F502" s="5" t="s">
        <v>51</v>
      </c>
      <c r="G502" s="23">
        <f t="shared" si="82"/>
        <v>320</v>
      </c>
      <c r="H502" s="24">
        <v>100</v>
      </c>
      <c r="I502" s="24">
        <v>90</v>
      </c>
      <c r="J502" s="24">
        <v>90</v>
      </c>
      <c r="K502" s="24">
        <v>40</v>
      </c>
    </row>
    <row r="503" spans="1:11" ht="15" customHeight="1" x14ac:dyDescent="0.25">
      <c r="A503" s="275"/>
      <c r="B503" s="271"/>
      <c r="C503" s="273"/>
      <c r="D503" s="32" t="s">
        <v>99</v>
      </c>
      <c r="E503" s="32" t="s">
        <v>40</v>
      </c>
      <c r="F503" s="5" t="s">
        <v>51</v>
      </c>
      <c r="G503" s="23">
        <f t="shared" si="82"/>
        <v>248</v>
      </c>
      <c r="H503" s="24">
        <v>248</v>
      </c>
      <c r="I503" s="24"/>
      <c r="J503" s="24"/>
      <c r="K503" s="24"/>
    </row>
    <row r="504" spans="1:11" ht="15" customHeight="1" thickBot="1" x14ac:dyDescent="0.3">
      <c r="A504" s="276"/>
      <c r="B504" s="271"/>
      <c r="C504" s="273"/>
      <c r="D504" s="287" t="s">
        <v>132</v>
      </c>
      <c r="E504" s="288"/>
      <c r="F504" s="289"/>
      <c r="G504" s="192">
        <f>SUM(H504:K504)</f>
        <v>21474</v>
      </c>
      <c r="H504" s="192">
        <f>SUM(H499:H503)</f>
        <v>6632</v>
      </c>
      <c r="I504" s="192">
        <f>SUM(I499:I503)</f>
        <v>6314</v>
      </c>
      <c r="J504" s="192">
        <f>SUM(J499:J503)</f>
        <v>6594</v>
      </c>
      <c r="K504" s="192">
        <f>SUM(K499:K503)</f>
        <v>1934</v>
      </c>
    </row>
    <row r="505" spans="1:11" ht="15" customHeight="1" thickBot="1" x14ac:dyDescent="0.3">
      <c r="A505" s="235" t="s">
        <v>205</v>
      </c>
      <c r="B505" s="277" t="s">
        <v>208</v>
      </c>
      <c r="C505" s="278"/>
      <c r="D505" s="278"/>
      <c r="E505" s="278"/>
      <c r="F505" s="279"/>
      <c r="G505" s="238">
        <f>SUM(H505:K505)</f>
        <v>72498</v>
      </c>
      <c r="H505" s="238">
        <f t="shared" ref="H505:K505" si="92">SUM(H508,H510,H512,H517,H519,H522)</f>
        <v>23596</v>
      </c>
      <c r="I505" s="238">
        <f t="shared" si="92"/>
        <v>18710</v>
      </c>
      <c r="J505" s="238">
        <f t="shared" si="92"/>
        <v>17413</v>
      </c>
      <c r="K505" s="239">
        <f t="shared" si="92"/>
        <v>12779</v>
      </c>
    </row>
    <row r="506" spans="1:11" ht="15" customHeight="1" x14ac:dyDescent="0.25">
      <c r="A506" s="292"/>
      <c r="B506" s="271" t="s">
        <v>59</v>
      </c>
      <c r="C506" s="273" t="s">
        <v>15</v>
      </c>
      <c r="D506" s="224">
        <v>151</v>
      </c>
      <c r="E506" s="43" t="s">
        <v>21</v>
      </c>
      <c r="F506" s="31" t="s">
        <v>22</v>
      </c>
      <c r="G506" s="40">
        <f t="shared" si="82"/>
        <v>38695</v>
      </c>
      <c r="H506" s="41">
        <v>13101</v>
      </c>
      <c r="I506" s="41">
        <v>8655</v>
      </c>
      <c r="J506" s="41">
        <v>8181</v>
      </c>
      <c r="K506" s="41">
        <v>8758</v>
      </c>
    </row>
    <row r="507" spans="1:11" ht="15" customHeight="1" x14ac:dyDescent="0.25">
      <c r="A507" s="292"/>
      <c r="B507" s="271"/>
      <c r="C507" s="273"/>
      <c r="D507" s="32" t="s">
        <v>98</v>
      </c>
      <c r="E507" s="15" t="s">
        <v>40</v>
      </c>
      <c r="F507" s="5" t="s">
        <v>51</v>
      </c>
      <c r="G507" s="23">
        <f t="shared" si="82"/>
        <v>420</v>
      </c>
      <c r="H507" s="24">
        <v>105</v>
      </c>
      <c r="I507" s="24">
        <v>105</v>
      </c>
      <c r="J507" s="24">
        <v>105</v>
      </c>
      <c r="K507" s="24">
        <v>105</v>
      </c>
    </row>
    <row r="508" spans="1:11" ht="15" customHeight="1" x14ac:dyDescent="0.25">
      <c r="A508" s="292"/>
      <c r="B508" s="272"/>
      <c r="C508" s="274"/>
      <c r="D508" s="295" t="s">
        <v>35</v>
      </c>
      <c r="E508" s="296"/>
      <c r="F508" s="297"/>
      <c r="G508" s="183">
        <f>SUM(H508:K508)</f>
        <v>39115</v>
      </c>
      <c r="H508" s="183">
        <f>SUM(H506:H507)</f>
        <v>13206</v>
      </c>
      <c r="I508" s="183">
        <f>SUM(I506:I507)</f>
        <v>8760</v>
      </c>
      <c r="J508" s="183">
        <f>SUM(J506:J507)</f>
        <v>8286</v>
      </c>
      <c r="K508" s="183">
        <f>SUM(K506:K507)</f>
        <v>8863</v>
      </c>
    </row>
    <row r="509" spans="1:11" ht="22.7" customHeight="1" x14ac:dyDescent="0.25">
      <c r="A509" s="292"/>
      <c r="B509" s="286" t="s">
        <v>85</v>
      </c>
      <c r="C509" s="285" t="s">
        <v>86</v>
      </c>
      <c r="D509" s="32">
        <v>151</v>
      </c>
      <c r="E509" s="32" t="s">
        <v>42</v>
      </c>
      <c r="F509" s="22" t="s">
        <v>53</v>
      </c>
      <c r="G509" s="23">
        <f t="shared" si="82"/>
        <v>1000</v>
      </c>
      <c r="H509" s="24"/>
      <c r="I509" s="24">
        <v>100</v>
      </c>
      <c r="J509" s="24">
        <v>900</v>
      </c>
      <c r="K509" s="24"/>
    </row>
    <row r="510" spans="1:11" ht="15" customHeight="1" x14ac:dyDescent="0.25">
      <c r="A510" s="292"/>
      <c r="B510" s="272"/>
      <c r="C510" s="274"/>
      <c r="D510" s="295" t="s">
        <v>89</v>
      </c>
      <c r="E510" s="296"/>
      <c r="F510" s="297"/>
      <c r="G510" s="183">
        <f>SUM(H510:K510)</f>
        <v>1000</v>
      </c>
      <c r="H510" s="183">
        <f t="shared" ref="H510:K510" si="93">SUM(H509)</f>
        <v>0</v>
      </c>
      <c r="I510" s="183">
        <f t="shared" si="93"/>
        <v>100</v>
      </c>
      <c r="J510" s="183">
        <f t="shared" si="93"/>
        <v>900</v>
      </c>
      <c r="K510" s="183">
        <f t="shared" si="93"/>
        <v>0</v>
      </c>
    </row>
    <row r="511" spans="1:11" ht="15" customHeight="1" x14ac:dyDescent="0.25">
      <c r="A511" s="292"/>
      <c r="B511" s="286" t="s">
        <v>100</v>
      </c>
      <c r="C511" s="285" t="s">
        <v>101</v>
      </c>
      <c r="D511" s="32">
        <v>151</v>
      </c>
      <c r="E511" s="32" t="s">
        <v>203</v>
      </c>
      <c r="F511" s="38" t="s">
        <v>204</v>
      </c>
      <c r="G511" s="34">
        <f>SUM(H511:K511)</f>
        <v>500</v>
      </c>
      <c r="H511" s="33"/>
      <c r="I511" s="33">
        <v>500</v>
      </c>
      <c r="J511" s="33"/>
      <c r="K511" s="33"/>
    </row>
    <row r="512" spans="1:11" ht="15" customHeight="1" x14ac:dyDescent="0.25">
      <c r="A512" s="292"/>
      <c r="B512" s="272"/>
      <c r="C512" s="274"/>
      <c r="D512" s="295" t="s">
        <v>102</v>
      </c>
      <c r="E512" s="296"/>
      <c r="F512" s="297"/>
      <c r="G512" s="183">
        <f>SUM(H512:K512)</f>
        <v>500</v>
      </c>
      <c r="H512" s="183">
        <f t="shared" ref="H512:K512" si="94">SUM(H511)</f>
        <v>0</v>
      </c>
      <c r="I512" s="183">
        <f t="shared" si="94"/>
        <v>500</v>
      </c>
      <c r="J512" s="183">
        <f t="shared" si="94"/>
        <v>0</v>
      </c>
      <c r="K512" s="183">
        <f t="shared" si="94"/>
        <v>0</v>
      </c>
    </row>
    <row r="513" spans="1:11" ht="26.45" customHeight="1" x14ac:dyDescent="0.25">
      <c r="A513" s="292"/>
      <c r="B513" s="286" t="s">
        <v>108</v>
      </c>
      <c r="C513" s="285" t="s">
        <v>121</v>
      </c>
      <c r="D513" s="282">
        <v>142</v>
      </c>
      <c r="E513" s="32" t="s">
        <v>182</v>
      </c>
      <c r="F513" s="22" t="s">
        <v>188</v>
      </c>
      <c r="G513" s="23">
        <f t="shared" si="82"/>
        <v>307</v>
      </c>
      <c r="H513" s="24">
        <v>77</v>
      </c>
      <c r="I513" s="24">
        <v>77</v>
      </c>
      <c r="J513" s="24">
        <v>77</v>
      </c>
      <c r="K513" s="24">
        <v>76</v>
      </c>
    </row>
    <row r="514" spans="1:11" ht="35.450000000000003" customHeight="1" x14ac:dyDescent="0.25">
      <c r="A514" s="292"/>
      <c r="B514" s="271"/>
      <c r="C514" s="273"/>
      <c r="D514" s="283"/>
      <c r="E514" s="32" t="s">
        <v>178</v>
      </c>
      <c r="F514" s="22" t="s">
        <v>179</v>
      </c>
      <c r="G514" s="23">
        <f t="shared" si="82"/>
        <v>1386</v>
      </c>
      <c r="H514" s="24"/>
      <c r="I514" s="24">
        <v>550</v>
      </c>
      <c r="J514" s="24">
        <v>836</v>
      </c>
      <c r="K514" s="24"/>
    </row>
    <row r="515" spans="1:11" ht="26.45" customHeight="1" x14ac:dyDescent="0.25">
      <c r="A515" s="292"/>
      <c r="B515" s="271"/>
      <c r="C515" s="273"/>
      <c r="D515" s="283"/>
      <c r="E515" s="32" t="s">
        <v>168</v>
      </c>
      <c r="F515" s="22" t="s">
        <v>173</v>
      </c>
      <c r="G515" s="23">
        <f t="shared" si="82"/>
        <v>3280</v>
      </c>
      <c r="H515" s="24">
        <v>980</v>
      </c>
      <c r="I515" s="24">
        <v>1300</v>
      </c>
      <c r="J515" s="24">
        <v>800</v>
      </c>
      <c r="K515" s="24">
        <v>200</v>
      </c>
    </row>
    <row r="516" spans="1:11" ht="15" customHeight="1" x14ac:dyDescent="0.25">
      <c r="A516" s="292"/>
      <c r="B516" s="271"/>
      <c r="C516" s="273"/>
      <c r="D516" s="284"/>
      <c r="E516" s="32" t="s">
        <v>169</v>
      </c>
      <c r="F516" s="22" t="s">
        <v>174</v>
      </c>
      <c r="G516" s="23">
        <f t="shared" si="82"/>
        <v>102</v>
      </c>
      <c r="H516" s="24">
        <v>26</v>
      </c>
      <c r="I516" s="24">
        <v>26</v>
      </c>
      <c r="J516" s="24">
        <v>25</v>
      </c>
      <c r="K516" s="24">
        <v>25</v>
      </c>
    </row>
    <row r="517" spans="1:11" ht="15" customHeight="1" x14ac:dyDescent="0.25">
      <c r="A517" s="292"/>
      <c r="B517" s="272"/>
      <c r="C517" s="274"/>
      <c r="D517" s="295" t="s">
        <v>120</v>
      </c>
      <c r="E517" s="296"/>
      <c r="F517" s="297"/>
      <c r="G517" s="183">
        <f>SUM(H517:K517)</f>
        <v>5075</v>
      </c>
      <c r="H517" s="183">
        <f>SUM(H513:H516)</f>
        <v>1083</v>
      </c>
      <c r="I517" s="183">
        <f>SUM(I513:I516)</f>
        <v>1953</v>
      </c>
      <c r="J517" s="183">
        <f>SUM(J513:J516)</f>
        <v>1738</v>
      </c>
      <c r="K517" s="183">
        <f>SUM(K513:K516)</f>
        <v>301</v>
      </c>
    </row>
    <row r="518" spans="1:11" ht="36" customHeight="1" x14ac:dyDescent="0.25">
      <c r="A518" s="292"/>
      <c r="B518" s="286" t="s">
        <v>127</v>
      </c>
      <c r="C518" s="285" t="s">
        <v>126</v>
      </c>
      <c r="D518" s="32">
        <v>151</v>
      </c>
      <c r="E518" s="32" t="s">
        <v>288</v>
      </c>
      <c r="F518" s="131" t="s">
        <v>57</v>
      </c>
      <c r="G518" s="34">
        <f>SUM(H518:K518)</f>
        <v>256</v>
      </c>
      <c r="H518" s="33">
        <v>200</v>
      </c>
      <c r="I518" s="33"/>
      <c r="J518" s="33"/>
      <c r="K518" s="33">
        <v>56</v>
      </c>
    </row>
    <row r="519" spans="1:11" ht="15" customHeight="1" x14ac:dyDescent="0.25">
      <c r="A519" s="292"/>
      <c r="B519" s="272"/>
      <c r="C519" s="274"/>
      <c r="D519" s="295" t="s">
        <v>124</v>
      </c>
      <c r="E519" s="296"/>
      <c r="F519" s="297"/>
      <c r="G519" s="183">
        <f>SUM(H519:K519)</f>
        <v>256</v>
      </c>
      <c r="H519" s="183">
        <f t="shared" ref="H519:K519" si="95">SUM(H518)</f>
        <v>200</v>
      </c>
      <c r="I519" s="183">
        <f t="shared" si="95"/>
        <v>0</v>
      </c>
      <c r="J519" s="183">
        <f t="shared" si="95"/>
        <v>0</v>
      </c>
      <c r="K519" s="183">
        <f t="shared" si="95"/>
        <v>56</v>
      </c>
    </row>
    <row r="520" spans="1:11" ht="15" customHeight="1" x14ac:dyDescent="0.25">
      <c r="A520" s="292"/>
      <c r="B520" s="271" t="s">
        <v>134</v>
      </c>
      <c r="C520" s="273" t="s">
        <v>135</v>
      </c>
      <c r="D520" s="282">
        <v>151</v>
      </c>
      <c r="E520" s="32" t="s">
        <v>39</v>
      </c>
      <c r="F520" s="22" t="s">
        <v>50</v>
      </c>
      <c r="G520" s="23">
        <f t="shared" si="82"/>
        <v>13562</v>
      </c>
      <c r="H520" s="24">
        <v>5157</v>
      </c>
      <c r="I520" s="24">
        <v>3957</v>
      </c>
      <c r="J520" s="24">
        <v>3152</v>
      </c>
      <c r="K520" s="24">
        <v>1296</v>
      </c>
    </row>
    <row r="521" spans="1:11" ht="15" customHeight="1" x14ac:dyDescent="0.25">
      <c r="A521" s="292"/>
      <c r="B521" s="271"/>
      <c r="C521" s="273"/>
      <c r="D521" s="284"/>
      <c r="E521" s="32" t="s">
        <v>41</v>
      </c>
      <c r="F521" s="22" t="s">
        <v>52</v>
      </c>
      <c r="G521" s="23">
        <f t="shared" si="82"/>
        <v>12990</v>
      </c>
      <c r="H521" s="24">
        <v>3950</v>
      </c>
      <c r="I521" s="24">
        <v>3440</v>
      </c>
      <c r="J521" s="24">
        <v>3337</v>
      </c>
      <c r="K521" s="24">
        <v>2263</v>
      </c>
    </row>
    <row r="522" spans="1:11" ht="15" customHeight="1" thickBot="1" x14ac:dyDescent="0.3">
      <c r="A522" s="292"/>
      <c r="B522" s="271"/>
      <c r="C522" s="273"/>
      <c r="D522" s="287" t="s">
        <v>132</v>
      </c>
      <c r="E522" s="288"/>
      <c r="F522" s="289"/>
      <c r="G522" s="192">
        <f>SUM(H522:K522)</f>
        <v>26552</v>
      </c>
      <c r="H522" s="192">
        <f>SUM(H520:H521)</f>
        <v>9107</v>
      </c>
      <c r="I522" s="192">
        <f>SUM(I520:I521)</f>
        <v>7397</v>
      </c>
      <c r="J522" s="192">
        <f>SUM(J520:J521)</f>
        <v>6489</v>
      </c>
      <c r="K522" s="192">
        <f>SUM(K520:K521)</f>
        <v>3559</v>
      </c>
    </row>
    <row r="523" spans="1:11" ht="15" customHeight="1" thickBot="1" x14ac:dyDescent="0.3">
      <c r="A523" s="235" t="s">
        <v>207</v>
      </c>
      <c r="B523" s="277" t="s">
        <v>210</v>
      </c>
      <c r="C523" s="278"/>
      <c r="D523" s="278"/>
      <c r="E523" s="278"/>
      <c r="F523" s="279"/>
      <c r="G523" s="238">
        <f>SUM(H523:K523)</f>
        <v>176758</v>
      </c>
      <c r="H523" s="238">
        <f>SUM(H529,H532,H534,H541,H545,H549)</f>
        <v>96234</v>
      </c>
      <c r="I523" s="238">
        <f>SUM(I529,I532,I534,I541,I545,I549)</f>
        <v>59046</v>
      </c>
      <c r="J523" s="238">
        <f>SUM(J529,J532,J534,J541,J545,J549)</f>
        <v>7085</v>
      </c>
      <c r="K523" s="239">
        <f>SUM(K529,K532,K534,K541,K545,K549)</f>
        <v>14393</v>
      </c>
    </row>
    <row r="524" spans="1:11" s="174" customFormat="1" ht="15" customHeight="1" x14ac:dyDescent="0.25">
      <c r="A524" s="171"/>
      <c r="B524" s="271" t="s">
        <v>59</v>
      </c>
      <c r="C524" s="273" t="s">
        <v>15</v>
      </c>
      <c r="D524" s="233" t="s">
        <v>311</v>
      </c>
      <c r="E524" s="169" t="s">
        <v>21</v>
      </c>
      <c r="F524" s="170" t="s">
        <v>22</v>
      </c>
      <c r="G524" s="40">
        <f t="shared" si="82"/>
        <v>9280</v>
      </c>
      <c r="H524" s="175"/>
      <c r="I524" s="175">
        <v>9280</v>
      </c>
      <c r="J524" s="175"/>
      <c r="K524" s="175"/>
    </row>
    <row r="525" spans="1:11" s="174" customFormat="1" ht="15" customHeight="1" x14ac:dyDescent="0.25">
      <c r="A525" s="219"/>
      <c r="B525" s="271"/>
      <c r="C525" s="273"/>
      <c r="D525" s="233" t="s">
        <v>309</v>
      </c>
      <c r="E525" s="216" t="s">
        <v>21</v>
      </c>
      <c r="F525" s="218" t="s">
        <v>22</v>
      </c>
      <c r="G525" s="40">
        <f t="shared" si="82"/>
        <v>52</v>
      </c>
      <c r="H525" s="175"/>
      <c r="I525" s="175"/>
      <c r="J525" s="175"/>
      <c r="K525" s="175">
        <v>52</v>
      </c>
    </row>
    <row r="526" spans="1:11" ht="15" customHeight="1" x14ac:dyDescent="0.25">
      <c r="A526" s="292"/>
      <c r="B526" s="271"/>
      <c r="C526" s="273"/>
      <c r="D526" s="224">
        <v>151</v>
      </c>
      <c r="E526" s="169" t="s">
        <v>21</v>
      </c>
      <c r="F526" s="170" t="s">
        <v>22</v>
      </c>
      <c r="G526" s="40">
        <f t="shared" si="82"/>
        <v>67509</v>
      </c>
      <c r="H526" s="41">
        <v>39023</v>
      </c>
      <c r="I526" s="41">
        <v>17699</v>
      </c>
      <c r="J526" s="41">
        <v>2500</v>
      </c>
      <c r="K526" s="41">
        <v>8287</v>
      </c>
    </row>
    <row r="527" spans="1:11" ht="15" customHeight="1" x14ac:dyDescent="0.25">
      <c r="A527" s="292"/>
      <c r="B527" s="271"/>
      <c r="C527" s="273"/>
      <c r="D527" s="223" t="s">
        <v>98</v>
      </c>
      <c r="E527" s="32" t="s">
        <v>21</v>
      </c>
      <c r="F527" s="5" t="s">
        <v>22</v>
      </c>
      <c r="G527" s="23">
        <f t="shared" si="82"/>
        <v>1058</v>
      </c>
      <c r="H527" s="24">
        <v>1058</v>
      </c>
      <c r="I527" s="24"/>
      <c r="J527" s="24"/>
      <c r="K527" s="24"/>
    </row>
    <row r="528" spans="1:11" ht="15" customHeight="1" x14ac:dyDescent="0.25">
      <c r="A528" s="292"/>
      <c r="B528" s="271"/>
      <c r="C528" s="273"/>
      <c r="D528" s="32" t="s">
        <v>99</v>
      </c>
      <c r="E528" s="32" t="s">
        <v>21</v>
      </c>
      <c r="F528" s="5" t="s">
        <v>22</v>
      </c>
      <c r="G528" s="23">
        <f t="shared" si="82"/>
        <v>530</v>
      </c>
      <c r="H528" s="24">
        <v>530</v>
      </c>
      <c r="I528" s="24"/>
      <c r="J528" s="24"/>
      <c r="K528" s="24"/>
    </row>
    <row r="529" spans="1:11" ht="15" customHeight="1" x14ac:dyDescent="0.25">
      <c r="A529" s="292"/>
      <c r="B529" s="272"/>
      <c r="C529" s="274"/>
      <c r="D529" s="295" t="s">
        <v>35</v>
      </c>
      <c r="E529" s="296"/>
      <c r="F529" s="297"/>
      <c r="G529" s="183">
        <f>SUM(H529:K529)</f>
        <v>78429</v>
      </c>
      <c r="H529" s="183">
        <f>SUM(H524:H528)</f>
        <v>40611</v>
      </c>
      <c r="I529" s="183">
        <f t="shared" ref="I529:K529" si="96">SUM(I524:I528)</f>
        <v>26979</v>
      </c>
      <c r="J529" s="183">
        <f t="shared" si="96"/>
        <v>2500</v>
      </c>
      <c r="K529" s="183">
        <f t="shared" si="96"/>
        <v>8339</v>
      </c>
    </row>
    <row r="530" spans="1:11" ht="23.25" customHeight="1" x14ac:dyDescent="0.25">
      <c r="A530" s="292"/>
      <c r="B530" s="286" t="s">
        <v>85</v>
      </c>
      <c r="C530" s="285" t="s">
        <v>86</v>
      </c>
      <c r="D530" s="282">
        <v>151</v>
      </c>
      <c r="E530" s="32" t="s">
        <v>42</v>
      </c>
      <c r="F530" s="22" t="s">
        <v>53</v>
      </c>
      <c r="G530" s="23">
        <f t="shared" si="82"/>
        <v>2500</v>
      </c>
      <c r="H530" s="24">
        <v>1000</v>
      </c>
      <c r="I530" s="24">
        <v>1000</v>
      </c>
      <c r="J530" s="24"/>
      <c r="K530" s="24">
        <v>500</v>
      </c>
    </row>
    <row r="531" spans="1:11" ht="15" customHeight="1" x14ac:dyDescent="0.25">
      <c r="A531" s="292"/>
      <c r="B531" s="271"/>
      <c r="C531" s="273"/>
      <c r="D531" s="284"/>
      <c r="E531" s="32" t="s">
        <v>43</v>
      </c>
      <c r="F531" s="5" t="s">
        <v>54</v>
      </c>
      <c r="G531" s="23">
        <f t="shared" si="82"/>
        <v>6228</v>
      </c>
      <c r="H531" s="24">
        <v>3285</v>
      </c>
      <c r="I531" s="24">
        <v>2744</v>
      </c>
      <c r="J531" s="24"/>
      <c r="K531" s="24">
        <v>199</v>
      </c>
    </row>
    <row r="532" spans="1:11" ht="15" customHeight="1" x14ac:dyDescent="0.25">
      <c r="A532" s="292"/>
      <c r="B532" s="272"/>
      <c r="C532" s="274"/>
      <c r="D532" s="295" t="s">
        <v>89</v>
      </c>
      <c r="E532" s="296"/>
      <c r="F532" s="297"/>
      <c r="G532" s="183">
        <f>SUM(G530:G531)</f>
        <v>8728</v>
      </c>
      <c r="H532" s="183">
        <f t="shared" ref="H532:K532" si="97">SUM(H530:H531)</f>
        <v>4285</v>
      </c>
      <c r="I532" s="183">
        <f t="shared" si="97"/>
        <v>3744</v>
      </c>
      <c r="J532" s="183">
        <f t="shared" si="97"/>
        <v>0</v>
      </c>
      <c r="K532" s="183">
        <f t="shared" si="97"/>
        <v>699</v>
      </c>
    </row>
    <row r="533" spans="1:11" ht="21.75" customHeight="1" x14ac:dyDescent="0.25">
      <c r="A533" s="292"/>
      <c r="B533" s="286" t="s">
        <v>100</v>
      </c>
      <c r="C533" s="285" t="s">
        <v>101</v>
      </c>
      <c r="D533" s="32">
        <v>151</v>
      </c>
      <c r="E533" s="32" t="s">
        <v>203</v>
      </c>
      <c r="F533" s="22" t="s">
        <v>53</v>
      </c>
      <c r="G533" s="34">
        <f>SUM(H533:K533)</f>
        <v>0</v>
      </c>
      <c r="H533" s="34"/>
      <c r="I533" s="33"/>
      <c r="J533" s="34"/>
      <c r="K533" s="33"/>
    </row>
    <row r="534" spans="1:11" ht="15" customHeight="1" x14ac:dyDescent="0.25">
      <c r="A534" s="292"/>
      <c r="B534" s="272"/>
      <c r="C534" s="274"/>
      <c r="D534" s="295" t="s">
        <v>102</v>
      </c>
      <c r="E534" s="296"/>
      <c r="F534" s="297"/>
      <c r="G534" s="183">
        <f>SUM(H534:K534)</f>
        <v>0</v>
      </c>
      <c r="H534" s="183">
        <f t="shared" ref="H534:J534" si="98">SUM(H533)</f>
        <v>0</v>
      </c>
      <c r="I534" s="183">
        <f t="shared" si="98"/>
        <v>0</v>
      </c>
      <c r="J534" s="183">
        <f t="shared" si="98"/>
        <v>0</v>
      </c>
      <c r="K534" s="183">
        <f>SUM(K533)</f>
        <v>0</v>
      </c>
    </row>
    <row r="535" spans="1:11" ht="24" customHeight="1" x14ac:dyDescent="0.25">
      <c r="A535" s="292"/>
      <c r="B535" s="286" t="s">
        <v>108</v>
      </c>
      <c r="C535" s="285" t="s">
        <v>121</v>
      </c>
      <c r="D535" s="282">
        <v>142</v>
      </c>
      <c r="E535" s="32" t="s">
        <v>182</v>
      </c>
      <c r="F535" s="22" t="s">
        <v>188</v>
      </c>
      <c r="G535" s="23">
        <f t="shared" si="82"/>
        <v>307</v>
      </c>
      <c r="H535" s="24">
        <v>77</v>
      </c>
      <c r="I535" s="24">
        <v>77</v>
      </c>
      <c r="J535" s="24">
        <v>77</v>
      </c>
      <c r="K535" s="24">
        <v>76</v>
      </c>
    </row>
    <row r="536" spans="1:11" ht="37.5" customHeight="1" x14ac:dyDescent="0.25">
      <c r="A536" s="292"/>
      <c r="B536" s="271"/>
      <c r="C536" s="273"/>
      <c r="D536" s="283"/>
      <c r="E536" s="32" t="s">
        <v>178</v>
      </c>
      <c r="F536" s="22" t="s">
        <v>179</v>
      </c>
      <c r="G536" s="23">
        <f t="shared" si="82"/>
        <v>1390</v>
      </c>
      <c r="H536" s="24"/>
      <c r="I536" s="24">
        <v>1390</v>
      </c>
      <c r="J536" s="24"/>
      <c r="K536" s="24"/>
    </row>
    <row r="537" spans="1:11" ht="15" customHeight="1" x14ac:dyDescent="0.25">
      <c r="A537" s="292"/>
      <c r="B537" s="271"/>
      <c r="C537" s="273"/>
      <c r="D537" s="283"/>
      <c r="E537" s="32" t="s">
        <v>37</v>
      </c>
      <c r="F537" s="22" t="s">
        <v>48</v>
      </c>
      <c r="G537" s="23">
        <f t="shared" si="82"/>
        <v>15822</v>
      </c>
      <c r="H537" s="24">
        <v>7561</v>
      </c>
      <c r="I537" s="24">
        <v>7511</v>
      </c>
      <c r="J537" s="24">
        <v>200</v>
      </c>
      <c r="K537" s="24">
        <v>550</v>
      </c>
    </row>
    <row r="538" spans="1:11" ht="27" customHeight="1" x14ac:dyDescent="0.25">
      <c r="A538" s="292"/>
      <c r="B538" s="271"/>
      <c r="C538" s="273"/>
      <c r="D538" s="283"/>
      <c r="E538" s="32" t="s">
        <v>168</v>
      </c>
      <c r="F538" s="22" t="s">
        <v>173</v>
      </c>
      <c r="G538" s="23">
        <f t="shared" si="82"/>
        <v>11440</v>
      </c>
      <c r="H538" s="24">
        <v>9660</v>
      </c>
      <c r="I538" s="24">
        <v>60</v>
      </c>
      <c r="J538" s="24">
        <v>60</v>
      </c>
      <c r="K538" s="24">
        <v>1660</v>
      </c>
    </row>
    <row r="539" spans="1:11" ht="15" customHeight="1" x14ac:dyDescent="0.25">
      <c r="A539" s="292"/>
      <c r="B539" s="271"/>
      <c r="C539" s="273"/>
      <c r="D539" s="284"/>
      <c r="E539" s="32" t="s">
        <v>169</v>
      </c>
      <c r="F539" s="22" t="s">
        <v>174</v>
      </c>
      <c r="G539" s="23">
        <f t="shared" si="82"/>
        <v>160</v>
      </c>
      <c r="H539" s="24">
        <v>40</v>
      </c>
      <c r="I539" s="24">
        <v>40</v>
      </c>
      <c r="J539" s="24">
        <v>40</v>
      </c>
      <c r="K539" s="24">
        <v>40</v>
      </c>
    </row>
    <row r="540" spans="1:11" ht="15" customHeight="1" x14ac:dyDescent="0.25">
      <c r="A540" s="292"/>
      <c r="B540" s="271"/>
      <c r="C540" s="273"/>
      <c r="D540" s="245">
        <v>151</v>
      </c>
      <c r="E540" s="32" t="s">
        <v>37</v>
      </c>
      <c r="F540" s="22" t="s">
        <v>48</v>
      </c>
      <c r="G540" s="23">
        <f t="shared" si="82"/>
        <v>202</v>
      </c>
      <c r="H540" s="24"/>
      <c r="I540" s="24"/>
      <c r="J540" s="24"/>
      <c r="K540" s="24">
        <v>202</v>
      </c>
    </row>
    <row r="541" spans="1:11" ht="15" customHeight="1" x14ac:dyDescent="0.25">
      <c r="A541" s="292"/>
      <c r="B541" s="272"/>
      <c r="C541" s="274"/>
      <c r="D541" s="295" t="s">
        <v>120</v>
      </c>
      <c r="E541" s="296"/>
      <c r="F541" s="297"/>
      <c r="G541" s="183">
        <f>SUM(H541:K541)</f>
        <v>29321</v>
      </c>
      <c r="H541" s="183">
        <f>SUM(H535:H539)</f>
        <v>17338</v>
      </c>
      <c r="I541" s="183">
        <f>SUM(I535:I539)</f>
        <v>9078</v>
      </c>
      <c r="J541" s="183">
        <f>SUM(J535:J539)</f>
        <v>377</v>
      </c>
      <c r="K541" s="183">
        <f>SUM(K535:K540)</f>
        <v>2528</v>
      </c>
    </row>
    <row r="542" spans="1:11" ht="15" customHeight="1" x14ac:dyDescent="0.25">
      <c r="A542" s="292"/>
      <c r="B542" s="286" t="s">
        <v>127</v>
      </c>
      <c r="C542" s="285" t="s">
        <v>126</v>
      </c>
      <c r="D542" s="32">
        <v>144</v>
      </c>
      <c r="E542" s="32" t="s">
        <v>47</v>
      </c>
      <c r="F542" s="22" t="s">
        <v>22</v>
      </c>
      <c r="G542" s="23">
        <f t="shared" si="82"/>
        <v>700</v>
      </c>
      <c r="H542" s="33"/>
      <c r="I542" s="33"/>
      <c r="J542" s="33">
        <v>700</v>
      </c>
      <c r="K542" s="33"/>
    </row>
    <row r="543" spans="1:11" ht="33.950000000000003" customHeight="1" x14ac:dyDescent="0.25">
      <c r="A543" s="292"/>
      <c r="B543" s="271"/>
      <c r="C543" s="273"/>
      <c r="D543" s="282">
        <v>151</v>
      </c>
      <c r="E543" s="32" t="s">
        <v>46</v>
      </c>
      <c r="F543" s="135" t="s">
        <v>57</v>
      </c>
      <c r="G543" s="23">
        <f t="shared" si="82"/>
        <v>2000</v>
      </c>
      <c r="H543" s="33">
        <v>2000</v>
      </c>
      <c r="I543" s="33"/>
      <c r="J543" s="33"/>
      <c r="K543" s="33"/>
    </row>
    <row r="544" spans="1:11" ht="18.75" customHeight="1" x14ac:dyDescent="0.25">
      <c r="A544" s="292"/>
      <c r="B544" s="271"/>
      <c r="C544" s="273"/>
      <c r="D544" s="284"/>
      <c r="E544" s="32" t="s">
        <v>47</v>
      </c>
      <c r="F544" s="22" t="s">
        <v>22</v>
      </c>
      <c r="G544" s="23">
        <f t="shared" si="82"/>
        <v>16683</v>
      </c>
      <c r="H544" s="24">
        <v>7273</v>
      </c>
      <c r="I544" s="24">
        <v>7019</v>
      </c>
      <c r="J544" s="24">
        <v>2184</v>
      </c>
      <c r="K544" s="24">
        <v>207</v>
      </c>
    </row>
    <row r="545" spans="1:11" ht="17.45" customHeight="1" x14ac:dyDescent="0.25">
      <c r="A545" s="292"/>
      <c r="B545" s="272"/>
      <c r="C545" s="274"/>
      <c r="D545" s="295" t="s">
        <v>124</v>
      </c>
      <c r="E545" s="296"/>
      <c r="F545" s="297"/>
      <c r="G545" s="183">
        <f>SUM(G542:G544)</f>
        <v>19383</v>
      </c>
      <c r="H545" s="183">
        <f t="shared" ref="H545:K545" si="99">SUM(H542:H544)</f>
        <v>9273</v>
      </c>
      <c r="I545" s="183">
        <f t="shared" si="99"/>
        <v>7019</v>
      </c>
      <c r="J545" s="183">
        <f t="shared" si="99"/>
        <v>2884</v>
      </c>
      <c r="K545" s="183">
        <f t="shared" si="99"/>
        <v>207</v>
      </c>
    </row>
    <row r="546" spans="1:11" ht="15" customHeight="1" x14ac:dyDescent="0.25">
      <c r="A546" s="292"/>
      <c r="B546" s="271" t="s">
        <v>134</v>
      </c>
      <c r="C546" s="273" t="s">
        <v>135</v>
      </c>
      <c r="D546" s="282">
        <v>151</v>
      </c>
      <c r="E546" s="32" t="s">
        <v>39</v>
      </c>
      <c r="F546" s="22" t="s">
        <v>50</v>
      </c>
      <c r="G546" s="23">
        <f t="shared" si="82"/>
        <v>17100</v>
      </c>
      <c r="H546" s="24">
        <v>12550</v>
      </c>
      <c r="I546" s="24">
        <v>2550</v>
      </c>
      <c r="J546" s="24"/>
      <c r="K546" s="24">
        <v>2000</v>
      </c>
    </row>
    <row r="547" spans="1:11" ht="15" customHeight="1" x14ac:dyDescent="0.25">
      <c r="A547" s="292"/>
      <c r="B547" s="271"/>
      <c r="C547" s="273"/>
      <c r="D547" s="283"/>
      <c r="E547" s="32" t="s">
        <v>40</v>
      </c>
      <c r="F547" s="5" t="s">
        <v>51</v>
      </c>
      <c r="G547" s="23">
        <f t="shared" si="82"/>
        <v>15448</v>
      </c>
      <c r="H547" s="24">
        <v>7519</v>
      </c>
      <c r="I547" s="24">
        <v>6518</v>
      </c>
      <c r="J547" s="24">
        <v>997</v>
      </c>
      <c r="K547" s="24">
        <v>414</v>
      </c>
    </row>
    <row r="548" spans="1:11" ht="15" customHeight="1" x14ac:dyDescent="0.25">
      <c r="A548" s="292"/>
      <c r="B548" s="271"/>
      <c r="C548" s="273"/>
      <c r="D548" s="284"/>
      <c r="E548" s="32" t="s">
        <v>41</v>
      </c>
      <c r="F548" s="22" t="s">
        <v>52</v>
      </c>
      <c r="G548" s="23">
        <f t="shared" si="82"/>
        <v>8349</v>
      </c>
      <c r="H548" s="24">
        <v>4658</v>
      </c>
      <c r="I548" s="24">
        <v>3158</v>
      </c>
      <c r="J548" s="24">
        <v>327</v>
      </c>
      <c r="K548" s="24">
        <v>206</v>
      </c>
    </row>
    <row r="549" spans="1:11" ht="15" customHeight="1" thickBot="1" x14ac:dyDescent="0.3">
      <c r="A549" s="292"/>
      <c r="B549" s="271"/>
      <c r="C549" s="273"/>
      <c r="D549" s="287" t="s">
        <v>132</v>
      </c>
      <c r="E549" s="288"/>
      <c r="F549" s="289"/>
      <c r="G549" s="192">
        <f>SUM(H549:K549)</f>
        <v>40897</v>
      </c>
      <c r="H549" s="192">
        <f>SUM(H546:H548)</f>
        <v>24727</v>
      </c>
      <c r="I549" s="192">
        <f>SUM(I546:I548)</f>
        <v>12226</v>
      </c>
      <c r="J549" s="192">
        <f>SUM(J546:J548)</f>
        <v>1324</v>
      </c>
      <c r="K549" s="192">
        <f>SUM(K546:K548)</f>
        <v>2620</v>
      </c>
    </row>
    <row r="550" spans="1:11" ht="15" customHeight="1" thickBot="1" x14ac:dyDescent="0.3">
      <c r="A550" s="235" t="s">
        <v>209</v>
      </c>
      <c r="B550" s="277" t="s">
        <v>212</v>
      </c>
      <c r="C550" s="278"/>
      <c r="D550" s="278"/>
      <c r="E550" s="278"/>
      <c r="F550" s="279"/>
      <c r="G550" s="238">
        <f>SUM(G554,G556,G558,G563,G565,G569)</f>
        <v>82317</v>
      </c>
      <c r="H550" s="238">
        <f t="shared" ref="H550:K550" si="100">SUM(H554,H556,H558,H563,H565,H569)</f>
        <v>18884</v>
      </c>
      <c r="I550" s="238">
        <f t="shared" si="100"/>
        <v>23284</v>
      </c>
      <c r="J550" s="238">
        <f t="shared" si="100"/>
        <v>20045</v>
      </c>
      <c r="K550" s="239">
        <f t="shared" si="100"/>
        <v>20104</v>
      </c>
    </row>
    <row r="551" spans="1:11" ht="15" customHeight="1" x14ac:dyDescent="0.25">
      <c r="A551" s="270"/>
      <c r="B551" s="271" t="s">
        <v>59</v>
      </c>
      <c r="C551" s="273" t="s">
        <v>15</v>
      </c>
      <c r="D551" s="224">
        <v>151</v>
      </c>
      <c r="E551" s="321" t="s">
        <v>21</v>
      </c>
      <c r="F551" s="303" t="s">
        <v>58</v>
      </c>
      <c r="G551" s="40">
        <f t="shared" si="82"/>
        <v>54967</v>
      </c>
      <c r="H551" s="125">
        <v>14500</v>
      </c>
      <c r="I551" s="125">
        <v>18000</v>
      </c>
      <c r="J551" s="125">
        <v>14076</v>
      </c>
      <c r="K551" s="125">
        <v>8391</v>
      </c>
    </row>
    <row r="552" spans="1:11" ht="15" customHeight="1" x14ac:dyDescent="0.25">
      <c r="A552" s="270"/>
      <c r="B552" s="271"/>
      <c r="C552" s="273"/>
      <c r="D552" s="224">
        <v>143</v>
      </c>
      <c r="E552" s="321"/>
      <c r="F552" s="303"/>
      <c r="G552" s="40">
        <f t="shared" si="82"/>
        <v>4000</v>
      </c>
      <c r="H552" s="125"/>
      <c r="I552" s="125"/>
      <c r="J552" s="125"/>
      <c r="K552" s="125">
        <v>4000</v>
      </c>
    </row>
    <row r="553" spans="1:11" ht="15" customHeight="1" x14ac:dyDescent="0.25">
      <c r="A553" s="270"/>
      <c r="B553" s="271"/>
      <c r="C553" s="273"/>
      <c r="D553" s="32" t="s">
        <v>98</v>
      </c>
      <c r="E553" s="322"/>
      <c r="F553" s="304"/>
      <c r="G553" s="23">
        <f t="shared" si="82"/>
        <v>600</v>
      </c>
      <c r="H553" s="24">
        <v>150</v>
      </c>
      <c r="I553" s="24">
        <v>150</v>
      </c>
      <c r="J553" s="24">
        <v>150</v>
      </c>
      <c r="K553" s="24">
        <v>150</v>
      </c>
    </row>
    <row r="554" spans="1:11" ht="15" customHeight="1" x14ac:dyDescent="0.25">
      <c r="A554" s="270"/>
      <c r="B554" s="272"/>
      <c r="C554" s="274"/>
      <c r="D554" s="295" t="s">
        <v>35</v>
      </c>
      <c r="E554" s="296"/>
      <c r="F554" s="297"/>
      <c r="G554" s="183">
        <f>SUM(H554:K554)</f>
        <v>59567</v>
      </c>
      <c r="H554" s="183">
        <f>SUM(H551:H553)</f>
        <v>14650</v>
      </c>
      <c r="I554" s="183">
        <f>SUM(I551:I553)</f>
        <v>18150</v>
      </c>
      <c r="J554" s="183">
        <f>SUM(J551:J553)</f>
        <v>14226</v>
      </c>
      <c r="K554" s="183">
        <f>SUM(K551:K553)</f>
        <v>12541</v>
      </c>
    </row>
    <row r="555" spans="1:11" ht="25.5" customHeight="1" x14ac:dyDescent="0.25">
      <c r="A555" s="270"/>
      <c r="B555" s="286" t="s">
        <v>85</v>
      </c>
      <c r="C555" s="285" t="s">
        <v>86</v>
      </c>
      <c r="D555" s="223">
        <v>151</v>
      </c>
      <c r="E555" s="32" t="s">
        <v>42</v>
      </c>
      <c r="F555" s="22" t="s">
        <v>53</v>
      </c>
      <c r="G555" s="23">
        <f t="shared" si="82"/>
        <v>1500</v>
      </c>
      <c r="H555" s="24">
        <v>200</v>
      </c>
      <c r="I555" s="24">
        <v>800</v>
      </c>
      <c r="J555" s="24"/>
      <c r="K555" s="24">
        <v>500</v>
      </c>
    </row>
    <row r="556" spans="1:11" ht="15" customHeight="1" x14ac:dyDescent="0.25">
      <c r="A556" s="270"/>
      <c r="B556" s="272"/>
      <c r="C556" s="274"/>
      <c r="D556" s="295" t="s">
        <v>89</v>
      </c>
      <c r="E556" s="296"/>
      <c r="F556" s="297"/>
      <c r="G556" s="183">
        <f>SUM(H556:K556)</f>
        <v>1500</v>
      </c>
      <c r="H556" s="183">
        <f>SUM(H555:H555)</f>
        <v>200</v>
      </c>
      <c r="I556" s="183">
        <f>SUM(I555:I555)</f>
        <v>800</v>
      </c>
      <c r="J556" s="183">
        <f>SUM(J555:J555)</f>
        <v>0</v>
      </c>
      <c r="K556" s="183">
        <f>SUM(K555:K555)</f>
        <v>500</v>
      </c>
    </row>
    <row r="557" spans="1:11" ht="23.85" customHeight="1" x14ac:dyDescent="0.25">
      <c r="A557" s="270"/>
      <c r="B557" s="286" t="s">
        <v>100</v>
      </c>
      <c r="C557" s="285" t="s">
        <v>101</v>
      </c>
      <c r="D557" s="32">
        <v>151</v>
      </c>
      <c r="E557" s="32" t="s">
        <v>203</v>
      </c>
      <c r="F557" s="22" t="s">
        <v>53</v>
      </c>
      <c r="G557" s="34">
        <f>SUM(H557:K557)</f>
        <v>0</v>
      </c>
      <c r="H557" s="34"/>
      <c r="I557" s="33"/>
      <c r="J557" s="34"/>
      <c r="K557" s="34"/>
    </row>
    <row r="558" spans="1:11" ht="15" customHeight="1" x14ac:dyDescent="0.25">
      <c r="A558" s="270"/>
      <c r="B558" s="272"/>
      <c r="C558" s="274"/>
      <c r="D558" s="295" t="s">
        <v>102</v>
      </c>
      <c r="E558" s="296"/>
      <c r="F558" s="297"/>
      <c r="G558" s="183">
        <f>SUM(H558:K558)</f>
        <v>0</v>
      </c>
      <c r="H558" s="183">
        <f t="shared" ref="H558:K558" si="101">SUM(H557)</f>
        <v>0</v>
      </c>
      <c r="I558" s="183">
        <f t="shared" si="101"/>
        <v>0</v>
      </c>
      <c r="J558" s="183">
        <f t="shared" si="101"/>
        <v>0</v>
      </c>
      <c r="K558" s="183">
        <f t="shared" si="101"/>
        <v>0</v>
      </c>
    </row>
    <row r="559" spans="1:11" ht="25.5" customHeight="1" x14ac:dyDescent="0.25">
      <c r="A559" s="270"/>
      <c r="B559" s="286" t="s">
        <v>108</v>
      </c>
      <c r="C559" s="285" t="s">
        <v>121</v>
      </c>
      <c r="D559" s="282">
        <v>142</v>
      </c>
      <c r="E559" s="32" t="s">
        <v>182</v>
      </c>
      <c r="F559" s="22" t="s">
        <v>188</v>
      </c>
      <c r="G559" s="23">
        <f t="shared" si="82"/>
        <v>307</v>
      </c>
      <c r="H559" s="24">
        <v>77</v>
      </c>
      <c r="I559" s="24">
        <v>77</v>
      </c>
      <c r="J559" s="24">
        <v>77</v>
      </c>
      <c r="K559" s="24">
        <v>76</v>
      </c>
    </row>
    <row r="560" spans="1:11" ht="35.450000000000003" customHeight="1" x14ac:dyDescent="0.25">
      <c r="A560" s="270"/>
      <c r="B560" s="271"/>
      <c r="C560" s="273"/>
      <c r="D560" s="283"/>
      <c r="E560" s="32" t="s">
        <v>178</v>
      </c>
      <c r="F560" s="22" t="s">
        <v>179</v>
      </c>
      <c r="G560" s="23">
        <f t="shared" si="82"/>
        <v>1386</v>
      </c>
      <c r="H560" s="24"/>
      <c r="I560" s="24">
        <v>700</v>
      </c>
      <c r="J560" s="24">
        <v>686</v>
      </c>
      <c r="K560" s="24"/>
    </row>
    <row r="561" spans="1:15" ht="25.5" customHeight="1" x14ac:dyDescent="0.25">
      <c r="A561" s="270"/>
      <c r="B561" s="271"/>
      <c r="C561" s="273"/>
      <c r="D561" s="283"/>
      <c r="E561" s="32" t="s">
        <v>168</v>
      </c>
      <c r="F561" s="22" t="s">
        <v>173</v>
      </c>
      <c r="G561" s="23">
        <f t="shared" si="82"/>
        <v>6419</v>
      </c>
      <c r="H561" s="24">
        <v>1230</v>
      </c>
      <c r="I561" s="24">
        <v>1230</v>
      </c>
      <c r="J561" s="24">
        <v>1230</v>
      </c>
      <c r="K561" s="24">
        <v>2729</v>
      </c>
    </row>
    <row r="562" spans="1:15" ht="15" customHeight="1" x14ac:dyDescent="0.25">
      <c r="A562" s="270"/>
      <c r="B562" s="271"/>
      <c r="C562" s="273"/>
      <c r="D562" s="284"/>
      <c r="E562" s="32" t="s">
        <v>169</v>
      </c>
      <c r="F562" s="22" t="s">
        <v>174</v>
      </c>
      <c r="G562" s="23">
        <f t="shared" si="82"/>
        <v>106</v>
      </c>
      <c r="H562" s="24">
        <v>27</v>
      </c>
      <c r="I562" s="24">
        <v>27</v>
      </c>
      <c r="J562" s="24">
        <v>26</v>
      </c>
      <c r="K562" s="24">
        <v>26</v>
      </c>
    </row>
    <row r="563" spans="1:15" ht="15" customHeight="1" x14ac:dyDescent="0.25">
      <c r="A563" s="270"/>
      <c r="B563" s="272"/>
      <c r="C563" s="274"/>
      <c r="D563" s="295" t="s">
        <v>120</v>
      </c>
      <c r="E563" s="296"/>
      <c r="F563" s="297"/>
      <c r="G563" s="183">
        <f>SUM(H563:K563)</f>
        <v>8218</v>
      </c>
      <c r="H563" s="183">
        <f>SUM(H559:H562)</f>
        <v>1334</v>
      </c>
      <c r="I563" s="183">
        <f>SUM(I559:I562)</f>
        <v>2034</v>
      </c>
      <c r="J563" s="183">
        <f>SUM(J559:J562)</f>
        <v>2019</v>
      </c>
      <c r="K563" s="183">
        <f>SUM(K559:K562)</f>
        <v>2831</v>
      </c>
    </row>
    <row r="564" spans="1:15" ht="33.950000000000003" customHeight="1" x14ac:dyDescent="0.25">
      <c r="A564" s="270"/>
      <c r="B564" s="310" t="s">
        <v>127</v>
      </c>
      <c r="C564" s="311" t="s">
        <v>126</v>
      </c>
      <c r="D564" s="224">
        <v>151</v>
      </c>
      <c r="E564" s="32" t="s">
        <v>46</v>
      </c>
      <c r="F564" s="131" t="s">
        <v>57</v>
      </c>
      <c r="G564" s="34">
        <f>SUM(H564:K564)</f>
        <v>2832</v>
      </c>
      <c r="H564" s="33">
        <v>1000</v>
      </c>
      <c r="I564" s="33"/>
      <c r="J564" s="33"/>
      <c r="K564" s="33">
        <v>1832</v>
      </c>
    </row>
    <row r="565" spans="1:15" ht="15" customHeight="1" x14ac:dyDescent="0.25">
      <c r="A565" s="270"/>
      <c r="B565" s="310"/>
      <c r="C565" s="311"/>
      <c r="D565" s="295" t="s">
        <v>124</v>
      </c>
      <c r="E565" s="296"/>
      <c r="F565" s="297"/>
      <c r="G565" s="183">
        <f>SUM(H565:K565)</f>
        <v>2832</v>
      </c>
      <c r="H565" s="183">
        <f t="shared" ref="H565:K565" si="102">SUM(H564)</f>
        <v>1000</v>
      </c>
      <c r="I565" s="183">
        <f t="shared" si="102"/>
        <v>0</v>
      </c>
      <c r="J565" s="183">
        <f t="shared" si="102"/>
        <v>0</v>
      </c>
      <c r="K565" s="183">
        <f t="shared" si="102"/>
        <v>1832</v>
      </c>
    </row>
    <row r="566" spans="1:15" ht="15" customHeight="1" x14ac:dyDescent="0.25">
      <c r="A566" s="270"/>
      <c r="B566" s="271" t="s">
        <v>134</v>
      </c>
      <c r="C566" s="273" t="s">
        <v>135</v>
      </c>
      <c r="D566" s="282">
        <v>151</v>
      </c>
      <c r="E566" s="32" t="s">
        <v>39</v>
      </c>
      <c r="F566" s="22" t="s">
        <v>50</v>
      </c>
      <c r="G566" s="23">
        <f t="shared" si="82"/>
        <v>3200</v>
      </c>
      <c r="H566" s="24">
        <v>500</v>
      </c>
      <c r="I566" s="24">
        <v>1700</v>
      </c>
      <c r="J566" s="24">
        <v>800</v>
      </c>
      <c r="K566" s="24">
        <v>200</v>
      </c>
    </row>
    <row r="567" spans="1:15" ht="15" customHeight="1" x14ac:dyDescent="0.25">
      <c r="A567" s="270"/>
      <c r="B567" s="271"/>
      <c r="C567" s="273"/>
      <c r="D567" s="283"/>
      <c r="E567" s="32" t="s">
        <v>40</v>
      </c>
      <c r="F567" s="5" t="s">
        <v>51</v>
      </c>
      <c r="G567" s="23">
        <f t="shared" si="82"/>
        <v>5400</v>
      </c>
      <c r="H567" s="24"/>
      <c r="I567" s="24">
        <v>600</v>
      </c>
      <c r="J567" s="24">
        <v>3000</v>
      </c>
      <c r="K567" s="24">
        <v>1800</v>
      </c>
    </row>
    <row r="568" spans="1:15" ht="15" customHeight="1" x14ac:dyDescent="0.25">
      <c r="A568" s="270"/>
      <c r="B568" s="271"/>
      <c r="C568" s="273"/>
      <c r="D568" s="284"/>
      <c r="E568" s="32" t="s">
        <v>41</v>
      </c>
      <c r="F568" s="22" t="s">
        <v>52</v>
      </c>
      <c r="G568" s="23">
        <f t="shared" si="82"/>
        <v>1600</v>
      </c>
      <c r="H568" s="24">
        <v>1200</v>
      </c>
      <c r="I568" s="24"/>
      <c r="J568" s="24"/>
      <c r="K568" s="24">
        <v>400</v>
      </c>
    </row>
    <row r="569" spans="1:15" ht="15" customHeight="1" thickBot="1" x14ac:dyDescent="0.3">
      <c r="A569" s="270"/>
      <c r="B569" s="271"/>
      <c r="C569" s="273"/>
      <c r="D569" s="287" t="s">
        <v>132</v>
      </c>
      <c r="E569" s="288"/>
      <c r="F569" s="289"/>
      <c r="G569" s="192">
        <f>SUM(H569:K569)</f>
        <v>10200</v>
      </c>
      <c r="H569" s="192">
        <f>SUM(H566:H568)</f>
        <v>1700</v>
      </c>
      <c r="I569" s="192">
        <f>SUM(I566:I568)</f>
        <v>2300</v>
      </c>
      <c r="J569" s="192">
        <f>SUM(J566:J568)</f>
        <v>3800</v>
      </c>
      <c r="K569" s="192">
        <f>SUM(K566:K568)</f>
        <v>2400</v>
      </c>
    </row>
    <row r="570" spans="1:15" ht="15" customHeight="1" x14ac:dyDescent="0.25">
      <c r="A570" s="246" t="s">
        <v>211</v>
      </c>
      <c r="B570" s="383" t="s">
        <v>214</v>
      </c>
      <c r="C570" s="384"/>
      <c r="D570" s="384"/>
      <c r="E570" s="384"/>
      <c r="F570" s="385"/>
      <c r="G570" s="247">
        <f>SUM(G579)</f>
        <v>888550</v>
      </c>
      <c r="H570" s="247">
        <f t="shared" ref="H570:K570" si="103">SUM(H579)</f>
        <v>224500</v>
      </c>
      <c r="I570" s="247">
        <f t="shared" si="103"/>
        <v>250809</v>
      </c>
      <c r="J570" s="247">
        <f t="shared" si="103"/>
        <v>282933</v>
      </c>
      <c r="K570" s="248">
        <f t="shared" si="103"/>
        <v>130308</v>
      </c>
    </row>
    <row r="571" spans="1:15" ht="15" customHeight="1" x14ac:dyDescent="0.25">
      <c r="A571" s="388"/>
      <c r="B571" s="286" t="s">
        <v>85</v>
      </c>
      <c r="C571" s="285" t="s">
        <v>86</v>
      </c>
      <c r="D571" s="406" t="s">
        <v>311</v>
      </c>
      <c r="E571" s="206" t="s">
        <v>43</v>
      </c>
      <c r="F571" s="221" t="s">
        <v>54</v>
      </c>
      <c r="G571" s="23">
        <f t="shared" si="82"/>
        <v>23069</v>
      </c>
      <c r="H571" s="107"/>
      <c r="I571" s="107">
        <v>18922</v>
      </c>
      <c r="J571" s="107"/>
      <c r="K571" s="107">
        <v>4147</v>
      </c>
    </row>
    <row r="572" spans="1:15" ht="21.75" customHeight="1" x14ac:dyDescent="0.25">
      <c r="A572" s="275"/>
      <c r="B572" s="271"/>
      <c r="C572" s="273"/>
      <c r="D572" s="407"/>
      <c r="E572" s="220" t="s">
        <v>42</v>
      </c>
      <c r="F572" s="75" t="s">
        <v>53</v>
      </c>
      <c r="G572" s="23">
        <f t="shared" si="82"/>
        <v>3127</v>
      </c>
      <c r="H572" s="175"/>
      <c r="I572" s="175"/>
      <c r="J572" s="175"/>
      <c r="K572" s="175">
        <v>3127</v>
      </c>
    </row>
    <row r="573" spans="1:15" ht="15" customHeight="1" x14ac:dyDescent="0.25">
      <c r="A573" s="275"/>
      <c r="B573" s="271"/>
      <c r="C573" s="273"/>
      <c r="D573" s="224">
        <v>144</v>
      </c>
      <c r="E573" s="173" t="s">
        <v>43</v>
      </c>
      <c r="F573" s="221" t="s">
        <v>54</v>
      </c>
      <c r="G573" s="40">
        <f t="shared" si="82"/>
        <v>9481</v>
      </c>
      <c r="H573" s="125">
        <v>2500</v>
      </c>
      <c r="I573" s="125">
        <v>2600</v>
      </c>
      <c r="J573" s="125">
        <v>2700</v>
      </c>
      <c r="K573" s="125">
        <v>1681</v>
      </c>
      <c r="L573" s="57"/>
      <c r="M573" s="57"/>
      <c r="N573" s="57"/>
      <c r="O573" s="58"/>
    </row>
    <row r="574" spans="1:15" ht="15" customHeight="1" x14ac:dyDescent="0.25">
      <c r="A574" s="275"/>
      <c r="B574" s="271"/>
      <c r="C574" s="273"/>
      <c r="D574" s="164">
        <v>1422</v>
      </c>
      <c r="E574" s="217" t="s">
        <v>43</v>
      </c>
      <c r="F574" s="221" t="s">
        <v>54</v>
      </c>
      <c r="G574" s="40">
        <f t="shared" si="82"/>
        <v>11000</v>
      </c>
      <c r="H574" s="125"/>
      <c r="I574" s="125"/>
      <c r="J574" s="125"/>
      <c r="K574" s="125">
        <v>11000</v>
      </c>
      <c r="L574" s="57"/>
      <c r="M574" s="57"/>
      <c r="N574" s="57"/>
      <c r="O574" s="58"/>
    </row>
    <row r="575" spans="1:15" ht="25.9" customHeight="1" x14ac:dyDescent="0.25">
      <c r="A575" s="275"/>
      <c r="B575" s="271"/>
      <c r="C575" s="273"/>
      <c r="D575" s="282">
        <v>151</v>
      </c>
      <c r="E575" s="56" t="s">
        <v>42</v>
      </c>
      <c r="F575" s="75" t="s">
        <v>53</v>
      </c>
      <c r="G575" s="23">
        <f t="shared" si="82"/>
        <v>58210</v>
      </c>
      <c r="H575" s="24">
        <v>5000</v>
      </c>
      <c r="I575" s="24">
        <v>19887</v>
      </c>
      <c r="J575" s="24">
        <v>26650</v>
      </c>
      <c r="K575" s="24">
        <v>6673</v>
      </c>
      <c r="L575" s="57"/>
      <c r="M575" s="57"/>
      <c r="N575" s="57"/>
      <c r="O575" s="58"/>
    </row>
    <row r="576" spans="1:15" ht="15" customHeight="1" x14ac:dyDescent="0.25">
      <c r="A576" s="275"/>
      <c r="B576" s="271"/>
      <c r="C576" s="273"/>
      <c r="D576" s="284"/>
      <c r="E576" s="115" t="s">
        <v>43</v>
      </c>
      <c r="F576" s="116" t="s">
        <v>54</v>
      </c>
      <c r="G576" s="23">
        <f t="shared" si="82"/>
        <v>760663</v>
      </c>
      <c r="H576" s="24">
        <v>211000</v>
      </c>
      <c r="I576" s="24">
        <v>203400</v>
      </c>
      <c r="J576" s="24">
        <v>248583</v>
      </c>
      <c r="K576" s="24">
        <v>97680</v>
      </c>
      <c r="L576" s="57"/>
      <c r="M576" s="57"/>
      <c r="N576" s="57"/>
      <c r="O576" s="58"/>
    </row>
    <row r="577" spans="1:11" ht="15" customHeight="1" x14ac:dyDescent="0.25">
      <c r="A577" s="275"/>
      <c r="B577" s="271"/>
      <c r="C577" s="273"/>
      <c r="D577" s="32" t="s">
        <v>98</v>
      </c>
      <c r="E577" s="15" t="s">
        <v>43</v>
      </c>
      <c r="F577" s="50" t="s">
        <v>54</v>
      </c>
      <c r="G577" s="23">
        <f t="shared" si="82"/>
        <v>13000</v>
      </c>
      <c r="H577" s="24">
        <v>4000</v>
      </c>
      <c r="I577" s="24">
        <v>4000</v>
      </c>
      <c r="J577" s="24">
        <v>4000</v>
      </c>
      <c r="K577" s="24">
        <v>1000</v>
      </c>
    </row>
    <row r="578" spans="1:11" ht="15" customHeight="1" x14ac:dyDescent="0.25">
      <c r="A578" s="275"/>
      <c r="B578" s="271"/>
      <c r="C578" s="273"/>
      <c r="D578" s="224" t="s">
        <v>187</v>
      </c>
      <c r="E578" s="15" t="s">
        <v>43</v>
      </c>
      <c r="F578" s="5" t="s">
        <v>54</v>
      </c>
      <c r="G578" s="23">
        <f t="shared" si="82"/>
        <v>10000</v>
      </c>
      <c r="H578" s="24">
        <v>2000</v>
      </c>
      <c r="I578" s="24">
        <v>2000</v>
      </c>
      <c r="J578" s="24">
        <v>1000</v>
      </c>
      <c r="K578" s="24">
        <v>5000</v>
      </c>
    </row>
    <row r="579" spans="1:11" ht="15" customHeight="1" thickBot="1" x14ac:dyDescent="0.3">
      <c r="A579" s="276"/>
      <c r="B579" s="290"/>
      <c r="C579" s="291"/>
      <c r="D579" s="287" t="s">
        <v>89</v>
      </c>
      <c r="E579" s="288"/>
      <c r="F579" s="289"/>
      <c r="G579" s="192">
        <f>SUM(H579:K579)</f>
        <v>888550</v>
      </c>
      <c r="H579" s="192">
        <f>SUM(H571:H578)</f>
        <v>224500</v>
      </c>
      <c r="I579" s="192">
        <f t="shared" ref="I579:K579" si="104">SUM(I571:I578)</f>
        <v>250809</v>
      </c>
      <c r="J579" s="192">
        <f t="shared" si="104"/>
        <v>282933</v>
      </c>
      <c r="K579" s="192">
        <f t="shared" si="104"/>
        <v>130308</v>
      </c>
    </row>
    <row r="580" spans="1:11" ht="15" customHeight="1" thickBot="1" x14ac:dyDescent="0.3">
      <c r="A580" s="235" t="s">
        <v>213</v>
      </c>
      <c r="B580" s="298" t="s">
        <v>216</v>
      </c>
      <c r="C580" s="299"/>
      <c r="D580" s="299"/>
      <c r="E580" s="299"/>
      <c r="F580" s="300"/>
      <c r="G580" s="236">
        <f>SUM(H580:K580)</f>
        <v>680706</v>
      </c>
      <c r="H580" s="236">
        <f t="shared" ref="H580:K580" si="105">SUM(H587)</f>
        <v>176162</v>
      </c>
      <c r="I580" s="236">
        <f t="shared" si="105"/>
        <v>194163</v>
      </c>
      <c r="J580" s="236">
        <f t="shared" si="105"/>
        <v>210115</v>
      </c>
      <c r="K580" s="237">
        <f t="shared" si="105"/>
        <v>100266</v>
      </c>
    </row>
    <row r="581" spans="1:11" ht="15" customHeight="1" x14ac:dyDescent="0.25">
      <c r="A581" s="270"/>
      <c r="B581" s="271" t="s">
        <v>85</v>
      </c>
      <c r="C581" s="273" t="s">
        <v>86</v>
      </c>
      <c r="D581" s="224">
        <v>1427</v>
      </c>
      <c r="E581" s="332" t="s">
        <v>87</v>
      </c>
      <c r="F581" s="333" t="s">
        <v>93</v>
      </c>
      <c r="G581" s="40">
        <f t="shared" si="82"/>
        <v>25542</v>
      </c>
      <c r="H581" s="41">
        <v>6386</v>
      </c>
      <c r="I581" s="41">
        <v>6386</v>
      </c>
      <c r="J581" s="41">
        <v>6386</v>
      </c>
      <c r="K581" s="41">
        <v>6384</v>
      </c>
    </row>
    <row r="582" spans="1:11" ht="15" customHeight="1" x14ac:dyDescent="0.25">
      <c r="A582" s="270"/>
      <c r="B582" s="271"/>
      <c r="C582" s="273"/>
      <c r="D582" s="224">
        <v>1422</v>
      </c>
      <c r="E582" s="321"/>
      <c r="F582" s="333"/>
      <c r="G582" s="40">
        <f t="shared" si="82"/>
        <v>6267</v>
      </c>
      <c r="H582" s="125"/>
      <c r="I582" s="125"/>
      <c r="J582" s="125"/>
      <c r="K582" s="125">
        <v>6267</v>
      </c>
    </row>
    <row r="583" spans="1:11" ht="15" customHeight="1" x14ac:dyDescent="0.25">
      <c r="A583" s="270"/>
      <c r="B583" s="271"/>
      <c r="C583" s="273"/>
      <c r="D583" s="32">
        <v>144</v>
      </c>
      <c r="E583" s="321"/>
      <c r="F583" s="333"/>
      <c r="G583" s="23">
        <f t="shared" si="82"/>
        <v>9215</v>
      </c>
      <c r="H583" s="24">
        <v>2304</v>
      </c>
      <c r="I583" s="24">
        <v>2704</v>
      </c>
      <c r="J583" s="24">
        <v>2504</v>
      </c>
      <c r="K583" s="24">
        <v>1703</v>
      </c>
    </row>
    <row r="584" spans="1:11" ht="15" customHeight="1" x14ac:dyDescent="0.25">
      <c r="A584" s="270"/>
      <c r="B584" s="271"/>
      <c r="C584" s="273"/>
      <c r="D584" s="32">
        <v>151</v>
      </c>
      <c r="E584" s="321"/>
      <c r="F584" s="333"/>
      <c r="G584" s="23">
        <f t="shared" si="82"/>
        <v>633182</v>
      </c>
      <c r="H584" s="24">
        <v>165847</v>
      </c>
      <c r="I584" s="24">
        <v>183448</v>
      </c>
      <c r="J584" s="24">
        <v>199600</v>
      </c>
      <c r="K584" s="24">
        <v>84287</v>
      </c>
    </row>
    <row r="585" spans="1:11" ht="15" customHeight="1" x14ac:dyDescent="0.25">
      <c r="A585" s="270"/>
      <c r="B585" s="271"/>
      <c r="C585" s="273"/>
      <c r="D585" s="32" t="s">
        <v>98</v>
      </c>
      <c r="E585" s="321"/>
      <c r="F585" s="333"/>
      <c r="G585" s="23">
        <f t="shared" si="82"/>
        <v>3500</v>
      </c>
      <c r="H585" s="24">
        <v>875</v>
      </c>
      <c r="I585" s="24">
        <v>875</v>
      </c>
      <c r="J585" s="24">
        <v>875</v>
      </c>
      <c r="K585" s="24">
        <v>875</v>
      </c>
    </row>
    <row r="586" spans="1:11" ht="15" customHeight="1" x14ac:dyDescent="0.25">
      <c r="A586" s="270"/>
      <c r="B586" s="271"/>
      <c r="C586" s="273"/>
      <c r="D586" s="32" t="s">
        <v>187</v>
      </c>
      <c r="E586" s="322"/>
      <c r="F586" s="334"/>
      <c r="G586" s="23">
        <f t="shared" si="82"/>
        <v>3000</v>
      </c>
      <c r="H586" s="24">
        <v>750</v>
      </c>
      <c r="I586" s="24">
        <v>750</v>
      </c>
      <c r="J586" s="24">
        <v>750</v>
      </c>
      <c r="K586" s="24">
        <v>750</v>
      </c>
    </row>
    <row r="587" spans="1:11" ht="15" customHeight="1" thickBot="1" x14ac:dyDescent="0.3">
      <c r="A587" s="270"/>
      <c r="B587" s="271"/>
      <c r="C587" s="273"/>
      <c r="D587" s="287" t="s">
        <v>89</v>
      </c>
      <c r="E587" s="288"/>
      <c r="F587" s="289"/>
      <c r="G587" s="192">
        <f>SUM(H587:K587)</f>
        <v>680706</v>
      </c>
      <c r="H587" s="192">
        <f>SUM(H581:H586)</f>
        <v>176162</v>
      </c>
      <c r="I587" s="192">
        <f>SUM(I581:I586)</f>
        <v>194163</v>
      </c>
      <c r="J587" s="192">
        <f>SUM(J581:J586)</f>
        <v>210115</v>
      </c>
      <c r="K587" s="192">
        <f>SUM(K581:K586)</f>
        <v>100266</v>
      </c>
    </row>
    <row r="588" spans="1:11" ht="15" customHeight="1" thickBot="1" x14ac:dyDescent="0.3">
      <c r="A588" s="235" t="s">
        <v>215</v>
      </c>
      <c r="B588" s="335" t="s">
        <v>218</v>
      </c>
      <c r="C588" s="335"/>
      <c r="D588" s="335"/>
      <c r="E588" s="335"/>
      <c r="F588" s="335"/>
      <c r="G588" s="236">
        <f>SUM(H588:K588)</f>
        <v>627300</v>
      </c>
      <c r="H588" s="236">
        <f t="shared" ref="H588:K588" si="106">SUM(H591)</f>
        <v>161004</v>
      </c>
      <c r="I588" s="236">
        <f t="shared" si="106"/>
        <v>162254</v>
      </c>
      <c r="J588" s="236">
        <f t="shared" si="106"/>
        <v>177098</v>
      </c>
      <c r="K588" s="237">
        <f t="shared" si="106"/>
        <v>126944</v>
      </c>
    </row>
    <row r="589" spans="1:11" ht="15" customHeight="1" x14ac:dyDescent="0.25">
      <c r="A589" s="387"/>
      <c r="B589" s="271" t="s">
        <v>108</v>
      </c>
      <c r="C589" s="273" t="s">
        <v>121</v>
      </c>
      <c r="D589" s="224">
        <v>142</v>
      </c>
      <c r="E589" s="332" t="s">
        <v>66</v>
      </c>
      <c r="F589" s="389" t="s">
        <v>79</v>
      </c>
      <c r="G589" s="40">
        <f t="shared" si="82"/>
        <v>613200</v>
      </c>
      <c r="H589" s="41">
        <v>159654</v>
      </c>
      <c r="I589" s="41">
        <v>158144</v>
      </c>
      <c r="J589" s="41">
        <v>176183</v>
      </c>
      <c r="K589" s="41">
        <v>119219</v>
      </c>
    </row>
    <row r="590" spans="1:11" ht="15" customHeight="1" x14ac:dyDescent="0.25">
      <c r="A590" s="387"/>
      <c r="B590" s="271"/>
      <c r="C590" s="273"/>
      <c r="D590" s="32">
        <v>151</v>
      </c>
      <c r="E590" s="321"/>
      <c r="F590" s="333"/>
      <c r="G590" s="23">
        <f t="shared" si="82"/>
        <v>14100</v>
      </c>
      <c r="H590" s="24">
        <v>1350</v>
      </c>
      <c r="I590" s="24">
        <v>4110</v>
      </c>
      <c r="J590" s="24">
        <v>915</v>
      </c>
      <c r="K590" s="24">
        <v>7725</v>
      </c>
    </row>
    <row r="591" spans="1:11" ht="15" customHeight="1" thickBot="1" x14ac:dyDescent="0.3">
      <c r="A591" s="387"/>
      <c r="B591" s="271"/>
      <c r="C591" s="273"/>
      <c r="D591" s="287" t="s">
        <v>120</v>
      </c>
      <c r="E591" s="288"/>
      <c r="F591" s="289"/>
      <c r="G591" s="192">
        <f>SUM(H591:K591)</f>
        <v>627300</v>
      </c>
      <c r="H591" s="192">
        <f>SUM(H589:H590)</f>
        <v>161004</v>
      </c>
      <c r="I591" s="192">
        <f>SUM(I589:I590)</f>
        <v>162254</v>
      </c>
      <c r="J591" s="192">
        <f>SUM(J589:J590)</f>
        <v>177098</v>
      </c>
      <c r="K591" s="192">
        <f>SUM(K589:K590)</f>
        <v>126944</v>
      </c>
    </row>
    <row r="592" spans="1:11" ht="15" customHeight="1" thickBot="1" x14ac:dyDescent="0.3">
      <c r="A592" s="235" t="s">
        <v>217</v>
      </c>
      <c r="B592" s="298" t="s">
        <v>220</v>
      </c>
      <c r="C592" s="299"/>
      <c r="D592" s="299"/>
      <c r="E592" s="299"/>
      <c r="F592" s="300"/>
      <c r="G592" s="237">
        <f>SUM(H592:K592)</f>
        <v>1360488</v>
      </c>
      <c r="H592" s="237">
        <f t="shared" ref="H592:J592" si="107">SUM(H602,H604)</f>
        <v>328215</v>
      </c>
      <c r="I592" s="237">
        <f t="shared" si="107"/>
        <v>508703</v>
      </c>
      <c r="J592" s="237">
        <f t="shared" si="107"/>
        <v>151805</v>
      </c>
      <c r="K592" s="237">
        <f>SUM(K602,K604)</f>
        <v>371765</v>
      </c>
    </row>
    <row r="593" spans="1:11" ht="27.75" customHeight="1" x14ac:dyDescent="0.25">
      <c r="A593" s="270"/>
      <c r="B593" s="271" t="s">
        <v>107</v>
      </c>
      <c r="C593" s="273" t="s">
        <v>104</v>
      </c>
      <c r="D593" s="96" t="s">
        <v>267</v>
      </c>
      <c r="E593" s="332" t="s">
        <v>176</v>
      </c>
      <c r="F593" s="324" t="s">
        <v>177</v>
      </c>
      <c r="G593" s="40">
        <f t="shared" si="82"/>
        <v>738978</v>
      </c>
      <c r="H593" s="41">
        <v>173437</v>
      </c>
      <c r="I593" s="41">
        <v>289085</v>
      </c>
      <c r="J593" s="41">
        <v>57789</v>
      </c>
      <c r="K593" s="41">
        <v>218667</v>
      </c>
    </row>
    <row r="594" spans="1:11" ht="25.9" customHeight="1" x14ac:dyDescent="0.25">
      <c r="A594" s="270"/>
      <c r="B594" s="271"/>
      <c r="C594" s="273"/>
      <c r="D594" s="225" t="s">
        <v>268</v>
      </c>
      <c r="E594" s="321"/>
      <c r="F594" s="324"/>
      <c r="G594" s="23">
        <f t="shared" si="82"/>
        <v>132815</v>
      </c>
      <c r="H594" s="24">
        <v>32851</v>
      </c>
      <c r="I594" s="24">
        <v>54756</v>
      </c>
      <c r="J594" s="24">
        <v>12017</v>
      </c>
      <c r="K594" s="24">
        <v>33191</v>
      </c>
    </row>
    <row r="595" spans="1:11" ht="15.6" customHeight="1" x14ac:dyDescent="0.25">
      <c r="A595" s="270"/>
      <c r="B595" s="271"/>
      <c r="C595" s="273"/>
      <c r="D595" s="225">
        <v>1422</v>
      </c>
      <c r="E595" s="321"/>
      <c r="F595" s="324"/>
      <c r="G595" s="23">
        <f t="shared" si="82"/>
        <v>317</v>
      </c>
      <c r="H595" s="24"/>
      <c r="I595" s="24"/>
      <c r="J595" s="24"/>
      <c r="K595" s="24">
        <v>317</v>
      </c>
    </row>
    <row r="596" spans="1:11" ht="17.649999999999999" customHeight="1" x14ac:dyDescent="0.25">
      <c r="A596" s="270"/>
      <c r="B596" s="271"/>
      <c r="C596" s="273"/>
      <c r="D596" s="32">
        <v>1424</v>
      </c>
      <c r="E596" s="321"/>
      <c r="F596" s="324"/>
      <c r="G596" s="34">
        <f t="shared" si="82"/>
        <v>11900</v>
      </c>
      <c r="H596" s="24">
        <v>3000</v>
      </c>
      <c r="I596" s="24">
        <v>5000</v>
      </c>
      <c r="J596" s="24">
        <v>1000</v>
      </c>
      <c r="K596" s="24">
        <v>2900</v>
      </c>
    </row>
    <row r="597" spans="1:11" ht="15.6" customHeight="1" x14ac:dyDescent="0.25">
      <c r="A597" s="270"/>
      <c r="B597" s="271"/>
      <c r="C597" s="273"/>
      <c r="D597" s="32">
        <v>1428</v>
      </c>
      <c r="E597" s="321"/>
      <c r="F597" s="324"/>
      <c r="G597" s="34">
        <f t="shared" si="82"/>
        <v>10809</v>
      </c>
      <c r="H597" s="24">
        <v>1015</v>
      </c>
      <c r="I597" s="24">
        <v>3884</v>
      </c>
      <c r="J597" s="24"/>
      <c r="K597" s="24">
        <v>5910</v>
      </c>
    </row>
    <row r="598" spans="1:11" ht="12.95" customHeight="1" x14ac:dyDescent="0.25">
      <c r="A598" s="270"/>
      <c r="B598" s="271"/>
      <c r="C598" s="273"/>
      <c r="D598" s="32">
        <v>143</v>
      </c>
      <c r="E598" s="321"/>
      <c r="F598" s="324"/>
      <c r="G598" s="34">
        <f t="shared" si="82"/>
        <v>31206</v>
      </c>
      <c r="H598" s="24"/>
      <c r="I598" s="24">
        <v>14000</v>
      </c>
      <c r="J598" s="24"/>
      <c r="K598" s="24">
        <v>17206</v>
      </c>
    </row>
    <row r="599" spans="1:11" ht="13.7" customHeight="1" x14ac:dyDescent="0.25">
      <c r="A599" s="270"/>
      <c r="B599" s="271"/>
      <c r="C599" s="273"/>
      <c r="D599" s="32">
        <v>151</v>
      </c>
      <c r="E599" s="321"/>
      <c r="F599" s="324"/>
      <c r="G599" s="34">
        <f t="shared" si="82"/>
        <v>372311</v>
      </c>
      <c r="H599" s="24">
        <v>103992</v>
      </c>
      <c r="I599" s="24">
        <v>126618</v>
      </c>
      <c r="J599" s="24">
        <v>72839</v>
      </c>
      <c r="K599" s="24">
        <v>68862</v>
      </c>
    </row>
    <row r="600" spans="1:11" ht="13.7" customHeight="1" x14ac:dyDescent="0.25">
      <c r="A600" s="270"/>
      <c r="B600" s="271"/>
      <c r="C600" s="273"/>
      <c r="D600" s="32" t="s">
        <v>98</v>
      </c>
      <c r="E600" s="321"/>
      <c r="F600" s="324"/>
      <c r="G600" s="34">
        <f t="shared" si="82"/>
        <v>4100</v>
      </c>
      <c r="H600" s="24"/>
      <c r="I600" s="24"/>
      <c r="J600" s="24"/>
      <c r="K600" s="24">
        <v>4100</v>
      </c>
    </row>
    <row r="601" spans="1:11" ht="15" customHeight="1" x14ac:dyDescent="0.25">
      <c r="A601" s="270"/>
      <c r="B601" s="271"/>
      <c r="C601" s="273"/>
      <c r="D601" s="32" t="s">
        <v>187</v>
      </c>
      <c r="E601" s="322"/>
      <c r="F601" s="324"/>
      <c r="G601" s="34">
        <f t="shared" si="82"/>
        <v>28500</v>
      </c>
      <c r="H601" s="24">
        <v>3000</v>
      </c>
      <c r="I601" s="24">
        <v>6000</v>
      </c>
      <c r="J601" s="24">
        <v>4000</v>
      </c>
      <c r="K601" s="24">
        <v>15500</v>
      </c>
    </row>
    <row r="602" spans="1:11" ht="15" customHeight="1" x14ac:dyDescent="0.25">
      <c r="A602" s="270"/>
      <c r="B602" s="272"/>
      <c r="C602" s="274"/>
      <c r="D602" s="295" t="s">
        <v>105</v>
      </c>
      <c r="E602" s="296"/>
      <c r="F602" s="297"/>
      <c r="G602" s="183">
        <f>SUM(H602:K602)</f>
        <v>1330936</v>
      </c>
      <c r="H602" s="183">
        <f>SUM(H593:H601)</f>
        <v>317295</v>
      </c>
      <c r="I602" s="183">
        <f>SUM(I593:I601)</f>
        <v>499343</v>
      </c>
      <c r="J602" s="183">
        <f>SUM(J593:J601)</f>
        <v>147645</v>
      </c>
      <c r="K602" s="183">
        <f>SUM(K593:K601)</f>
        <v>366653</v>
      </c>
    </row>
    <row r="603" spans="1:11" ht="18" customHeight="1" x14ac:dyDescent="0.25">
      <c r="A603" s="270"/>
      <c r="B603" s="286" t="s">
        <v>108</v>
      </c>
      <c r="C603" s="285" t="s">
        <v>121</v>
      </c>
      <c r="D603" s="32">
        <v>142</v>
      </c>
      <c r="E603" s="15" t="s">
        <v>169</v>
      </c>
      <c r="F603" s="22" t="s">
        <v>174</v>
      </c>
      <c r="G603" s="23">
        <f t="shared" si="82"/>
        <v>29552</v>
      </c>
      <c r="H603" s="24">
        <v>10920</v>
      </c>
      <c r="I603" s="24">
        <v>9360</v>
      </c>
      <c r="J603" s="24">
        <v>4160</v>
      </c>
      <c r="K603" s="24">
        <v>5112</v>
      </c>
    </row>
    <row r="604" spans="1:11" ht="21.75" customHeight="1" thickBot="1" x14ac:dyDescent="0.3">
      <c r="A604" s="270"/>
      <c r="B604" s="271"/>
      <c r="C604" s="273"/>
      <c r="D604" s="287" t="s">
        <v>120</v>
      </c>
      <c r="E604" s="288"/>
      <c r="F604" s="289"/>
      <c r="G604" s="192">
        <f>SUM(H604:K604)</f>
        <v>29552</v>
      </c>
      <c r="H604" s="192">
        <f t="shared" ref="H604:K604" si="108">SUM(H603)</f>
        <v>10920</v>
      </c>
      <c r="I604" s="192">
        <f t="shared" si="108"/>
        <v>9360</v>
      </c>
      <c r="J604" s="192">
        <f t="shared" si="108"/>
        <v>4160</v>
      </c>
      <c r="K604" s="192">
        <f t="shared" si="108"/>
        <v>5112</v>
      </c>
    </row>
    <row r="605" spans="1:11" ht="20.45" customHeight="1" thickBot="1" x14ac:dyDescent="0.3">
      <c r="A605" s="249" t="s">
        <v>293</v>
      </c>
      <c r="B605" s="375" t="s">
        <v>222</v>
      </c>
      <c r="C605" s="299"/>
      <c r="D605" s="299"/>
      <c r="E605" s="299"/>
      <c r="F605" s="300"/>
      <c r="G605" s="250">
        <f>SUM(H605:K605)</f>
        <v>1239320.92</v>
      </c>
      <c r="H605" s="250">
        <f>SUM(H620,H622)</f>
        <v>343083</v>
      </c>
      <c r="I605" s="250">
        <f>SUM(I620,I622)</f>
        <v>495781</v>
      </c>
      <c r="J605" s="250">
        <f>SUM(J620,J622)</f>
        <v>124017</v>
      </c>
      <c r="K605" s="251">
        <f>SUM(K620,K622)</f>
        <v>276439.92</v>
      </c>
    </row>
    <row r="606" spans="1:11" ht="37.5" customHeight="1" x14ac:dyDescent="0.25">
      <c r="A606" s="395"/>
      <c r="B606" s="271" t="s">
        <v>107</v>
      </c>
      <c r="C606" s="273" t="s">
        <v>104</v>
      </c>
      <c r="D606" s="376" t="s">
        <v>267</v>
      </c>
      <c r="E606" s="216" t="s">
        <v>140</v>
      </c>
      <c r="F606" s="86" t="s">
        <v>163</v>
      </c>
      <c r="G606" s="40">
        <f t="shared" si="82"/>
        <v>45515</v>
      </c>
      <c r="H606" s="41">
        <v>12319</v>
      </c>
      <c r="I606" s="41">
        <v>18438</v>
      </c>
      <c r="J606" s="41">
        <v>4066</v>
      </c>
      <c r="K606" s="41">
        <v>10692</v>
      </c>
    </row>
    <row r="607" spans="1:11" ht="27" customHeight="1" x14ac:dyDescent="0.25">
      <c r="A607" s="275"/>
      <c r="B607" s="271"/>
      <c r="C607" s="273"/>
      <c r="D607" s="377"/>
      <c r="E607" s="32" t="s">
        <v>176</v>
      </c>
      <c r="F607" s="22" t="s">
        <v>177</v>
      </c>
      <c r="G607" s="23">
        <f t="shared" si="82"/>
        <v>527143</v>
      </c>
      <c r="H607" s="24">
        <v>139521</v>
      </c>
      <c r="I607" s="24">
        <v>226084</v>
      </c>
      <c r="J607" s="24">
        <v>45040</v>
      </c>
      <c r="K607" s="24">
        <v>116498</v>
      </c>
    </row>
    <row r="608" spans="1:11" ht="27" customHeight="1" x14ac:dyDescent="0.25">
      <c r="A608" s="275"/>
      <c r="B608" s="271"/>
      <c r="C608" s="273"/>
      <c r="D608" s="386" t="s">
        <v>268</v>
      </c>
      <c r="E608" s="59" t="s">
        <v>140</v>
      </c>
      <c r="F608" s="22" t="s">
        <v>163</v>
      </c>
      <c r="G608" s="23">
        <f t="shared" si="82"/>
        <v>9688</v>
      </c>
      <c r="H608" s="24">
        <v>2435</v>
      </c>
      <c r="I608" s="24">
        <v>4160</v>
      </c>
      <c r="J608" s="24">
        <v>815</v>
      </c>
      <c r="K608" s="24">
        <v>2278</v>
      </c>
    </row>
    <row r="609" spans="1:11" ht="27" customHeight="1" x14ac:dyDescent="0.25">
      <c r="A609" s="275"/>
      <c r="B609" s="271"/>
      <c r="C609" s="273"/>
      <c r="D609" s="377"/>
      <c r="E609" s="32" t="s">
        <v>176</v>
      </c>
      <c r="F609" s="22" t="s">
        <v>177</v>
      </c>
      <c r="G609" s="23">
        <f t="shared" si="82"/>
        <v>133903.91999999998</v>
      </c>
      <c r="H609" s="24">
        <v>32820</v>
      </c>
      <c r="I609" s="24">
        <v>54960</v>
      </c>
      <c r="J609" s="24">
        <v>10845</v>
      </c>
      <c r="K609" s="24">
        <v>35278.92</v>
      </c>
    </row>
    <row r="610" spans="1:11" ht="27" customHeight="1" x14ac:dyDescent="0.25">
      <c r="A610" s="275"/>
      <c r="B610" s="271"/>
      <c r="C610" s="273"/>
      <c r="D610" s="252">
        <v>1422</v>
      </c>
      <c r="E610" s="32" t="s">
        <v>176</v>
      </c>
      <c r="F610" s="22" t="s">
        <v>177</v>
      </c>
      <c r="G610" s="23">
        <f t="shared" si="82"/>
        <v>757</v>
      </c>
      <c r="H610" s="24"/>
      <c r="I610" s="24"/>
      <c r="J610" s="24"/>
      <c r="K610" s="24">
        <v>757</v>
      </c>
    </row>
    <row r="611" spans="1:11" ht="24" customHeight="1" x14ac:dyDescent="0.25">
      <c r="A611" s="275"/>
      <c r="B611" s="271"/>
      <c r="C611" s="273"/>
      <c r="D611" s="223">
        <v>1424</v>
      </c>
      <c r="E611" s="32" t="s">
        <v>176</v>
      </c>
      <c r="F611" s="22" t="s">
        <v>177</v>
      </c>
      <c r="G611" s="23">
        <f t="shared" si="82"/>
        <v>8600</v>
      </c>
      <c r="H611" s="24">
        <v>8600</v>
      </c>
      <c r="I611" s="24"/>
      <c r="J611" s="24"/>
      <c r="K611" s="24"/>
    </row>
    <row r="612" spans="1:11" ht="27.2" customHeight="1" x14ac:dyDescent="0.25">
      <c r="A612" s="275"/>
      <c r="B612" s="271"/>
      <c r="C612" s="273"/>
      <c r="D612" s="223">
        <v>1428</v>
      </c>
      <c r="E612" s="32" t="s">
        <v>176</v>
      </c>
      <c r="F612" s="22" t="s">
        <v>177</v>
      </c>
      <c r="G612" s="23">
        <f t="shared" si="82"/>
        <v>5811</v>
      </c>
      <c r="H612" s="24">
        <v>1224</v>
      </c>
      <c r="I612" s="24">
        <v>342</v>
      </c>
      <c r="J612" s="24"/>
      <c r="K612" s="24">
        <v>4245</v>
      </c>
    </row>
    <row r="613" spans="1:11" ht="25.15" customHeight="1" x14ac:dyDescent="0.25">
      <c r="A613" s="275"/>
      <c r="B613" s="271"/>
      <c r="C613" s="273"/>
      <c r="D613" s="223">
        <v>1429</v>
      </c>
      <c r="E613" s="32" t="s">
        <v>176</v>
      </c>
      <c r="F613" s="22" t="s">
        <v>177</v>
      </c>
      <c r="G613" s="23">
        <f t="shared" si="82"/>
        <v>2088</v>
      </c>
      <c r="H613" s="24"/>
      <c r="I613" s="24">
        <v>2088</v>
      </c>
      <c r="J613" s="24"/>
      <c r="K613" s="24"/>
    </row>
    <row r="614" spans="1:11" ht="27.2" customHeight="1" x14ac:dyDescent="0.25">
      <c r="A614" s="275"/>
      <c r="B614" s="271"/>
      <c r="C614" s="273"/>
      <c r="D614" s="223">
        <v>143</v>
      </c>
      <c r="E614" s="32" t="s">
        <v>176</v>
      </c>
      <c r="F614" s="22" t="s">
        <v>177</v>
      </c>
      <c r="G614" s="23">
        <f t="shared" si="82"/>
        <v>40770</v>
      </c>
      <c r="H614" s="24"/>
      <c r="I614" s="24">
        <v>27700</v>
      </c>
      <c r="J614" s="24"/>
      <c r="K614" s="24">
        <v>13070</v>
      </c>
    </row>
    <row r="615" spans="1:11" ht="37.35" customHeight="1" x14ac:dyDescent="0.25">
      <c r="A615" s="275"/>
      <c r="B615" s="271"/>
      <c r="C615" s="273"/>
      <c r="D615" s="282">
        <v>151</v>
      </c>
      <c r="E615" s="143" t="s">
        <v>140</v>
      </c>
      <c r="F615" s="142" t="s">
        <v>163</v>
      </c>
      <c r="G615" s="23">
        <f t="shared" si="82"/>
        <v>68523</v>
      </c>
      <c r="H615" s="24">
        <v>17153</v>
      </c>
      <c r="I615" s="24">
        <v>28678</v>
      </c>
      <c r="J615" s="24">
        <v>5593</v>
      </c>
      <c r="K615" s="24">
        <v>17099</v>
      </c>
    </row>
    <row r="616" spans="1:11" ht="25.9" customHeight="1" x14ac:dyDescent="0.25">
      <c r="A616" s="275"/>
      <c r="B616" s="271"/>
      <c r="C616" s="273"/>
      <c r="D616" s="284"/>
      <c r="E616" s="32" t="s">
        <v>176</v>
      </c>
      <c r="F616" s="22" t="s">
        <v>177</v>
      </c>
      <c r="G616" s="23">
        <f t="shared" si="82"/>
        <v>320462</v>
      </c>
      <c r="H616" s="24">
        <v>103311</v>
      </c>
      <c r="I616" s="24">
        <v>115291</v>
      </c>
      <c r="J616" s="24">
        <v>44918</v>
      </c>
      <c r="K616" s="24">
        <v>56942</v>
      </c>
    </row>
    <row r="617" spans="1:11" ht="22.5" customHeight="1" x14ac:dyDescent="0.25">
      <c r="A617" s="275"/>
      <c r="B617" s="271"/>
      <c r="C617" s="273"/>
      <c r="D617" s="32" t="s">
        <v>98</v>
      </c>
      <c r="E617" s="32" t="s">
        <v>176</v>
      </c>
      <c r="F617" s="22" t="s">
        <v>177</v>
      </c>
      <c r="G617" s="23">
        <f t="shared" si="82"/>
        <v>300</v>
      </c>
      <c r="H617" s="24">
        <v>200</v>
      </c>
      <c r="I617" s="24">
        <v>100</v>
      </c>
      <c r="J617" s="24"/>
      <c r="K617" s="24"/>
    </row>
    <row r="618" spans="1:11" ht="21.75" customHeight="1" x14ac:dyDescent="0.25">
      <c r="A618" s="275"/>
      <c r="B618" s="271"/>
      <c r="C618" s="273"/>
      <c r="D618" s="32" t="s">
        <v>187</v>
      </c>
      <c r="E618" s="32" t="s">
        <v>176</v>
      </c>
      <c r="F618" s="22" t="s">
        <v>177</v>
      </c>
      <c r="G618" s="23">
        <f t="shared" si="82"/>
        <v>20000</v>
      </c>
      <c r="H618" s="24">
        <v>6000</v>
      </c>
      <c r="I618" s="24">
        <v>5000</v>
      </c>
      <c r="J618" s="24">
        <v>5000</v>
      </c>
      <c r="K618" s="24">
        <v>4000</v>
      </c>
    </row>
    <row r="619" spans="1:11" ht="38.25" customHeight="1" x14ac:dyDescent="0.25">
      <c r="A619" s="275"/>
      <c r="B619" s="271"/>
      <c r="C619" s="273"/>
      <c r="D619" s="32" t="s">
        <v>223</v>
      </c>
      <c r="E619" s="15" t="s">
        <v>140</v>
      </c>
      <c r="F619" s="22" t="s">
        <v>163</v>
      </c>
      <c r="G619" s="23">
        <f t="shared" si="82"/>
        <v>10000</v>
      </c>
      <c r="H619" s="24">
        <v>4000</v>
      </c>
      <c r="I619" s="24">
        <v>2500</v>
      </c>
      <c r="J619" s="24">
        <v>2300</v>
      </c>
      <c r="K619" s="24">
        <v>1200</v>
      </c>
    </row>
    <row r="620" spans="1:11" ht="15" customHeight="1" x14ac:dyDescent="0.25">
      <c r="A620" s="275"/>
      <c r="B620" s="272"/>
      <c r="C620" s="274"/>
      <c r="D620" s="295" t="s">
        <v>105</v>
      </c>
      <c r="E620" s="296"/>
      <c r="F620" s="297"/>
      <c r="G620" s="183">
        <f>SUM(H620:K620)</f>
        <v>1193560.92</v>
      </c>
      <c r="H620" s="183">
        <f>SUM(H606:H619)</f>
        <v>327583</v>
      </c>
      <c r="I620" s="183">
        <f>SUM(I606:I619)</f>
        <v>485341</v>
      </c>
      <c r="J620" s="183">
        <f>SUM(J606:J619)</f>
        <v>118577</v>
      </c>
      <c r="K620" s="183">
        <f>SUM(K606:K619)</f>
        <v>262059.91999999998</v>
      </c>
    </row>
    <row r="621" spans="1:11" ht="15" customHeight="1" x14ac:dyDescent="0.25">
      <c r="A621" s="275"/>
      <c r="B621" s="286" t="s">
        <v>108</v>
      </c>
      <c r="C621" s="285" t="s">
        <v>121</v>
      </c>
      <c r="D621" s="32">
        <v>142</v>
      </c>
      <c r="E621" s="15" t="s">
        <v>169</v>
      </c>
      <c r="F621" s="22" t="s">
        <v>174</v>
      </c>
      <c r="G621" s="23">
        <f t="shared" si="82"/>
        <v>45760</v>
      </c>
      <c r="H621" s="20">
        <v>15500</v>
      </c>
      <c r="I621" s="20">
        <v>10440</v>
      </c>
      <c r="J621" s="20">
        <v>5440</v>
      </c>
      <c r="K621" s="20">
        <v>14380</v>
      </c>
    </row>
    <row r="622" spans="1:11" ht="23.25" customHeight="1" thickBot="1" x14ac:dyDescent="0.3">
      <c r="A622" s="275"/>
      <c r="B622" s="271"/>
      <c r="C622" s="273"/>
      <c r="D622" s="287" t="s">
        <v>120</v>
      </c>
      <c r="E622" s="288"/>
      <c r="F622" s="289"/>
      <c r="G622" s="192">
        <f>SUM(H622:K622)</f>
        <v>45760</v>
      </c>
      <c r="H622" s="192">
        <f t="shared" ref="H622:K622" si="109">SUM(H621)</f>
        <v>15500</v>
      </c>
      <c r="I622" s="192">
        <f t="shared" si="109"/>
        <v>10440</v>
      </c>
      <c r="J622" s="192">
        <f t="shared" si="109"/>
        <v>5440</v>
      </c>
      <c r="K622" s="192">
        <f t="shared" si="109"/>
        <v>14380</v>
      </c>
    </row>
    <row r="623" spans="1:11" ht="15" customHeight="1" thickBot="1" x14ac:dyDescent="0.3">
      <c r="A623" s="235" t="s">
        <v>219</v>
      </c>
      <c r="B623" s="298" t="s">
        <v>225</v>
      </c>
      <c r="C623" s="299"/>
      <c r="D623" s="299"/>
      <c r="E623" s="299"/>
      <c r="F623" s="300"/>
      <c r="G623" s="236">
        <f>SUM(H623:K623)</f>
        <v>2538605.7999999998</v>
      </c>
      <c r="H623" s="236">
        <f t="shared" ref="H623:K623" si="110">SUM(H639,H641,H643)</f>
        <v>691694</v>
      </c>
      <c r="I623" s="236">
        <f t="shared" si="110"/>
        <v>868579</v>
      </c>
      <c r="J623" s="236">
        <f t="shared" si="110"/>
        <v>337657</v>
      </c>
      <c r="K623" s="237">
        <f t="shared" si="110"/>
        <v>640675.80000000005</v>
      </c>
    </row>
    <row r="624" spans="1:11" ht="23.1" customHeight="1" x14ac:dyDescent="0.25">
      <c r="A624" s="392"/>
      <c r="B624" s="271" t="s">
        <v>107</v>
      </c>
      <c r="C624" s="273" t="s">
        <v>104</v>
      </c>
      <c r="D624" s="253" t="s">
        <v>289</v>
      </c>
      <c r="E624" s="144" t="s">
        <v>176</v>
      </c>
      <c r="F624" s="145" t="s">
        <v>177</v>
      </c>
      <c r="G624" s="40">
        <f t="shared" si="41"/>
        <v>241622.8</v>
      </c>
      <c r="H624" s="125">
        <v>117652</v>
      </c>
      <c r="I624" s="125"/>
      <c r="J624" s="125">
        <v>117652</v>
      </c>
      <c r="K624" s="125">
        <v>6318.8</v>
      </c>
    </row>
    <row r="625" spans="1:11" ht="31.7" customHeight="1" x14ac:dyDescent="0.25">
      <c r="A625" s="393"/>
      <c r="B625" s="271"/>
      <c r="C625" s="273"/>
      <c r="D625" s="252" t="s">
        <v>267</v>
      </c>
      <c r="E625" s="83" t="s">
        <v>176</v>
      </c>
      <c r="F625" s="86" t="s">
        <v>177</v>
      </c>
      <c r="G625" s="40">
        <f t="shared" si="41"/>
        <v>1217062</v>
      </c>
      <c r="H625" s="41">
        <v>291945</v>
      </c>
      <c r="I625" s="41">
        <v>486970</v>
      </c>
      <c r="J625" s="41">
        <v>96921</v>
      </c>
      <c r="K625" s="41">
        <v>341226</v>
      </c>
    </row>
    <row r="626" spans="1:11" ht="31.7" customHeight="1" x14ac:dyDescent="0.25">
      <c r="A626" s="393"/>
      <c r="B626" s="271"/>
      <c r="C626" s="273"/>
      <c r="D626" s="226" t="s">
        <v>268</v>
      </c>
      <c r="E626" s="59" t="s">
        <v>176</v>
      </c>
      <c r="F626" s="22" t="s">
        <v>177</v>
      </c>
      <c r="G626" s="23">
        <f t="shared" si="41"/>
        <v>278048</v>
      </c>
      <c r="H626" s="24">
        <v>75953</v>
      </c>
      <c r="I626" s="24">
        <v>126593</v>
      </c>
      <c r="J626" s="24">
        <v>24789</v>
      </c>
      <c r="K626" s="24">
        <v>50713</v>
      </c>
    </row>
    <row r="627" spans="1:11" ht="31.7" customHeight="1" x14ac:dyDescent="0.25">
      <c r="A627" s="393"/>
      <c r="B627" s="271"/>
      <c r="C627" s="273"/>
      <c r="D627" s="226">
        <v>1411</v>
      </c>
      <c r="E627" s="206" t="s">
        <v>176</v>
      </c>
      <c r="F627" s="22" t="s">
        <v>177</v>
      </c>
      <c r="G627" s="23">
        <f t="shared" si="41"/>
        <v>2104</v>
      </c>
      <c r="H627" s="24"/>
      <c r="I627" s="24"/>
      <c r="J627" s="24">
        <v>2104</v>
      </c>
      <c r="K627" s="24"/>
    </row>
    <row r="628" spans="1:11" ht="31.7" customHeight="1" x14ac:dyDescent="0.25">
      <c r="A628" s="393"/>
      <c r="B628" s="271"/>
      <c r="C628" s="273"/>
      <c r="D628" s="226">
        <v>1422</v>
      </c>
      <c r="E628" s="228" t="s">
        <v>176</v>
      </c>
      <c r="F628" s="22" t="s">
        <v>177</v>
      </c>
      <c r="G628" s="23">
        <f t="shared" si="41"/>
        <v>985</v>
      </c>
      <c r="H628" s="24"/>
      <c r="I628" s="24"/>
      <c r="J628" s="24"/>
      <c r="K628" s="24">
        <v>985</v>
      </c>
    </row>
    <row r="629" spans="1:11" ht="21.2" customHeight="1" x14ac:dyDescent="0.25">
      <c r="A629" s="393"/>
      <c r="B629" s="271"/>
      <c r="C629" s="273"/>
      <c r="D629" s="226">
        <v>1424</v>
      </c>
      <c r="E629" s="146" t="s">
        <v>176</v>
      </c>
      <c r="F629" s="22" t="s">
        <v>177</v>
      </c>
      <c r="G629" s="23">
        <f t="shared" si="41"/>
        <v>25600</v>
      </c>
      <c r="H629" s="24">
        <v>6200</v>
      </c>
      <c r="I629" s="24">
        <v>10300</v>
      </c>
      <c r="J629" s="24">
        <v>2000</v>
      </c>
      <c r="K629" s="24">
        <v>7100</v>
      </c>
    </row>
    <row r="630" spans="1:11" ht="23.1" customHeight="1" x14ac:dyDescent="0.25">
      <c r="A630" s="393"/>
      <c r="B630" s="271"/>
      <c r="C630" s="273"/>
      <c r="D630" s="226">
        <v>1428</v>
      </c>
      <c r="E630" s="146" t="s">
        <v>176</v>
      </c>
      <c r="F630" s="22" t="s">
        <v>177</v>
      </c>
      <c r="G630" s="23">
        <f t="shared" si="41"/>
        <v>14857</v>
      </c>
      <c r="H630" s="24">
        <v>1972</v>
      </c>
      <c r="I630" s="24"/>
      <c r="J630" s="24"/>
      <c r="K630" s="24">
        <v>12885</v>
      </c>
    </row>
    <row r="631" spans="1:11" ht="23.1" customHeight="1" x14ac:dyDescent="0.25">
      <c r="A631" s="393"/>
      <c r="B631" s="271"/>
      <c r="C631" s="273"/>
      <c r="D631" s="226">
        <v>1429</v>
      </c>
      <c r="E631" s="220" t="s">
        <v>176</v>
      </c>
      <c r="F631" s="22" t="s">
        <v>177</v>
      </c>
      <c r="G631" s="23">
        <f t="shared" si="41"/>
        <v>3281</v>
      </c>
      <c r="H631" s="24"/>
      <c r="I631" s="24"/>
      <c r="J631" s="24"/>
      <c r="K631" s="24">
        <v>3281</v>
      </c>
    </row>
    <row r="632" spans="1:11" ht="23.1" customHeight="1" x14ac:dyDescent="0.25">
      <c r="A632" s="393"/>
      <c r="B632" s="271"/>
      <c r="C632" s="273"/>
      <c r="D632" s="226">
        <v>143</v>
      </c>
      <c r="E632" s="176" t="s">
        <v>176</v>
      </c>
      <c r="F632" s="22" t="s">
        <v>177</v>
      </c>
      <c r="G632" s="23">
        <f t="shared" si="41"/>
        <v>6316</v>
      </c>
      <c r="H632" s="24"/>
      <c r="I632" s="24">
        <v>1200</v>
      </c>
      <c r="J632" s="24"/>
      <c r="K632" s="24">
        <v>5116</v>
      </c>
    </row>
    <row r="633" spans="1:11" ht="21.2" customHeight="1" x14ac:dyDescent="0.25">
      <c r="A633" s="393"/>
      <c r="B633" s="271"/>
      <c r="C633" s="273"/>
      <c r="D633" s="282">
        <v>151</v>
      </c>
      <c r="E633" s="32" t="s">
        <v>176</v>
      </c>
      <c r="F633" s="22" t="s">
        <v>177</v>
      </c>
      <c r="G633" s="23">
        <f t="shared" si="41"/>
        <v>550535</v>
      </c>
      <c r="H633" s="24">
        <v>143992</v>
      </c>
      <c r="I633" s="24">
        <v>181316</v>
      </c>
      <c r="J633" s="24">
        <v>89831</v>
      </c>
      <c r="K633" s="24">
        <v>135396</v>
      </c>
    </row>
    <row r="634" spans="1:11" ht="15.75" customHeight="1" x14ac:dyDescent="0.25">
      <c r="A634" s="393"/>
      <c r="B634" s="271"/>
      <c r="C634" s="273"/>
      <c r="D634" s="284"/>
      <c r="E634" s="32" t="s">
        <v>145</v>
      </c>
      <c r="F634" s="25" t="s">
        <v>165</v>
      </c>
      <c r="G634" s="23">
        <f t="shared" si="41"/>
        <v>250</v>
      </c>
      <c r="H634" s="24">
        <v>100</v>
      </c>
      <c r="I634" s="24">
        <v>300</v>
      </c>
      <c r="J634" s="24"/>
      <c r="K634" s="24">
        <v>-150</v>
      </c>
    </row>
    <row r="635" spans="1:11" ht="19.5" customHeight="1" x14ac:dyDescent="0.25">
      <c r="A635" s="393"/>
      <c r="B635" s="271"/>
      <c r="C635" s="273"/>
      <c r="D635" s="32" t="s">
        <v>98</v>
      </c>
      <c r="E635" s="320" t="s">
        <v>176</v>
      </c>
      <c r="F635" s="324" t="s">
        <v>177</v>
      </c>
      <c r="G635" s="23">
        <f t="shared" si="41"/>
        <v>800</v>
      </c>
      <c r="H635" s="24">
        <v>200</v>
      </c>
      <c r="I635" s="24">
        <v>200</v>
      </c>
      <c r="J635" s="24">
        <v>200</v>
      </c>
      <c r="K635" s="24">
        <v>200</v>
      </c>
    </row>
    <row r="636" spans="1:11" ht="17.45" customHeight="1" x14ac:dyDescent="0.25">
      <c r="A636" s="393"/>
      <c r="B636" s="271"/>
      <c r="C636" s="273"/>
      <c r="D636" s="32" t="s">
        <v>187</v>
      </c>
      <c r="E636" s="321"/>
      <c r="F636" s="324"/>
      <c r="G636" s="23">
        <f t="shared" si="41"/>
        <v>33220</v>
      </c>
      <c r="H636" s="24">
        <v>1000</v>
      </c>
      <c r="I636" s="24">
        <v>15220</v>
      </c>
      <c r="J636" s="24">
        <v>2000</v>
      </c>
      <c r="K636" s="24">
        <v>15000</v>
      </c>
    </row>
    <row r="637" spans="1:11" ht="19.5" customHeight="1" x14ac:dyDescent="0.25">
      <c r="A637" s="393"/>
      <c r="B637" s="271"/>
      <c r="C637" s="273"/>
      <c r="D637" s="32" t="s">
        <v>223</v>
      </c>
      <c r="E637" s="321"/>
      <c r="F637" s="324"/>
      <c r="G637" s="23">
        <f t="shared" si="41"/>
        <v>10000</v>
      </c>
      <c r="H637" s="24">
        <v>2340</v>
      </c>
      <c r="I637" s="24">
        <v>2800</v>
      </c>
      <c r="J637" s="24">
        <v>2160</v>
      </c>
      <c r="K637" s="24">
        <v>2700</v>
      </c>
    </row>
    <row r="638" spans="1:11" ht="17.45" customHeight="1" x14ac:dyDescent="0.25">
      <c r="A638" s="393"/>
      <c r="B638" s="271"/>
      <c r="C638" s="273"/>
      <c r="D638" s="32" t="s">
        <v>99</v>
      </c>
      <c r="E638" s="322"/>
      <c r="F638" s="325"/>
      <c r="G638" s="23">
        <f t="shared" si="41"/>
        <v>50</v>
      </c>
      <c r="H638" s="24">
        <v>50</v>
      </c>
      <c r="I638" s="24"/>
      <c r="J638" s="24"/>
      <c r="K638" s="24"/>
    </row>
    <row r="639" spans="1:11" ht="15.75" customHeight="1" x14ac:dyDescent="0.25">
      <c r="A639" s="393"/>
      <c r="B639" s="272"/>
      <c r="C639" s="274"/>
      <c r="D639" s="295" t="s">
        <v>105</v>
      </c>
      <c r="E639" s="296"/>
      <c r="F639" s="297"/>
      <c r="G639" s="183">
        <f>SUM(H639:K639)</f>
        <v>2384730.7999999998</v>
      </c>
      <c r="H639" s="183">
        <f t="shared" ref="H639:K639" si="111">SUM(H624:H638)</f>
        <v>641404</v>
      </c>
      <c r="I639" s="183">
        <f t="shared" si="111"/>
        <v>824899</v>
      </c>
      <c r="J639" s="183">
        <f t="shared" si="111"/>
        <v>337657</v>
      </c>
      <c r="K639" s="183">
        <f t="shared" si="111"/>
        <v>580770.80000000005</v>
      </c>
    </row>
    <row r="640" spans="1:11" ht="18.75" customHeight="1" x14ac:dyDescent="0.25">
      <c r="A640" s="393"/>
      <c r="B640" s="286" t="s">
        <v>108</v>
      </c>
      <c r="C640" s="285" t="s">
        <v>121</v>
      </c>
      <c r="D640" s="32">
        <v>142</v>
      </c>
      <c r="E640" s="15" t="s">
        <v>169</v>
      </c>
      <c r="F640" s="22" t="s">
        <v>174</v>
      </c>
      <c r="G640" s="23">
        <f t="shared" si="41"/>
        <v>126475</v>
      </c>
      <c r="H640" s="24">
        <v>22890</v>
      </c>
      <c r="I640" s="24">
        <v>43680</v>
      </c>
      <c r="J640" s="24"/>
      <c r="K640" s="24">
        <v>59905</v>
      </c>
    </row>
    <row r="641" spans="1:11" ht="21.2" customHeight="1" x14ac:dyDescent="0.25">
      <c r="A641" s="393"/>
      <c r="B641" s="271"/>
      <c r="C641" s="273"/>
      <c r="D641" s="287" t="s">
        <v>120</v>
      </c>
      <c r="E641" s="288"/>
      <c r="F641" s="289"/>
      <c r="G641" s="192">
        <f>SUM(H641:K641)</f>
        <v>126475</v>
      </c>
      <c r="H641" s="192">
        <f t="shared" ref="H641:K641" si="112">SUM(H640)</f>
        <v>22890</v>
      </c>
      <c r="I641" s="192">
        <f t="shared" si="112"/>
        <v>43680</v>
      </c>
      <c r="J641" s="192">
        <f t="shared" si="112"/>
        <v>0</v>
      </c>
      <c r="K641" s="192">
        <f t="shared" si="112"/>
        <v>59905</v>
      </c>
    </row>
    <row r="642" spans="1:11" ht="25.15" customHeight="1" x14ac:dyDescent="0.25">
      <c r="A642" s="393"/>
      <c r="B642" s="286" t="s">
        <v>143</v>
      </c>
      <c r="C642" s="285" t="s">
        <v>144</v>
      </c>
      <c r="D642" s="32">
        <v>151</v>
      </c>
      <c r="E642" s="32" t="s">
        <v>176</v>
      </c>
      <c r="F642" s="22" t="s">
        <v>177</v>
      </c>
      <c r="G642" s="149">
        <f>SUM(H642:K642)</f>
        <v>27400</v>
      </c>
      <c r="H642" s="149">
        <v>27400</v>
      </c>
      <c r="I642" s="149"/>
      <c r="J642" s="149"/>
      <c r="K642" s="149"/>
    </row>
    <row r="643" spans="1:11" ht="24.4" customHeight="1" thickBot="1" x14ac:dyDescent="0.3">
      <c r="A643" s="394"/>
      <c r="B643" s="271"/>
      <c r="C643" s="273"/>
      <c r="D643" s="287" t="s">
        <v>142</v>
      </c>
      <c r="E643" s="288"/>
      <c r="F643" s="289"/>
      <c r="G643" s="192">
        <f>SUM(H643:K643)</f>
        <v>27400</v>
      </c>
      <c r="H643" s="192">
        <f t="shared" ref="H643:K643" si="113">SUM(H642)</f>
        <v>27400</v>
      </c>
      <c r="I643" s="192">
        <f t="shared" si="113"/>
        <v>0</v>
      </c>
      <c r="J643" s="192">
        <f t="shared" si="113"/>
        <v>0</v>
      </c>
      <c r="K643" s="192">
        <f t="shared" si="113"/>
        <v>0</v>
      </c>
    </row>
    <row r="644" spans="1:11" ht="15.75" customHeight="1" thickBot="1" x14ac:dyDescent="0.3">
      <c r="A644" s="240" t="s">
        <v>221</v>
      </c>
      <c r="B644" s="375" t="s">
        <v>227</v>
      </c>
      <c r="C644" s="299"/>
      <c r="D644" s="299"/>
      <c r="E644" s="299"/>
      <c r="F644" s="300"/>
      <c r="G644" s="236">
        <f>SUM(H644:K644)</f>
        <v>1039779</v>
      </c>
      <c r="H644" s="236">
        <f t="shared" ref="H644:K644" si="114">SUM(H659,H661)</f>
        <v>261328</v>
      </c>
      <c r="I644" s="236">
        <f t="shared" si="114"/>
        <v>384428</v>
      </c>
      <c r="J644" s="236">
        <f t="shared" si="114"/>
        <v>132554</v>
      </c>
      <c r="K644" s="237">
        <f t="shared" si="114"/>
        <v>261469</v>
      </c>
    </row>
    <row r="645" spans="1:11" ht="25.15" customHeight="1" x14ac:dyDescent="0.25">
      <c r="A645" s="268"/>
      <c r="B645" s="271" t="s">
        <v>107</v>
      </c>
      <c r="C645" s="273" t="s">
        <v>104</v>
      </c>
      <c r="D645" s="253" t="s">
        <v>289</v>
      </c>
      <c r="E645" s="148" t="s">
        <v>176</v>
      </c>
      <c r="F645" s="147" t="s">
        <v>177</v>
      </c>
      <c r="G645" s="40">
        <f t="shared" si="41"/>
        <v>41623</v>
      </c>
      <c r="H645" s="125">
        <v>11120</v>
      </c>
      <c r="I645" s="125">
        <v>14200</v>
      </c>
      <c r="J645" s="125">
        <v>6146</v>
      </c>
      <c r="K645" s="125">
        <v>10157</v>
      </c>
    </row>
    <row r="646" spans="1:11" ht="25.15" customHeight="1" x14ac:dyDescent="0.25">
      <c r="A646" s="268"/>
      <c r="B646" s="271"/>
      <c r="C646" s="273"/>
      <c r="D646" s="253" t="s">
        <v>320</v>
      </c>
      <c r="E646" s="203" t="s">
        <v>176</v>
      </c>
      <c r="F646" s="205" t="s">
        <v>177</v>
      </c>
      <c r="G646" s="40">
        <f t="shared" si="41"/>
        <v>3890</v>
      </c>
      <c r="H646" s="125"/>
      <c r="I646" s="125"/>
      <c r="J646" s="125">
        <v>3890</v>
      </c>
      <c r="K646" s="125"/>
    </row>
    <row r="647" spans="1:11" ht="25.15" customHeight="1" x14ac:dyDescent="0.25">
      <c r="A647" s="268"/>
      <c r="B647" s="271"/>
      <c r="C647" s="273"/>
      <c r="D647" s="254" t="s">
        <v>290</v>
      </c>
      <c r="E647" s="32" t="s">
        <v>176</v>
      </c>
      <c r="F647" s="22" t="s">
        <v>177</v>
      </c>
      <c r="G647" s="40">
        <f t="shared" si="41"/>
        <v>8000</v>
      </c>
      <c r="H647" s="92">
        <v>3000</v>
      </c>
      <c r="I647" s="92">
        <v>2000</v>
      </c>
      <c r="J647" s="92"/>
      <c r="K647" s="92">
        <v>3000</v>
      </c>
    </row>
    <row r="648" spans="1:11" ht="20.45" customHeight="1" x14ac:dyDescent="0.25">
      <c r="A648" s="268"/>
      <c r="B648" s="271"/>
      <c r="C648" s="273"/>
      <c r="D648" s="254" t="s">
        <v>291</v>
      </c>
      <c r="E648" s="32" t="s">
        <v>176</v>
      </c>
      <c r="F648" s="22" t="s">
        <v>177</v>
      </c>
      <c r="G648" s="40">
        <f t="shared" si="41"/>
        <v>5381</v>
      </c>
      <c r="H648" s="92">
        <v>508</v>
      </c>
      <c r="I648" s="92">
        <v>1078</v>
      </c>
      <c r="J648" s="92"/>
      <c r="K648" s="92">
        <v>3795</v>
      </c>
    </row>
    <row r="649" spans="1:11" ht="31.35" customHeight="1" x14ac:dyDescent="0.25">
      <c r="A649" s="268"/>
      <c r="B649" s="271"/>
      <c r="C649" s="273"/>
      <c r="D649" s="376" t="s">
        <v>267</v>
      </c>
      <c r="E649" s="87" t="s">
        <v>140</v>
      </c>
      <c r="F649" s="86" t="s">
        <v>163</v>
      </c>
      <c r="G649" s="40">
        <f t="shared" si="41"/>
        <v>24288</v>
      </c>
      <c r="H649" s="41">
        <v>7050</v>
      </c>
      <c r="I649" s="41">
        <v>11479</v>
      </c>
      <c r="J649" s="41">
        <v>2330</v>
      </c>
      <c r="K649" s="41">
        <v>3429</v>
      </c>
    </row>
    <row r="650" spans="1:11" ht="27" customHeight="1" x14ac:dyDescent="0.25">
      <c r="A650" s="268"/>
      <c r="B650" s="271"/>
      <c r="C650" s="273"/>
      <c r="D650" s="377"/>
      <c r="E650" s="32" t="s">
        <v>176</v>
      </c>
      <c r="F650" s="22" t="s">
        <v>177</v>
      </c>
      <c r="G650" s="23">
        <f t="shared" si="41"/>
        <v>413710</v>
      </c>
      <c r="H650" s="24">
        <v>104550</v>
      </c>
      <c r="I650" s="24">
        <v>172640</v>
      </c>
      <c r="J650" s="24">
        <v>35290</v>
      </c>
      <c r="K650" s="24">
        <v>101230</v>
      </c>
    </row>
    <row r="651" spans="1:11" ht="33" customHeight="1" x14ac:dyDescent="0.25">
      <c r="A651" s="268"/>
      <c r="B651" s="271"/>
      <c r="C651" s="273"/>
      <c r="D651" s="96" t="s">
        <v>268</v>
      </c>
      <c r="E651" s="32" t="s">
        <v>176</v>
      </c>
      <c r="F651" s="22" t="s">
        <v>177</v>
      </c>
      <c r="G651" s="23">
        <f t="shared" si="41"/>
        <v>134640</v>
      </c>
      <c r="H651" s="24">
        <v>27300</v>
      </c>
      <c r="I651" s="24">
        <v>43450</v>
      </c>
      <c r="J651" s="24">
        <v>9123</v>
      </c>
      <c r="K651" s="24">
        <v>54767</v>
      </c>
    </row>
    <row r="652" spans="1:11" ht="33" customHeight="1" x14ac:dyDescent="0.25">
      <c r="A652" s="268"/>
      <c r="B652" s="271"/>
      <c r="C652" s="273"/>
      <c r="D652" s="225">
        <v>1422</v>
      </c>
      <c r="E652" s="32" t="s">
        <v>176</v>
      </c>
      <c r="F652" s="22" t="s">
        <v>177</v>
      </c>
      <c r="G652" s="23">
        <f t="shared" si="41"/>
        <v>295</v>
      </c>
      <c r="H652" s="24"/>
      <c r="I652" s="24"/>
      <c r="J652" s="24"/>
      <c r="K652" s="24">
        <v>295</v>
      </c>
    </row>
    <row r="653" spans="1:11" ht="33" customHeight="1" x14ac:dyDescent="0.25">
      <c r="A653" s="268"/>
      <c r="B653" s="271"/>
      <c r="C653" s="273"/>
      <c r="D653" s="252">
        <v>143</v>
      </c>
      <c r="E653" s="32" t="s">
        <v>176</v>
      </c>
      <c r="F653" s="22" t="s">
        <v>177</v>
      </c>
      <c r="G653" s="23">
        <f t="shared" si="41"/>
        <v>25614</v>
      </c>
      <c r="H653" s="24"/>
      <c r="I653" s="24"/>
      <c r="J653" s="24">
        <v>12614</v>
      </c>
      <c r="K653" s="24">
        <v>13000</v>
      </c>
    </row>
    <row r="654" spans="1:11" ht="36" customHeight="1" x14ac:dyDescent="0.25">
      <c r="A654" s="268"/>
      <c r="B654" s="271"/>
      <c r="C654" s="273"/>
      <c r="D654" s="282">
        <v>151</v>
      </c>
      <c r="E654" s="32" t="s">
        <v>140</v>
      </c>
      <c r="F654" s="22" t="s">
        <v>163</v>
      </c>
      <c r="G654" s="23">
        <f t="shared" si="41"/>
        <v>19311</v>
      </c>
      <c r="H654" s="24">
        <v>5180</v>
      </c>
      <c r="I654" s="24">
        <v>7760</v>
      </c>
      <c r="J654" s="24">
        <v>2030</v>
      </c>
      <c r="K654" s="24">
        <v>4341</v>
      </c>
    </row>
    <row r="655" spans="1:11" ht="26.45" customHeight="1" x14ac:dyDescent="0.25">
      <c r="A655" s="268"/>
      <c r="B655" s="271"/>
      <c r="C655" s="273"/>
      <c r="D655" s="284"/>
      <c r="E655" s="32" t="s">
        <v>176</v>
      </c>
      <c r="F655" s="22" t="s">
        <v>177</v>
      </c>
      <c r="G655" s="23">
        <f t="shared" si="41"/>
        <v>296687</v>
      </c>
      <c r="H655" s="24">
        <v>81710</v>
      </c>
      <c r="I655" s="24">
        <v>110701</v>
      </c>
      <c r="J655" s="24">
        <v>55321</v>
      </c>
      <c r="K655" s="24">
        <v>48955</v>
      </c>
    </row>
    <row r="656" spans="1:11" ht="14.25" customHeight="1" x14ac:dyDescent="0.25">
      <c r="A656" s="268"/>
      <c r="B656" s="271"/>
      <c r="C656" s="273"/>
      <c r="D656" s="32" t="s">
        <v>98</v>
      </c>
      <c r="E656" s="282" t="s">
        <v>176</v>
      </c>
      <c r="F656" s="323" t="s">
        <v>177</v>
      </c>
      <c r="G656" s="23">
        <f t="shared" si="41"/>
        <v>100</v>
      </c>
      <c r="H656" s="24">
        <v>50</v>
      </c>
      <c r="I656" s="24"/>
      <c r="J656" s="24">
        <v>50</v>
      </c>
      <c r="K656" s="24"/>
    </row>
    <row r="657" spans="1:11" ht="15.75" customHeight="1" x14ac:dyDescent="0.25">
      <c r="A657" s="268"/>
      <c r="B657" s="271"/>
      <c r="C657" s="273"/>
      <c r="D657" s="32" t="s">
        <v>187</v>
      </c>
      <c r="E657" s="284"/>
      <c r="F657" s="325"/>
      <c r="G657" s="23">
        <f t="shared" si="41"/>
        <v>15000</v>
      </c>
      <c r="H657" s="24">
        <v>4600</v>
      </c>
      <c r="I657" s="24">
        <v>5800</v>
      </c>
      <c r="J657" s="24">
        <v>1100</v>
      </c>
      <c r="K657" s="24">
        <v>3500</v>
      </c>
    </row>
    <row r="658" spans="1:11" ht="36.75" customHeight="1" x14ac:dyDescent="0.25">
      <c r="A658" s="268"/>
      <c r="B658" s="271"/>
      <c r="C658" s="273"/>
      <c r="D658" s="32" t="s">
        <v>223</v>
      </c>
      <c r="E658" s="32" t="s">
        <v>140</v>
      </c>
      <c r="F658" s="22" t="s">
        <v>163</v>
      </c>
      <c r="G658" s="23">
        <f t="shared" si="41"/>
        <v>6000</v>
      </c>
      <c r="H658" s="24">
        <v>1700</v>
      </c>
      <c r="I658" s="24">
        <v>1800</v>
      </c>
      <c r="J658" s="24">
        <v>500</v>
      </c>
      <c r="K658" s="24">
        <v>2000</v>
      </c>
    </row>
    <row r="659" spans="1:11" ht="15.75" customHeight="1" x14ac:dyDescent="0.25">
      <c r="A659" s="268"/>
      <c r="B659" s="272"/>
      <c r="C659" s="274"/>
      <c r="D659" s="295" t="s">
        <v>105</v>
      </c>
      <c r="E659" s="296"/>
      <c r="F659" s="297"/>
      <c r="G659" s="183">
        <f>SUM(H659:K659)</f>
        <v>994539</v>
      </c>
      <c r="H659" s="183">
        <f t="shared" ref="H659:K659" si="115">SUM(H645:H658)</f>
        <v>246768</v>
      </c>
      <c r="I659" s="183">
        <f t="shared" si="115"/>
        <v>370908</v>
      </c>
      <c r="J659" s="183">
        <f t="shared" si="115"/>
        <v>128394</v>
      </c>
      <c r="K659" s="183">
        <f t="shared" si="115"/>
        <v>248469</v>
      </c>
    </row>
    <row r="660" spans="1:11" ht="15.75" customHeight="1" x14ac:dyDescent="0.25">
      <c r="A660" s="268"/>
      <c r="B660" s="286" t="s">
        <v>108</v>
      </c>
      <c r="C660" s="285" t="s">
        <v>121</v>
      </c>
      <c r="D660" s="32">
        <v>142</v>
      </c>
      <c r="E660" s="32" t="s">
        <v>169</v>
      </c>
      <c r="F660" s="22" t="s">
        <v>174</v>
      </c>
      <c r="G660" s="23">
        <f t="shared" si="41"/>
        <v>45240</v>
      </c>
      <c r="H660" s="24">
        <v>14560</v>
      </c>
      <c r="I660" s="24">
        <v>13520</v>
      </c>
      <c r="J660" s="24">
        <v>4160</v>
      </c>
      <c r="K660" s="24">
        <v>13000</v>
      </c>
    </row>
    <row r="661" spans="1:11" ht="26.45" customHeight="1" thickBot="1" x14ac:dyDescent="0.3">
      <c r="A661" s="269"/>
      <c r="B661" s="271"/>
      <c r="C661" s="273"/>
      <c r="D661" s="287" t="s">
        <v>120</v>
      </c>
      <c r="E661" s="288"/>
      <c r="F661" s="289"/>
      <c r="G661" s="192">
        <f>SUM(H661:K661)</f>
        <v>45240</v>
      </c>
      <c r="H661" s="192">
        <f t="shared" ref="H661:K661" si="116">SUM(H660)</f>
        <v>14560</v>
      </c>
      <c r="I661" s="192">
        <f t="shared" si="116"/>
        <v>13520</v>
      </c>
      <c r="J661" s="192">
        <f t="shared" si="116"/>
        <v>4160</v>
      </c>
      <c r="K661" s="192">
        <f t="shared" si="116"/>
        <v>13000</v>
      </c>
    </row>
    <row r="662" spans="1:11" ht="15.75" customHeight="1" thickBot="1" x14ac:dyDescent="0.3">
      <c r="A662" s="235" t="s">
        <v>224</v>
      </c>
      <c r="B662" s="298" t="s">
        <v>229</v>
      </c>
      <c r="C662" s="299"/>
      <c r="D662" s="299"/>
      <c r="E662" s="299"/>
      <c r="F662" s="300"/>
      <c r="G662" s="236">
        <f>SUM(H662:K662)</f>
        <v>1358596</v>
      </c>
      <c r="H662" s="236">
        <f t="shared" ref="H662:K662" si="117">SUM(H675,H677)</f>
        <v>356818</v>
      </c>
      <c r="I662" s="236">
        <f t="shared" si="117"/>
        <v>474390</v>
      </c>
      <c r="J662" s="236">
        <f t="shared" si="117"/>
        <v>224546</v>
      </c>
      <c r="K662" s="237">
        <f t="shared" si="117"/>
        <v>302842</v>
      </c>
    </row>
    <row r="663" spans="1:11" ht="25.15" customHeight="1" x14ac:dyDescent="0.25">
      <c r="A663" s="267"/>
      <c r="B663" s="271" t="s">
        <v>107</v>
      </c>
      <c r="C663" s="273" t="s">
        <v>104</v>
      </c>
      <c r="D663" s="224" t="s">
        <v>290</v>
      </c>
      <c r="E663" s="150" t="s">
        <v>176</v>
      </c>
      <c r="F663" s="153" t="s">
        <v>177</v>
      </c>
      <c r="G663" s="101">
        <f t="shared" si="41"/>
        <v>12500</v>
      </c>
      <c r="H663" s="72">
        <v>3125</v>
      </c>
      <c r="I663" s="72">
        <v>3125</v>
      </c>
      <c r="J663" s="72">
        <v>3125</v>
      </c>
      <c r="K663" s="72">
        <v>3125</v>
      </c>
    </row>
    <row r="664" spans="1:11" ht="24.4" customHeight="1" x14ac:dyDescent="0.25">
      <c r="A664" s="267"/>
      <c r="B664" s="271"/>
      <c r="C664" s="273"/>
      <c r="D664" s="32">
        <v>1428</v>
      </c>
      <c r="E664" s="154" t="s">
        <v>176</v>
      </c>
      <c r="F664" s="22" t="s">
        <v>177</v>
      </c>
      <c r="G664" s="101">
        <f t="shared" si="41"/>
        <v>8627</v>
      </c>
      <c r="H664" s="72">
        <v>468</v>
      </c>
      <c r="I664" s="72">
        <v>1285</v>
      </c>
      <c r="J664" s="72">
        <v>466</v>
      </c>
      <c r="K664" s="72">
        <v>6408</v>
      </c>
    </row>
    <row r="665" spans="1:11" ht="24.4" customHeight="1" x14ac:dyDescent="0.25">
      <c r="A665" s="267"/>
      <c r="B665" s="271"/>
      <c r="C665" s="273"/>
      <c r="D665" s="223">
        <v>1429</v>
      </c>
      <c r="E665" s="176" t="s">
        <v>176</v>
      </c>
      <c r="F665" s="22" t="s">
        <v>177</v>
      </c>
      <c r="G665" s="101">
        <f t="shared" si="41"/>
        <v>6960</v>
      </c>
      <c r="H665" s="72"/>
      <c r="I665" s="72">
        <v>2320</v>
      </c>
      <c r="J665" s="72">
        <v>2320</v>
      </c>
      <c r="K665" s="72">
        <v>2320</v>
      </c>
    </row>
    <row r="666" spans="1:11" ht="30.6" customHeight="1" x14ac:dyDescent="0.25">
      <c r="A666" s="267"/>
      <c r="B666" s="271"/>
      <c r="C666" s="273"/>
      <c r="D666" s="386" t="s">
        <v>267</v>
      </c>
      <c r="E666" s="32" t="s">
        <v>140</v>
      </c>
      <c r="F666" s="152" t="s">
        <v>163</v>
      </c>
      <c r="G666" s="101">
        <f t="shared" si="41"/>
        <v>67777</v>
      </c>
      <c r="H666" s="72">
        <v>18734</v>
      </c>
      <c r="I666" s="72">
        <v>24963</v>
      </c>
      <c r="J666" s="72">
        <v>12397</v>
      </c>
      <c r="K666" s="72">
        <v>11683</v>
      </c>
    </row>
    <row r="667" spans="1:11" ht="28.9" customHeight="1" x14ac:dyDescent="0.25">
      <c r="A667" s="267"/>
      <c r="B667" s="271"/>
      <c r="C667" s="273"/>
      <c r="D667" s="377"/>
      <c r="E667" s="32" t="s">
        <v>176</v>
      </c>
      <c r="F667" s="151" t="s">
        <v>177</v>
      </c>
      <c r="G667" s="101">
        <f t="shared" si="41"/>
        <v>656107</v>
      </c>
      <c r="H667" s="72">
        <v>166711</v>
      </c>
      <c r="I667" s="72">
        <v>221854</v>
      </c>
      <c r="J667" s="72">
        <v>110931</v>
      </c>
      <c r="K667" s="72">
        <v>156611</v>
      </c>
    </row>
    <row r="668" spans="1:11" ht="28.9" customHeight="1" x14ac:dyDescent="0.25">
      <c r="A668" s="267"/>
      <c r="B668" s="271"/>
      <c r="C668" s="273"/>
      <c r="D668" s="225" t="s">
        <v>268</v>
      </c>
      <c r="E668" s="32" t="s">
        <v>176</v>
      </c>
      <c r="F668" s="151" t="s">
        <v>177</v>
      </c>
      <c r="G668" s="34">
        <f t="shared" si="41"/>
        <v>142034</v>
      </c>
      <c r="H668" s="33">
        <v>38349</v>
      </c>
      <c r="I668" s="33">
        <v>51132</v>
      </c>
      <c r="J668" s="33">
        <v>26204</v>
      </c>
      <c r="K668" s="33">
        <v>26349</v>
      </c>
    </row>
    <row r="669" spans="1:11" ht="28.9" customHeight="1" x14ac:dyDescent="0.25">
      <c r="A669" s="267"/>
      <c r="B669" s="271"/>
      <c r="C669" s="273"/>
      <c r="D669" s="386">
        <v>143</v>
      </c>
      <c r="E669" s="32" t="s">
        <v>140</v>
      </c>
      <c r="F669" s="152" t="s">
        <v>163</v>
      </c>
      <c r="G669" s="34">
        <f t="shared" si="41"/>
        <v>4000</v>
      </c>
      <c r="H669" s="33"/>
      <c r="I669" s="33"/>
      <c r="J669" s="33"/>
      <c r="K669" s="33">
        <v>4000</v>
      </c>
    </row>
    <row r="670" spans="1:11" ht="28.9" customHeight="1" x14ac:dyDescent="0.25">
      <c r="A670" s="267"/>
      <c r="B670" s="271"/>
      <c r="C670" s="273"/>
      <c r="D670" s="377"/>
      <c r="E670" s="32" t="s">
        <v>176</v>
      </c>
      <c r="F670" s="151" t="s">
        <v>177</v>
      </c>
      <c r="G670" s="34">
        <f t="shared" si="41"/>
        <v>42000</v>
      </c>
      <c r="H670" s="33"/>
      <c r="I670" s="33">
        <v>38000</v>
      </c>
      <c r="J670" s="33"/>
      <c r="K670" s="33">
        <v>4000</v>
      </c>
    </row>
    <row r="671" spans="1:11" ht="37.35" customHeight="1" x14ac:dyDescent="0.25">
      <c r="A671" s="267"/>
      <c r="B671" s="271"/>
      <c r="C671" s="273"/>
      <c r="D671" s="282">
        <v>151</v>
      </c>
      <c r="E671" s="32" t="s">
        <v>140</v>
      </c>
      <c r="F671" s="152" t="s">
        <v>163</v>
      </c>
      <c r="G671" s="34">
        <f t="shared" si="41"/>
        <v>55662</v>
      </c>
      <c r="H671" s="33">
        <v>26313</v>
      </c>
      <c r="I671" s="33">
        <v>17213</v>
      </c>
      <c r="J671" s="33">
        <v>8227</v>
      </c>
      <c r="K671" s="33">
        <v>3909</v>
      </c>
    </row>
    <row r="672" spans="1:11" ht="27.2" customHeight="1" x14ac:dyDescent="0.25">
      <c r="A672" s="267"/>
      <c r="B672" s="271"/>
      <c r="C672" s="273"/>
      <c r="D672" s="284"/>
      <c r="E672" s="32" t="s">
        <v>176</v>
      </c>
      <c r="F672" s="151" t="s">
        <v>177</v>
      </c>
      <c r="G672" s="34">
        <f t="shared" si="41"/>
        <v>291069</v>
      </c>
      <c r="H672" s="33">
        <v>82603</v>
      </c>
      <c r="I672" s="33">
        <v>92883</v>
      </c>
      <c r="J672" s="33">
        <v>51836</v>
      </c>
      <c r="K672" s="33">
        <v>63747</v>
      </c>
    </row>
    <row r="673" spans="1:11" ht="23.1" customHeight="1" x14ac:dyDescent="0.25">
      <c r="A673" s="267"/>
      <c r="B673" s="271"/>
      <c r="C673" s="273"/>
      <c r="D673" s="32" t="s">
        <v>187</v>
      </c>
      <c r="E673" s="32" t="s">
        <v>176</v>
      </c>
      <c r="F673" s="151" t="s">
        <v>177</v>
      </c>
      <c r="G673" s="34">
        <f t="shared" si="41"/>
        <v>15000</v>
      </c>
      <c r="H673" s="33">
        <v>3775</v>
      </c>
      <c r="I673" s="33">
        <v>3875</v>
      </c>
      <c r="J673" s="33">
        <v>3375</v>
      </c>
      <c r="K673" s="33">
        <v>3975</v>
      </c>
    </row>
    <row r="674" spans="1:11" ht="22.5" customHeight="1" x14ac:dyDescent="0.25">
      <c r="A674" s="267"/>
      <c r="B674" s="271"/>
      <c r="C674" s="273"/>
      <c r="D674" s="32" t="s">
        <v>223</v>
      </c>
      <c r="E674" s="32" t="s">
        <v>176</v>
      </c>
      <c r="F674" s="151" t="s">
        <v>177</v>
      </c>
      <c r="G674" s="34">
        <f t="shared" si="41"/>
        <v>700</v>
      </c>
      <c r="H674" s="33">
        <v>200</v>
      </c>
      <c r="I674" s="33">
        <v>200</v>
      </c>
      <c r="J674" s="33">
        <v>125</v>
      </c>
      <c r="K674" s="33">
        <v>175</v>
      </c>
    </row>
    <row r="675" spans="1:11" ht="18.399999999999999" customHeight="1" x14ac:dyDescent="0.25">
      <c r="A675" s="267"/>
      <c r="B675" s="272"/>
      <c r="C675" s="274"/>
      <c r="D675" s="295" t="s">
        <v>105</v>
      </c>
      <c r="E675" s="296"/>
      <c r="F675" s="297"/>
      <c r="G675" s="183">
        <f>SUM(H675:K675)</f>
        <v>1302436</v>
      </c>
      <c r="H675" s="183">
        <f t="shared" ref="H675:K675" si="118">SUM(H663:H674)</f>
        <v>340278</v>
      </c>
      <c r="I675" s="183">
        <f t="shared" si="118"/>
        <v>456850</v>
      </c>
      <c r="J675" s="183">
        <f t="shared" si="118"/>
        <v>219006</v>
      </c>
      <c r="K675" s="183">
        <f t="shared" si="118"/>
        <v>286302</v>
      </c>
    </row>
    <row r="676" spans="1:11" ht="15.75" customHeight="1" x14ac:dyDescent="0.25">
      <c r="A676" s="267"/>
      <c r="B676" s="286" t="s">
        <v>108</v>
      </c>
      <c r="C676" s="285" t="s">
        <v>121</v>
      </c>
      <c r="D676" s="32">
        <v>142</v>
      </c>
      <c r="E676" s="15" t="s">
        <v>169</v>
      </c>
      <c r="F676" s="22" t="s">
        <v>174</v>
      </c>
      <c r="G676" s="23">
        <f t="shared" si="41"/>
        <v>56160</v>
      </c>
      <c r="H676" s="24">
        <v>16540</v>
      </c>
      <c r="I676" s="24">
        <v>17540</v>
      </c>
      <c r="J676" s="24">
        <v>5540</v>
      </c>
      <c r="K676" s="24">
        <v>16540</v>
      </c>
    </row>
    <row r="677" spans="1:11" ht="24" customHeight="1" thickBot="1" x14ac:dyDescent="0.3">
      <c r="A677" s="302"/>
      <c r="B677" s="271"/>
      <c r="C677" s="273"/>
      <c r="D677" s="287" t="s">
        <v>120</v>
      </c>
      <c r="E677" s="288"/>
      <c r="F677" s="289"/>
      <c r="G677" s="192">
        <f>SUM(H677:K677)</f>
        <v>56160</v>
      </c>
      <c r="H677" s="192">
        <f t="shared" ref="H677:K677" si="119">SUM(H676)</f>
        <v>16540</v>
      </c>
      <c r="I677" s="192">
        <f t="shared" si="119"/>
        <v>17540</v>
      </c>
      <c r="J677" s="192">
        <f t="shared" si="119"/>
        <v>5540</v>
      </c>
      <c r="K677" s="192">
        <f t="shared" si="119"/>
        <v>16540</v>
      </c>
    </row>
    <row r="678" spans="1:11" ht="15.75" customHeight="1" thickBot="1" x14ac:dyDescent="0.3">
      <c r="A678" s="235" t="s">
        <v>226</v>
      </c>
      <c r="B678" s="298" t="s">
        <v>231</v>
      </c>
      <c r="C678" s="299"/>
      <c r="D678" s="299"/>
      <c r="E678" s="299"/>
      <c r="F678" s="300"/>
      <c r="G678" s="236">
        <f>SUM(H678:K678)</f>
        <v>1217743</v>
      </c>
      <c r="H678" s="236">
        <f t="shared" ref="H678:K678" si="120">SUM(H691,H693)</f>
        <v>339075</v>
      </c>
      <c r="I678" s="236">
        <f t="shared" si="120"/>
        <v>410356</v>
      </c>
      <c r="J678" s="236">
        <f t="shared" si="120"/>
        <v>211747</v>
      </c>
      <c r="K678" s="237">
        <f t="shared" si="120"/>
        <v>256565</v>
      </c>
    </row>
    <row r="679" spans="1:11" ht="23.85" customHeight="1" x14ac:dyDescent="0.25">
      <c r="A679" s="379"/>
      <c r="B679" s="381" t="s">
        <v>107</v>
      </c>
      <c r="C679" s="382" t="s">
        <v>104</v>
      </c>
      <c r="D679" s="224" t="s">
        <v>289</v>
      </c>
      <c r="E679" s="154" t="s">
        <v>176</v>
      </c>
      <c r="F679" s="22" t="s">
        <v>177</v>
      </c>
      <c r="G679" s="40">
        <f t="shared" si="41"/>
        <v>49486</v>
      </c>
      <c r="H679" s="125">
        <v>47982</v>
      </c>
      <c r="I679" s="125"/>
      <c r="J679" s="125"/>
      <c r="K679" s="125">
        <v>1504</v>
      </c>
    </row>
    <row r="680" spans="1:11" ht="23.85" customHeight="1" x14ac:dyDescent="0.25">
      <c r="A680" s="267"/>
      <c r="B680" s="271"/>
      <c r="C680" s="273"/>
      <c r="D680" s="224">
        <v>1411</v>
      </c>
      <c r="E680" s="206" t="s">
        <v>176</v>
      </c>
      <c r="F680" s="22" t="s">
        <v>177</v>
      </c>
      <c r="G680" s="40">
        <f t="shared" si="41"/>
        <v>1817</v>
      </c>
      <c r="H680" s="125"/>
      <c r="I680" s="125"/>
      <c r="J680" s="125">
        <v>1817</v>
      </c>
      <c r="K680" s="125"/>
    </row>
    <row r="681" spans="1:11" ht="26.45" customHeight="1" x14ac:dyDescent="0.25">
      <c r="A681" s="267"/>
      <c r="B681" s="271"/>
      <c r="C681" s="273"/>
      <c r="D681" s="224">
        <v>1424</v>
      </c>
      <c r="E681" s="154" t="s">
        <v>176</v>
      </c>
      <c r="F681" s="22" t="s">
        <v>177</v>
      </c>
      <c r="G681" s="40">
        <f t="shared" si="41"/>
        <v>8400</v>
      </c>
      <c r="H681" s="125">
        <v>8400</v>
      </c>
      <c r="I681" s="125"/>
      <c r="J681" s="125"/>
      <c r="K681" s="125"/>
    </row>
    <row r="682" spans="1:11" ht="25.9" customHeight="1" x14ac:dyDescent="0.25">
      <c r="A682" s="267"/>
      <c r="B682" s="271"/>
      <c r="C682" s="273"/>
      <c r="D682" s="224">
        <v>1428</v>
      </c>
      <c r="E682" s="154" t="s">
        <v>176</v>
      </c>
      <c r="F682" s="22" t="s">
        <v>177</v>
      </c>
      <c r="G682" s="40">
        <f t="shared" si="41"/>
        <v>5656</v>
      </c>
      <c r="H682" s="125">
        <v>1248</v>
      </c>
      <c r="I682" s="125">
        <v>418</v>
      </c>
      <c r="J682" s="125"/>
      <c r="K682" s="125">
        <v>3990</v>
      </c>
    </row>
    <row r="683" spans="1:11" ht="25.9" customHeight="1" x14ac:dyDescent="0.25">
      <c r="A683" s="267"/>
      <c r="B683" s="271"/>
      <c r="C683" s="273"/>
      <c r="D683" s="32">
        <v>1429</v>
      </c>
      <c r="E683" s="176" t="s">
        <v>176</v>
      </c>
      <c r="F683" s="22" t="s">
        <v>177</v>
      </c>
      <c r="G683" s="40">
        <f t="shared" si="41"/>
        <v>3584</v>
      </c>
      <c r="H683" s="125"/>
      <c r="I683" s="125">
        <v>2784</v>
      </c>
      <c r="J683" s="125"/>
      <c r="K683" s="125">
        <v>800</v>
      </c>
    </row>
    <row r="684" spans="1:11" ht="31.9" customHeight="1" x14ac:dyDescent="0.25">
      <c r="A684" s="267"/>
      <c r="B684" s="271"/>
      <c r="C684" s="273"/>
      <c r="D684" s="376" t="s">
        <v>267</v>
      </c>
      <c r="E684" s="84" t="s">
        <v>140</v>
      </c>
      <c r="F684" s="85" t="s">
        <v>163</v>
      </c>
      <c r="G684" s="40">
        <f t="shared" si="41"/>
        <v>57967</v>
      </c>
      <c r="H684" s="41">
        <v>15648</v>
      </c>
      <c r="I684" s="41">
        <v>23699</v>
      </c>
      <c r="J684" s="41">
        <v>4514</v>
      </c>
      <c r="K684" s="41">
        <v>14106</v>
      </c>
    </row>
    <row r="685" spans="1:11" ht="24.6" customHeight="1" x14ac:dyDescent="0.25">
      <c r="A685" s="267"/>
      <c r="B685" s="271"/>
      <c r="C685" s="273"/>
      <c r="D685" s="377"/>
      <c r="E685" s="59" t="s">
        <v>176</v>
      </c>
      <c r="F685" s="22" t="s">
        <v>177</v>
      </c>
      <c r="G685" s="23">
        <f t="shared" si="41"/>
        <v>490996</v>
      </c>
      <c r="H685" s="24">
        <v>120509</v>
      </c>
      <c r="I685" s="24">
        <v>201017</v>
      </c>
      <c r="J685" s="24">
        <v>37787</v>
      </c>
      <c r="K685" s="24">
        <v>131683</v>
      </c>
    </row>
    <row r="686" spans="1:11" ht="24.6" customHeight="1" x14ac:dyDescent="0.25">
      <c r="A686" s="267"/>
      <c r="B686" s="271"/>
      <c r="C686" s="273"/>
      <c r="D686" s="96" t="s">
        <v>270</v>
      </c>
      <c r="E686" s="59" t="s">
        <v>176</v>
      </c>
      <c r="F686" s="22" t="s">
        <v>177</v>
      </c>
      <c r="G686" s="23">
        <f t="shared" si="41"/>
        <v>128263</v>
      </c>
      <c r="H686" s="24">
        <v>33500</v>
      </c>
      <c r="I686" s="24">
        <v>45600</v>
      </c>
      <c r="J686" s="24">
        <v>31844</v>
      </c>
      <c r="K686" s="24">
        <v>17319</v>
      </c>
    </row>
    <row r="687" spans="1:11" ht="24.6" customHeight="1" x14ac:dyDescent="0.25">
      <c r="A687" s="267"/>
      <c r="B687" s="271"/>
      <c r="C687" s="273"/>
      <c r="D687" s="96">
        <v>143</v>
      </c>
      <c r="E687" s="176" t="s">
        <v>176</v>
      </c>
      <c r="F687" s="22" t="s">
        <v>177</v>
      </c>
      <c r="G687" s="23">
        <f t="shared" si="41"/>
        <v>34266</v>
      </c>
      <c r="H687" s="24"/>
      <c r="I687" s="24">
        <v>20000</v>
      </c>
      <c r="J687" s="24"/>
      <c r="K687" s="24">
        <v>14266</v>
      </c>
    </row>
    <row r="688" spans="1:11" ht="18.75" customHeight="1" x14ac:dyDescent="0.25">
      <c r="A688" s="267"/>
      <c r="B688" s="271"/>
      <c r="C688" s="273"/>
      <c r="D688" s="224">
        <v>151</v>
      </c>
      <c r="E688" s="320" t="s">
        <v>176</v>
      </c>
      <c r="F688" s="323" t="s">
        <v>177</v>
      </c>
      <c r="G688" s="23">
        <f t="shared" si="41"/>
        <v>363988</v>
      </c>
      <c r="H688" s="24">
        <v>87288</v>
      </c>
      <c r="I688" s="24">
        <v>95838</v>
      </c>
      <c r="J688" s="24">
        <v>123535</v>
      </c>
      <c r="K688" s="24">
        <v>57327</v>
      </c>
    </row>
    <row r="689" spans="1:11" ht="15.75" customHeight="1" x14ac:dyDescent="0.25">
      <c r="A689" s="267"/>
      <c r="B689" s="271"/>
      <c r="C689" s="273"/>
      <c r="D689" s="32" t="s">
        <v>187</v>
      </c>
      <c r="E689" s="322"/>
      <c r="F689" s="325"/>
      <c r="G689" s="23">
        <f t="shared" si="41"/>
        <v>15000</v>
      </c>
      <c r="H689" s="24">
        <v>5000</v>
      </c>
      <c r="I689" s="24">
        <v>3000</v>
      </c>
      <c r="J689" s="24">
        <v>4500</v>
      </c>
      <c r="K689" s="24">
        <v>2500</v>
      </c>
    </row>
    <row r="690" spans="1:11" ht="33.950000000000003" customHeight="1" x14ac:dyDescent="0.25">
      <c r="A690" s="267"/>
      <c r="B690" s="271"/>
      <c r="C690" s="273"/>
      <c r="D690" s="32" t="s">
        <v>223</v>
      </c>
      <c r="E690" s="15" t="s">
        <v>140</v>
      </c>
      <c r="F690" s="22" t="s">
        <v>163</v>
      </c>
      <c r="G690" s="23">
        <f t="shared" si="41"/>
        <v>11000</v>
      </c>
      <c r="H690" s="24">
        <v>4000</v>
      </c>
      <c r="I690" s="24">
        <v>3500</v>
      </c>
      <c r="J690" s="24">
        <v>1250</v>
      </c>
      <c r="K690" s="24">
        <v>2250</v>
      </c>
    </row>
    <row r="691" spans="1:11" ht="15.75" customHeight="1" x14ac:dyDescent="0.25">
      <c r="A691" s="267"/>
      <c r="B691" s="272"/>
      <c r="C691" s="274"/>
      <c r="D691" s="295" t="s">
        <v>105</v>
      </c>
      <c r="E691" s="296"/>
      <c r="F691" s="297"/>
      <c r="G691" s="183">
        <f>SUM(H691:K691)</f>
        <v>1170423</v>
      </c>
      <c r="H691" s="183">
        <f t="shared" ref="H691:K691" si="121">SUM(H679:H690)</f>
        <v>323575</v>
      </c>
      <c r="I691" s="183">
        <f t="shared" si="121"/>
        <v>395856</v>
      </c>
      <c r="J691" s="183">
        <f t="shared" si="121"/>
        <v>205247</v>
      </c>
      <c r="K691" s="183">
        <f t="shared" si="121"/>
        <v>245745</v>
      </c>
    </row>
    <row r="692" spans="1:11" ht="15.75" customHeight="1" x14ac:dyDescent="0.25">
      <c r="A692" s="267"/>
      <c r="B692" s="286" t="s">
        <v>108</v>
      </c>
      <c r="C692" s="285" t="s">
        <v>121</v>
      </c>
      <c r="D692" s="32">
        <v>142</v>
      </c>
      <c r="E692" s="15" t="s">
        <v>169</v>
      </c>
      <c r="F692" s="22" t="s">
        <v>174</v>
      </c>
      <c r="G692" s="23">
        <f t="shared" si="41"/>
        <v>47320</v>
      </c>
      <c r="H692" s="24">
        <v>15500</v>
      </c>
      <c r="I692" s="24">
        <v>14500</v>
      </c>
      <c r="J692" s="24">
        <v>6500</v>
      </c>
      <c r="K692" s="24">
        <v>10820</v>
      </c>
    </row>
    <row r="693" spans="1:11" ht="23.45" customHeight="1" thickBot="1" x14ac:dyDescent="0.3">
      <c r="A693" s="380"/>
      <c r="B693" s="272"/>
      <c r="C693" s="274"/>
      <c r="D693" s="295" t="s">
        <v>120</v>
      </c>
      <c r="E693" s="296"/>
      <c r="F693" s="297"/>
      <c r="G693" s="183">
        <f>SUM(H693:K693)</f>
        <v>47320</v>
      </c>
      <c r="H693" s="183">
        <f t="shared" ref="H693:K693" si="122">SUM(H692)</f>
        <v>15500</v>
      </c>
      <c r="I693" s="183">
        <f t="shared" si="122"/>
        <v>14500</v>
      </c>
      <c r="J693" s="183">
        <f t="shared" si="122"/>
        <v>6500</v>
      </c>
      <c r="K693" s="183">
        <f t="shared" si="122"/>
        <v>10820</v>
      </c>
    </row>
    <row r="694" spans="1:11" ht="15.75" customHeight="1" thickBot="1" x14ac:dyDescent="0.3">
      <c r="A694" s="235" t="s">
        <v>228</v>
      </c>
      <c r="B694" s="298" t="s">
        <v>235</v>
      </c>
      <c r="C694" s="299"/>
      <c r="D694" s="299"/>
      <c r="E694" s="299"/>
      <c r="F694" s="300"/>
      <c r="G694" s="236">
        <f>SUM(H694:K694)</f>
        <v>464146</v>
      </c>
      <c r="H694" s="236">
        <f t="shared" ref="H694:K694" si="123">SUM(H704,H706)</f>
        <v>115101</v>
      </c>
      <c r="I694" s="236">
        <f t="shared" si="123"/>
        <v>187155</v>
      </c>
      <c r="J694" s="236">
        <f t="shared" si="123"/>
        <v>69750</v>
      </c>
      <c r="K694" s="237">
        <f t="shared" si="123"/>
        <v>92140</v>
      </c>
    </row>
    <row r="695" spans="1:11" ht="28.15" customHeight="1" x14ac:dyDescent="0.25">
      <c r="A695" s="270"/>
      <c r="B695" s="271" t="s">
        <v>107</v>
      </c>
      <c r="C695" s="273" t="s">
        <v>104</v>
      </c>
      <c r="D695" s="252" t="s">
        <v>267</v>
      </c>
      <c r="E695" s="83" t="s">
        <v>176</v>
      </c>
      <c r="F695" s="86" t="s">
        <v>177</v>
      </c>
      <c r="G695" s="40">
        <f t="shared" si="41"/>
        <v>230973</v>
      </c>
      <c r="H695" s="41">
        <v>55097</v>
      </c>
      <c r="I695" s="41">
        <v>110460</v>
      </c>
      <c r="J695" s="41">
        <v>-5819</v>
      </c>
      <c r="K695" s="41">
        <v>71235</v>
      </c>
    </row>
    <row r="696" spans="1:11" ht="24.75" customHeight="1" x14ac:dyDescent="0.25">
      <c r="A696" s="270"/>
      <c r="B696" s="271"/>
      <c r="C696" s="273"/>
      <c r="D696" s="226" t="s">
        <v>268</v>
      </c>
      <c r="E696" s="61" t="s">
        <v>176</v>
      </c>
      <c r="F696" s="22" t="s">
        <v>177</v>
      </c>
      <c r="G696" s="23">
        <f t="shared" si="41"/>
        <v>114720</v>
      </c>
      <c r="H696" s="24">
        <v>32725</v>
      </c>
      <c r="I696" s="24">
        <v>40600</v>
      </c>
      <c r="J696" s="24">
        <v>41395</v>
      </c>
      <c r="K696" s="24"/>
    </row>
    <row r="697" spans="1:11" ht="24.75" customHeight="1" x14ac:dyDescent="0.25">
      <c r="A697" s="270"/>
      <c r="B697" s="271"/>
      <c r="C697" s="273"/>
      <c r="D697" s="226">
        <v>1411</v>
      </c>
      <c r="E697" s="206" t="s">
        <v>176</v>
      </c>
      <c r="F697" s="22" t="s">
        <v>177</v>
      </c>
      <c r="G697" s="23">
        <f t="shared" si="41"/>
        <v>4089</v>
      </c>
      <c r="H697" s="24"/>
      <c r="I697" s="24"/>
      <c r="J697" s="24">
        <v>4089</v>
      </c>
      <c r="K697" s="24"/>
    </row>
    <row r="698" spans="1:11" ht="24.75" customHeight="1" x14ac:dyDescent="0.25">
      <c r="A698" s="270"/>
      <c r="B698" s="271"/>
      <c r="C698" s="273"/>
      <c r="D698" s="226">
        <v>143</v>
      </c>
      <c r="E698" s="176" t="s">
        <v>176</v>
      </c>
      <c r="F698" s="22" t="s">
        <v>177</v>
      </c>
      <c r="G698" s="23">
        <f t="shared" si="41"/>
        <v>20000</v>
      </c>
      <c r="H698" s="24"/>
      <c r="I698" s="24">
        <v>6882</v>
      </c>
      <c r="J698" s="24">
        <v>7000</v>
      </c>
      <c r="K698" s="24">
        <v>6118</v>
      </c>
    </row>
    <row r="699" spans="1:11" ht="24.75" customHeight="1" x14ac:dyDescent="0.25">
      <c r="A699" s="270"/>
      <c r="B699" s="271"/>
      <c r="C699" s="273"/>
      <c r="D699" s="226">
        <v>1424</v>
      </c>
      <c r="E699" s="156" t="s">
        <v>176</v>
      </c>
      <c r="F699" s="22" t="s">
        <v>177</v>
      </c>
      <c r="G699" s="23">
        <f t="shared" si="41"/>
        <v>4700</v>
      </c>
      <c r="H699" s="24"/>
      <c r="I699" s="24">
        <v>4700</v>
      </c>
      <c r="J699" s="24"/>
      <c r="K699" s="24"/>
    </row>
    <row r="700" spans="1:11" ht="24.75" customHeight="1" x14ac:dyDescent="0.25">
      <c r="A700" s="270"/>
      <c r="B700" s="271"/>
      <c r="C700" s="273"/>
      <c r="D700" s="226">
        <v>1428</v>
      </c>
      <c r="E700" s="220" t="s">
        <v>176</v>
      </c>
      <c r="F700" s="22" t="s">
        <v>177</v>
      </c>
      <c r="G700" s="23">
        <f t="shared" si="41"/>
        <v>2745</v>
      </c>
      <c r="H700" s="24"/>
      <c r="I700" s="24"/>
      <c r="J700" s="24"/>
      <c r="K700" s="24">
        <v>2745</v>
      </c>
    </row>
    <row r="701" spans="1:11" ht="15.75" customHeight="1" x14ac:dyDescent="0.25">
      <c r="A701" s="270"/>
      <c r="B701" s="271"/>
      <c r="C701" s="273"/>
      <c r="D701" s="32">
        <v>149</v>
      </c>
      <c r="E701" s="15" t="s">
        <v>44</v>
      </c>
      <c r="F701" s="22" t="s">
        <v>55</v>
      </c>
      <c r="G701" s="23">
        <f t="shared" si="41"/>
        <v>26300</v>
      </c>
      <c r="H701" s="24">
        <v>7983</v>
      </c>
      <c r="I701" s="24">
        <v>6847</v>
      </c>
      <c r="J701" s="24">
        <v>5077</v>
      </c>
      <c r="K701" s="24">
        <v>6393</v>
      </c>
    </row>
    <row r="702" spans="1:11" ht="18.75" customHeight="1" x14ac:dyDescent="0.25">
      <c r="A702" s="270"/>
      <c r="B702" s="271"/>
      <c r="C702" s="273"/>
      <c r="D702" s="32">
        <v>151</v>
      </c>
      <c r="E702" s="320" t="s">
        <v>176</v>
      </c>
      <c r="F702" s="323" t="s">
        <v>177</v>
      </c>
      <c r="G702" s="23">
        <f t="shared" si="41"/>
        <v>53579</v>
      </c>
      <c r="H702" s="24">
        <v>16856</v>
      </c>
      <c r="I702" s="24">
        <v>16066</v>
      </c>
      <c r="J702" s="24">
        <v>16908</v>
      </c>
      <c r="K702" s="24">
        <v>3749</v>
      </c>
    </row>
    <row r="703" spans="1:11" ht="19.5" customHeight="1" x14ac:dyDescent="0.25">
      <c r="A703" s="270"/>
      <c r="B703" s="271"/>
      <c r="C703" s="273"/>
      <c r="D703" s="32" t="s">
        <v>187</v>
      </c>
      <c r="E703" s="322"/>
      <c r="F703" s="325"/>
      <c r="G703" s="23">
        <f t="shared" si="41"/>
        <v>800</v>
      </c>
      <c r="H703" s="24">
        <v>300</v>
      </c>
      <c r="I703" s="24">
        <v>200</v>
      </c>
      <c r="J703" s="24">
        <v>100</v>
      </c>
      <c r="K703" s="24">
        <v>200</v>
      </c>
    </row>
    <row r="704" spans="1:11" ht="15.75" customHeight="1" x14ac:dyDescent="0.25">
      <c r="A704" s="270"/>
      <c r="B704" s="272"/>
      <c r="C704" s="274"/>
      <c r="D704" s="295" t="s">
        <v>105</v>
      </c>
      <c r="E704" s="296"/>
      <c r="F704" s="297"/>
      <c r="G704" s="183">
        <f>SUM(H704:K704)</f>
        <v>457906</v>
      </c>
      <c r="H704" s="183">
        <f>SUM(H695:H703)</f>
        <v>112961</v>
      </c>
      <c r="I704" s="183">
        <f>SUM(I695:I703)</f>
        <v>185755</v>
      </c>
      <c r="J704" s="183">
        <f>SUM(J695:J703)</f>
        <v>68750</v>
      </c>
      <c r="K704" s="183">
        <f>SUM(K695:K703)</f>
        <v>90440</v>
      </c>
    </row>
    <row r="705" spans="1:11" ht="15.75" customHeight="1" x14ac:dyDescent="0.25">
      <c r="A705" s="270"/>
      <c r="B705" s="286" t="s">
        <v>108</v>
      </c>
      <c r="C705" s="285" t="s">
        <v>121</v>
      </c>
      <c r="D705" s="32">
        <v>142</v>
      </c>
      <c r="E705" s="15" t="s">
        <v>169</v>
      </c>
      <c r="F705" s="22" t="s">
        <v>174</v>
      </c>
      <c r="G705" s="23">
        <f t="shared" si="41"/>
        <v>6240</v>
      </c>
      <c r="H705" s="24">
        <v>2140</v>
      </c>
      <c r="I705" s="24">
        <v>1400</v>
      </c>
      <c r="J705" s="24">
        <v>1000</v>
      </c>
      <c r="K705" s="24">
        <v>1700</v>
      </c>
    </row>
    <row r="706" spans="1:11" ht="22.7" customHeight="1" thickBot="1" x14ac:dyDescent="0.3">
      <c r="A706" s="270"/>
      <c r="B706" s="271"/>
      <c r="C706" s="273"/>
      <c r="D706" s="287" t="s">
        <v>120</v>
      </c>
      <c r="E706" s="288"/>
      <c r="F706" s="289"/>
      <c r="G706" s="192">
        <f>SUM(H706:K706)</f>
        <v>6240</v>
      </c>
      <c r="H706" s="192">
        <f t="shared" ref="H706:K706" si="124">SUM(H705)</f>
        <v>2140</v>
      </c>
      <c r="I706" s="192">
        <f t="shared" si="124"/>
        <v>1400</v>
      </c>
      <c r="J706" s="192">
        <f t="shared" si="124"/>
        <v>1000</v>
      </c>
      <c r="K706" s="192">
        <f t="shared" si="124"/>
        <v>1700</v>
      </c>
    </row>
    <row r="707" spans="1:11" ht="18.399999999999999" customHeight="1" thickBot="1" x14ac:dyDescent="0.3">
      <c r="A707" s="193" t="s">
        <v>230</v>
      </c>
      <c r="B707" s="298" t="s">
        <v>324</v>
      </c>
      <c r="C707" s="299"/>
      <c r="D707" s="299"/>
      <c r="E707" s="299"/>
      <c r="F707" s="300"/>
      <c r="G707" s="236">
        <f>SUM(H707:K707)</f>
        <v>271849</v>
      </c>
      <c r="H707" s="236">
        <f t="shared" ref="H707:K707" si="125">SUM(H714,H716)</f>
        <v>98335</v>
      </c>
      <c r="I707" s="236">
        <f t="shared" si="125"/>
        <v>167163</v>
      </c>
      <c r="J707" s="236">
        <f t="shared" si="125"/>
        <v>6351</v>
      </c>
      <c r="K707" s="237">
        <f t="shared" si="125"/>
        <v>0</v>
      </c>
    </row>
    <row r="708" spans="1:11" ht="24.6" customHeight="1" x14ac:dyDescent="0.25">
      <c r="A708" s="267"/>
      <c r="B708" s="271" t="s">
        <v>107</v>
      </c>
      <c r="C708" s="273" t="s">
        <v>104</v>
      </c>
      <c r="D708" s="96" t="s">
        <v>267</v>
      </c>
      <c r="E708" s="61" t="s">
        <v>232</v>
      </c>
      <c r="F708" s="60" t="s">
        <v>233</v>
      </c>
      <c r="G708" s="23">
        <f t="shared" si="41"/>
        <v>123674</v>
      </c>
      <c r="H708" s="24">
        <v>37722</v>
      </c>
      <c r="I708" s="24">
        <v>87105</v>
      </c>
      <c r="J708" s="24">
        <v>-1153</v>
      </c>
      <c r="K708" s="24"/>
    </row>
    <row r="709" spans="1:11" ht="24.6" customHeight="1" x14ac:dyDescent="0.25">
      <c r="A709" s="267"/>
      <c r="B709" s="271"/>
      <c r="C709" s="273"/>
      <c r="D709" s="96" t="s">
        <v>268</v>
      </c>
      <c r="E709" s="61" t="s">
        <v>232</v>
      </c>
      <c r="F709" s="60" t="s">
        <v>233</v>
      </c>
      <c r="G709" s="23">
        <f t="shared" si="41"/>
        <v>20207</v>
      </c>
      <c r="H709" s="24">
        <v>9510</v>
      </c>
      <c r="I709" s="24">
        <v>10697</v>
      </c>
      <c r="J709" s="24"/>
      <c r="K709" s="24"/>
    </row>
    <row r="710" spans="1:11" ht="24.6" customHeight="1" x14ac:dyDescent="0.25">
      <c r="A710" s="267"/>
      <c r="B710" s="271"/>
      <c r="C710" s="273"/>
      <c r="D710" s="96">
        <v>1411</v>
      </c>
      <c r="E710" s="206" t="s">
        <v>232</v>
      </c>
      <c r="F710" s="204" t="s">
        <v>233</v>
      </c>
      <c r="G710" s="23">
        <f t="shared" si="41"/>
        <v>6504</v>
      </c>
      <c r="H710" s="24"/>
      <c r="I710" s="24"/>
      <c r="J710" s="24">
        <v>6504</v>
      </c>
      <c r="K710" s="24"/>
    </row>
    <row r="711" spans="1:11" ht="24.6" customHeight="1" x14ac:dyDescent="0.25">
      <c r="A711" s="267"/>
      <c r="B711" s="271"/>
      <c r="C711" s="273"/>
      <c r="D711" s="96">
        <v>1424</v>
      </c>
      <c r="E711" s="156" t="s">
        <v>232</v>
      </c>
      <c r="F711" s="155" t="s">
        <v>233</v>
      </c>
      <c r="G711" s="23">
        <f t="shared" si="41"/>
        <v>0</v>
      </c>
      <c r="H711" s="24"/>
      <c r="I711" s="24"/>
      <c r="J711" s="24"/>
      <c r="K711" s="24"/>
    </row>
    <row r="712" spans="1:11" ht="16.5" customHeight="1" x14ac:dyDescent="0.25">
      <c r="A712" s="267"/>
      <c r="B712" s="271"/>
      <c r="C712" s="273"/>
      <c r="D712" s="32">
        <v>151</v>
      </c>
      <c r="E712" s="320" t="s">
        <v>232</v>
      </c>
      <c r="F712" s="323" t="s">
        <v>233</v>
      </c>
      <c r="G712" s="23">
        <f t="shared" si="41"/>
        <v>109751</v>
      </c>
      <c r="H712" s="24">
        <v>45103</v>
      </c>
      <c r="I712" s="24">
        <v>64648</v>
      </c>
      <c r="J712" s="24"/>
      <c r="K712" s="24"/>
    </row>
    <row r="713" spans="1:11" ht="20.25" customHeight="1" x14ac:dyDescent="0.25">
      <c r="A713" s="267"/>
      <c r="B713" s="271"/>
      <c r="C713" s="273"/>
      <c r="D713" s="32" t="s">
        <v>187</v>
      </c>
      <c r="E713" s="322"/>
      <c r="F713" s="324"/>
      <c r="G713" s="23">
        <f t="shared" si="41"/>
        <v>8000</v>
      </c>
      <c r="H713" s="24">
        <v>3000</v>
      </c>
      <c r="I713" s="24">
        <v>4000</v>
      </c>
      <c r="J713" s="24">
        <v>1000</v>
      </c>
      <c r="K713" s="24"/>
    </row>
    <row r="714" spans="1:11" ht="15.75" customHeight="1" x14ac:dyDescent="0.25">
      <c r="A714" s="267"/>
      <c r="B714" s="272"/>
      <c r="C714" s="274"/>
      <c r="D714" s="295" t="s">
        <v>105</v>
      </c>
      <c r="E714" s="296"/>
      <c r="F714" s="297"/>
      <c r="G714" s="183">
        <f>SUM(H714:K714)</f>
        <v>268136</v>
      </c>
      <c r="H714" s="183">
        <f>SUM(H708:H713)</f>
        <v>95335</v>
      </c>
      <c r="I714" s="183">
        <f>SUM(I708:I713)</f>
        <v>166450</v>
      </c>
      <c r="J714" s="183">
        <f>SUM(J708:J713)</f>
        <v>6351</v>
      </c>
      <c r="K714" s="183">
        <f>SUM(K708:K713)</f>
        <v>0</v>
      </c>
    </row>
    <row r="715" spans="1:11" ht="15.75" customHeight="1" x14ac:dyDescent="0.25">
      <c r="A715" s="267"/>
      <c r="B715" s="286" t="s">
        <v>108</v>
      </c>
      <c r="C715" s="285" t="s">
        <v>121</v>
      </c>
      <c r="D715" s="32">
        <v>142</v>
      </c>
      <c r="E715" s="15" t="s">
        <v>169</v>
      </c>
      <c r="F715" s="22" t="s">
        <v>174</v>
      </c>
      <c r="G715" s="23">
        <f t="shared" si="41"/>
        <v>3713</v>
      </c>
      <c r="H715" s="24">
        <v>3000</v>
      </c>
      <c r="I715" s="24">
        <v>713</v>
      </c>
      <c r="J715" s="24"/>
      <c r="K715" s="24"/>
    </row>
    <row r="716" spans="1:11" ht="23.25" customHeight="1" thickBot="1" x14ac:dyDescent="0.3">
      <c r="A716" s="267"/>
      <c r="B716" s="271"/>
      <c r="C716" s="273"/>
      <c r="D716" s="287" t="s">
        <v>120</v>
      </c>
      <c r="E716" s="288"/>
      <c r="F716" s="289"/>
      <c r="G716" s="192">
        <f>SUM(H716:K716)</f>
        <v>3713</v>
      </c>
      <c r="H716" s="192">
        <f t="shared" ref="H716:K716" si="126">SUM(H715)</f>
        <v>3000</v>
      </c>
      <c r="I716" s="192">
        <f t="shared" si="126"/>
        <v>713</v>
      </c>
      <c r="J716" s="192">
        <f t="shared" si="126"/>
        <v>0</v>
      </c>
      <c r="K716" s="192">
        <f t="shared" si="126"/>
        <v>0</v>
      </c>
    </row>
    <row r="717" spans="1:11" ht="15.75" customHeight="1" thickBot="1" x14ac:dyDescent="0.3">
      <c r="A717" s="193" t="s">
        <v>294</v>
      </c>
      <c r="B717" s="298" t="s">
        <v>325</v>
      </c>
      <c r="C717" s="299"/>
      <c r="D717" s="299"/>
      <c r="E717" s="299"/>
      <c r="F717" s="300"/>
      <c r="G717" s="236">
        <f>SUM(H717:K717)</f>
        <v>518858</v>
      </c>
      <c r="H717" s="236">
        <f t="shared" ref="H717:K717" si="127">SUM(H724,H726)</f>
        <v>152220</v>
      </c>
      <c r="I717" s="236">
        <f t="shared" si="127"/>
        <v>182435</v>
      </c>
      <c r="J717" s="236">
        <f t="shared" si="127"/>
        <v>76073</v>
      </c>
      <c r="K717" s="237">
        <f t="shared" si="127"/>
        <v>108130</v>
      </c>
    </row>
    <row r="718" spans="1:11" ht="25.9" customHeight="1" x14ac:dyDescent="0.25">
      <c r="A718" s="353"/>
      <c r="B718" s="271" t="s">
        <v>107</v>
      </c>
      <c r="C718" s="273" t="s">
        <v>104</v>
      </c>
      <c r="D718" s="252" t="s">
        <v>267</v>
      </c>
      <c r="E718" s="332" t="s">
        <v>140</v>
      </c>
      <c r="F718" s="331" t="s">
        <v>163</v>
      </c>
      <c r="G718" s="40">
        <f t="shared" si="41"/>
        <v>168250</v>
      </c>
      <c r="H718" s="41">
        <v>43391</v>
      </c>
      <c r="I718" s="41">
        <v>57403</v>
      </c>
      <c r="J718" s="41">
        <v>8983</v>
      </c>
      <c r="K718" s="41">
        <v>58473</v>
      </c>
    </row>
    <row r="719" spans="1:11" ht="25.5" customHeight="1" x14ac:dyDescent="0.25">
      <c r="A719" s="353"/>
      <c r="B719" s="271"/>
      <c r="C719" s="273"/>
      <c r="D719" s="226" t="s">
        <v>268</v>
      </c>
      <c r="E719" s="321"/>
      <c r="F719" s="324"/>
      <c r="G719" s="23">
        <f t="shared" si="41"/>
        <v>61125</v>
      </c>
      <c r="H719" s="24">
        <v>14637</v>
      </c>
      <c r="I719" s="24">
        <v>11448</v>
      </c>
      <c r="J719" s="24">
        <v>2697</v>
      </c>
      <c r="K719" s="24">
        <v>32343</v>
      </c>
    </row>
    <row r="720" spans="1:11" ht="17.100000000000001" customHeight="1" x14ac:dyDescent="0.25">
      <c r="A720" s="353"/>
      <c r="B720" s="271"/>
      <c r="C720" s="273"/>
      <c r="D720" s="226">
        <v>1422</v>
      </c>
      <c r="E720" s="321"/>
      <c r="F720" s="324"/>
      <c r="G720" s="23">
        <f t="shared" si="41"/>
        <v>89</v>
      </c>
      <c r="H720" s="24"/>
      <c r="I720" s="24"/>
      <c r="J720" s="24"/>
      <c r="K720" s="24">
        <v>89</v>
      </c>
    </row>
    <row r="721" spans="1:11" ht="16.350000000000001" customHeight="1" x14ac:dyDescent="0.25">
      <c r="A721" s="353"/>
      <c r="B721" s="271"/>
      <c r="C721" s="273"/>
      <c r="D721" s="226">
        <v>143</v>
      </c>
      <c r="E721" s="321"/>
      <c r="F721" s="324"/>
      <c r="G721" s="23">
        <f t="shared" si="41"/>
        <v>15497</v>
      </c>
      <c r="H721" s="24"/>
      <c r="I721" s="24">
        <v>9373</v>
      </c>
      <c r="J721" s="24"/>
      <c r="K721" s="24">
        <v>6124</v>
      </c>
    </row>
    <row r="722" spans="1:11" ht="12.95" customHeight="1" x14ac:dyDescent="0.25">
      <c r="A722" s="353"/>
      <c r="B722" s="271"/>
      <c r="C722" s="273"/>
      <c r="D722" s="223">
        <v>151</v>
      </c>
      <c r="E722" s="321"/>
      <c r="F722" s="324"/>
      <c r="G722" s="23">
        <f t="shared" si="41"/>
        <v>234657</v>
      </c>
      <c r="H722" s="24">
        <v>79192</v>
      </c>
      <c r="I722" s="24">
        <v>92211</v>
      </c>
      <c r="J722" s="24">
        <v>59353</v>
      </c>
      <c r="K722" s="24">
        <v>3901</v>
      </c>
    </row>
    <row r="723" spans="1:11" ht="18.399999999999999" customHeight="1" x14ac:dyDescent="0.25">
      <c r="A723" s="353"/>
      <c r="B723" s="271"/>
      <c r="C723" s="273"/>
      <c r="D723" s="223" t="s">
        <v>223</v>
      </c>
      <c r="E723" s="322"/>
      <c r="F723" s="325"/>
      <c r="G723" s="23">
        <f t="shared" si="41"/>
        <v>30000</v>
      </c>
      <c r="H723" s="24">
        <v>12000</v>
      </c>
      <c r="I723" s="24">
        <v>10000</v>
      </c>
      <c r="J723" s="24">
        <v>4000</v>
      </c>
      <c r="K723" s="24">
        <v>4000</v>
      </c>
    </row>
    <row r="724" spans="1:11" ht="15" customHeight="1" x14ac:dyDescent="0.25">
      <c r="A724" s="353"/>
      <c r="B724" s="272"/>
      <c r="C724" s="274"/>
      <c r="D724" s="295" t="s">
        <v>105</v>
      </c>
      <c r="E724" s="296"/>
      <c r="F724" s="297"/>
      <c r="G724" s="183">
        <f t="shared" ref="G724:G732" si="128">SUM(H724:K724)</f>
        <v>509618</v>
      </c>
      <c r="H724" s="183">
        <f>SUM(H718:H723)</f>
        <v>149220</v>
      </c>
      <c r="I724" s="183">
        <f>SUM(I718:I723)</f>
        <v>180435</v>
      </c>
      <c r="J724" s="183">
        <f>SUM(J718:J723)</f>
        <v>75033</v>
      </c>
      <c r="K724" s="183">
        <f>SUM(K718:K723)</f>
        <v>104930</v>
      </c>
    </row>
    <row r="725" spans="1:11" ht="17.45" customHeight="1" x14ac:dyDescent="0.25">
      <c r="A725" s="353"/>
      <c r="B725" s="286" t="s">
        <v>108</v>
      </c>
      <c r="C725" s="285" t="s">
        <v>121</v>
      </c>
      <c r="D725" s="32">
        <v>142</v>
      </c>
      <c r="E725" s="15" t="s">
        <v>169</v>
      </c>
      <c r="F725" s="22" t="s">
        <v>174</v>
      </c>
      <c r="G725" s="23">
        <f t="shared" si="128"/>
        <v>9240</v>
      </c>
      <c r="H725" s="24">
        <v>3000</v>
      </c>
      <c r="I725" s="24">
        <v>2000</v>
      </c>
      <c r="J725" s="24">
        <v>1040</v>
      </c>
      <c r="K725" s="24">
        <v>3200</v>
      </c>
    </row>
    <row r="726" spans="1:11" ht="22.7" customHeight="1" thickBot="1" x14ac:dyDescent="0.3">
      <c r="A726" s="353"/>
      <c r="B726" s="271"/>
      <c r="C726" s="273"/>
      <c r="D726" s="287" t="s">
        <v>120</v>
      </c>
      <c r="E726" s="288"/>
      <c r="F726" s="289"/>
      <c r="G726" s="192">
        <f t="shared" si="128"/>
        <v>9240</v>
      </c>
      <c r="H726" s="192">
        <f t="shared" ref="H726:K726" si="129">SUM(H725)</f>
        <v>3000</v>
      </c>
      <c r="I726" s="192">
        <f t="shared" si="129"/>
        <v>2000</v>
      </c>
      <c r="J726" s="192">
        <f t="shared" si="129"/>
        <v>1040</v>
      </c>
      <c r="K726" s="192">
        <f t="shared" si="129"/>
        <v>3200</v>
      </c>
    </row>
    <row r="727" spans="1:11" ht="15" customHeight="1" thickBot="1" x14ac:dyDescent="0.3">
      <c r="A727" s="235" t="s">
        <v>234</v>
      </c>
      <c r="B727" s="298" t="s">
        <v>256</v>
      </c>
      <c r="C727" s="299"/>
      <c r="D727" s="299"/>
      <c r="E727" s="299"/>
      <c r="F727" s="300"/>
      <c r="G727" s="236">
        <f t="shared" si="128"/>
        <v>1359716</v>
      </c>
      <c r="H727" s="236">
        <f t="shared" ref="H727:K727" si="130">SUM(H736)</f>
        <v>356348</v>
      </c>
      <c r="I727" s="236">
        <f t="shared" si="130"/>
        <v>528619</v>
      </c>
      <c r="J727" s="236">
        <f t="shared" si="130"/>
        <v>139377</v>
      </c>
      <c r="K727" s="237">
        <f t="shared" si="130"/>
        <v>335372</v>
      </c>
    </row>
    <row r="728" spans="1:11" ht="24.6" customHeight="1" x14ac:dyDescent="0.25">
      <c r="A728" s="270"/>
      <c r="B728" s="271" t="s">
        <v>107</v>
      </c>
      <c r="C728" s="273" t="s">
        <v>104</v>
      </c>
      <c r="D728" s="96" t="s">
        <v>267</v>
      </c>
      <c r="E728" s="332" t="s">
        <v>140</v>
      </c>
      <c r="F728" s="324" t="s">
        <v>163</v>
      </c>
      <c r="G728" s="40">
        <f t="shared" si="128"/>
        <v>385990</v>
      </c>
      <c r="H728" s="41">
        <v>96805</v>
      </c>
      <c r="I728" s="41">
        <v>157210</v>
      </c>
      <c r="J728" s="41">
        <v>35510</v>
      </c>
      <c r="K728" s="41">
        <v>96465</v>
      </c>
    </row>
    <row r="729" spans="1:11" ht="24.6" customHeight="1" x14ac:dyDescent="0.25">
      <c r="A729" s="270"/>
      <c r="B729" s="271"/>
      <c r="C729" s="273"/>
      <c r="D729" s="96" t="s">
        <v>268</v>
      </c>
      <c r="E729" s="321"/>
      <c r="F729" s="324"/>
      <c r="G729" s="23">
        <f t="shared" si="128"/>
        <v>73448</v>
      </c>
      <c r="H729" s="24">
        <v>18400</v>
      </c>
      <c r="I729" s="24">
        <v>36000</v>
      </c>
      <c r="J729" s="24">
        <v>6748</v>
      </c>
      <c r="K729" s="24">
        <v>12300</v>
      </c>
    </row>
    <row r="730" spans="1:11" ht="16.350000000000001" customHeight="1" x14ac:dyDescent="0.25">
      <c r="A730" s="270"/>
      <c r="B730" s="271"/>
      <c r="C730" s="273"/>
      <c r="D730" s="96">
        <v>1422</v>
      </c>
      <c r="E730" s="321"/>
      <c r="F730" s="324"/>
      <c r="G730" s="23">
        <f t="shared" si="128"/>
        <v>213</v>
      </c>
      <c r="H730" s="24"/>
      <c r="I730" s="24"/>
      <c r="J730" s="24"/>
      <c r="K730" s="24">
        <v>213</v>
      </c>
    </row>
    <row r="731" spans="1:11" ht="14.25" customHeight="1" x14ac:dyDescent="0.25">
      <c r="A731" s="270"/>
      <c r="B731" s="271"/>
      <c r="C731" s="273"/>
      <c r="D731" s="96">
        <v>1429</v>
      </c>
      <c r="E731" s="321"/>
      <c r="F731" s="324"/>
      <c r="G731" s="23">
        <f t="shared" si="128"/>
        <v>1487</v>
      </c>
      <c r="H731" s="24"/>
      <c r="I731" s="24">
        <v>5568</v>
      </c>
      <c r="J731" s="24"/>
      <c r="K731" s="24">
        <v>-4081</v>
      </c>
    </row>
    <row r="732" spans="1:11" ht="16.350000000000001" customHeight="1" x14ac:dyDescent="0.25">
      <c r="A732" s="270"/>
      <c r="B732" s="271"/>
      <c r="C732" s="273"/>
      <c r="D732" s="96">
        <v>143</v>
      </c>
      <c r="E732" s="321"/>
      <c r="F732" s="324"/>
      <c r="G732" s="23">
        <f t="shared" si="128"/>
        <v>32546</v>
      </c>
      <c r="H732" s="24"/>
      <c r="I732" s="24">
        <v>19876</v>
      </c>
      <c r="J732" s="24"/>
      <c r="K732" s="24">
        <v>12670</v>
      </c>
    </row>
    <row r="733" spans="1:11" ht="16.5" customHeight="1" x14ac:dyDescent="0.25">
      <c r="A733" s="270"/>
      <c r="B733" s="271"/>
      <c r="C733" s="273"/>
      <c r="D733" s="224">
        <v>151</v>
      </c>
      <c r="E733" s="321"/>
      <c r="F733" s="324"/>
      <c r="G733" s="23">
        <f t="shared" ref="G733:G735" si="131">SUM(H733:K733)</f>
        <v>765232</v>
      </c>
      <c r="H733" s="24">
        <v>212543</v>
      </c>
      <c r="I733" s="24">
        <v>281965</v>
      </c>
      <c r="J733" s="24">
        <v>74119</v>
      </c>
      <c r="K733" s="24">
        <v>196605</v>
      </c>
    </row>
    <row r="734" spans="1:11" ht="15" customHeight="1" x14ac:dyDescent="0.25">
      <c r="A734" s="270"/>
      <c r="B734" s="271"/>
      <c r="C734" s="273"/>
      <c r="D734" s="224" t="s">
        <v>98</v>
      </c>
      <c r="E734" s="321"/>
      <c r="F734" s="324"/>
      <c r="G734" s="23">
        <f t="shared" si="131"/>
        <v>800</v>
      </c>
      <c r="H734" s="24">
        <v>600</v>
      </c>
      <c r="I734" s="24"/>
      <c r="J734" s="24"/>
      <c r="K734" s="24">
        <v>200</v>
      </c>
    </row>
    <row r="735" spans="1:11" ht="13.7" customHeight="1" x14ac:dyDescent="0.25">
      <c r="A735" s="270"/>
      <c r="B735" s="271"/>
      <c r="C735" s="273"/>
      <c r="D735" s="224" t="s">
        <v>223</v>
      </c>
      <c r="E735" s="322"/>
      <c r="F735" s="324"/>
      <c r="G735" s="23">
        <f t="shared" si="131"/>
        <v>100000</v>
      </c>
      <c r="H735" s="24">
        <v>28000</v>
      </c>
      <c r="I735" s="24">
        <v>28000</v>
      </c>
      <c r="J735" s="24">
        <v>23000</v>
      </c>
      <c r="K735" s="24">
        <v>21000</v>
      </c>
    </row>
    <row r="736" spans="1:11" ht="17.45" customHeight="1" thickBot="1" x14ac:dyDescent="0.3">
      <c r="A736" s="270"/>
      <c r="B736" s="271"/>
      <c r="C736" s="273"/>
      <c r="D736" s="287" t="s">
        <v>105</v>
      </c>
      <c r="E736" s="288"/>
      <c r="F736" s="289"/>
      <c r="G736" s="192">
        <f>SUM(H736:K736)</f>
        <v>1359716</v>
      </c>
      <c r="H736" s="192">
        <f>SUM(H728:H735)</f>
        <v>356348</v>
      </c>
      <c r="I736" s="192">
        <f>SUM(I728:I735)</f>
        <v>528619</v>
      </c>
      <c r="J736" s="192">
        <f>SUM(J728:J735)</f>
        <v>139377</v>
      </c>
      <c r="K736" s="192">
        <f>SUM(K728:K735)</f>
        <v>335372</v>
      </c>
    </row>
    <row r="737" spans="1:11" ht="14.25" customHeight="1" thickBot="1" x14ac:dyDescent="0.3">
      <c r="A737" s="235" t="s">
        <v>295</v>
      </c>
      <c r="B737" s="335" t="s">
        <v>240</v>
      </c>
      <c r="C737" s="335"/>
      <c r="D737" s="335"/>
      <c r="E737" s="378"/>
      <c r="F737" s="378"/>
      <c r="G737" s="236">
        <f>SUM(H737:K737)</f>
        <v>772336</v>
      </c>
      <c r="H737" s="236">
        <f t="shared" ref="H737:J737" si="132">SUM(H745)</f>
        <v>200851</v>
      </c>
      <c r="I737" s="236">
        <f t="shared" si="132"/>
        <v>317514</v>
      </c>
      <c r="J737" s="236">
        <f t="shared" si="132"/>
        <v>104505</v>
      </c>
      <c r="K737" s="237">
        <f>SUM(K745)</f>
        <v>149466</v>
      </c>
    </row>
    <row r="738" spans="1:11" ht="25.15" customHeight="1" x14ac:dyDescent="0.25">
      <c r="A738" s="268"/>
      <c r="B738" s="317" t="s">
        <v>107</v>
      </c>
      <c r="C738" s="273" t="s">
        <v>104</v>
      </c>
      <c r="D738" s="96" t="s">
        <v>268</v>
      </c>
      <c r="E738" s="220" t="s">
        <v>103</v>
      </c>
      <c r="F738" s="22" t="s">
        <v>106</v>
      </c>
      <c r="G738" s="91">
        <f>SUM(H738:K738)</f>
        <v>30076</v>
      </c>
      <c r="H738" s="92">
        <v>7500</v>
      </c>
      <c r="I738" s="92">
        <v>12600</v>
      </c>
      <c r="J738" s="92">
        <v>2476</v>
      </c>
      <c r="K738" s="92">
        <v>7500</v>
      </c>
    </row>
    <row r="739" spans="1:11" ht="18.399999999999999" customHeight="1" x14ac:dyDescent="0.25">
      <c r="A739" s="268"/>
      <c r="B739" s="317"/>
      <c r="C739" s="273"/>
      <c r="D739" s="252">
        <v>143</v>
      </c>
      <c r="E739" s="220" t="s">
        <v>103</v>
      </c>
      <c r="F739" s="22" t="s">
        <v>106</v>
      </c>
      <c r="G739" s="91">
        <f>SUM(H739:K739)</f>
        <v>12491</v>
      </c>
      <c r="H739" s="92"/>
      <c r="I739" s="92"/>
      <c r="J739" s="92"/>
      <c r="K739" s="92">
        <v>12491</v>
      </c>
    </row>
    <row r="740" spans="1:11" ht="17.45" customHeight="1" x14ac:dyDescent="0.25">
      <c r="A740" s="268"/>
      <c r="B740" s="317"/>
      <c r="C740" s="273"/>
      <c r="D740" s="282">
        <v>151</v>
      </c>
      <c r="E740" s="15" t="s">
        <v>103</v>
      </c>
      <c r="F740" s="22" t="s">
        <v>106</v>
      </c>
      <c r="G740" s="23">
        <f t="shared" ref="G740:G795" si="133">SUM(H740:K740)</f>
        <v>659416</v>
      </c>
      <c r="H740" s="24">
        <v>174518</v>
      </c>
      <c r="I740" s="24">
        <v>284764</v>
      </c>
      <c r="J740" s="24">
        <v>84279</v>
      </c>
      <c r="K740" s="24">
        <v>115855</v>
      </c>
    </row>
    <row r="741" spans="1:11" ht="17.45" customHeight="1" x14ac:dyDescent="0.25">
      <c r="A741" s="268"/>
      <c r="B741" s="317"/>
      <c r="C741" s="273"/>
      <c r="D741" s="284"/>
      <c r="E741" s="115" t="s">
        <v>145</v>
      </c>
      <c r="F741" s="22" t="s">
        <v>165</v>
      </c>
      <c r="G741" s="23">
        <f t="shared" si="133"/>
        <v>200</v>
      </c>
      <c r="H741" s="24"/>
      <c r="I741" s="24">
        <v>200</v>
      </c>
      <c r="J741" s="24"/>
      <c r="K741" s="24"/>
    </row>
    <row r="742" spans="1:11" ht="17.45" customHeight="1" x14ac:dyDescent="0.25">
      <c r="A742" s="268"/>
      <c r="B742" s="317"/>
      <c r="C742" s="273"/>
      <c r="D742" s="224" t="s">
        <v>98</v>
      </c>
      <c r="E742" s="320" t="s">
        <v>103</v>
      </c>
      <c r="F742" s="323" t="s">
        <v>106</v>
      </c>
      <c r="G742" s="23">
        <f t="shared" si="133"/>
        <v>1000</v>
      </c>
      <c r="H742" s="24">
        <v>250</v>
      </c>
      <c r="I742" s="24">
        <v>250</v>
      </c>
      <c r="J742" s="24">
        <v>250</v>
      </c>
      <c r="K742" s="24">
        <v>250</v>
      </c>
    </row>
    <row r="743" spans="1:11" ht="17.45" customHeight="1" x14ac:dyDescent="0.25">
      <c r="A743" s="268"/>
      <c r="B743" s="317"/>
      <c r="C743" s="273"/>
      <c r="D743" s="224" t="s">
        <v>223</v>
      </c>
      <c r="E743" s="321"/>
      <c r="F743" s="324"/>
      <c r="G743" s="23">
        <f t="shared" si="133"/>
        <v>68770</v>
      </c>
      <c r="H743" s="24">
        <v>18200</v>
      </c>
      <c r="I743" s="24">
        <v>19700</v>
      </c>
      <c r="J743" s="24">
        <v>17500</v>
      </c>
      <c r="K743" s="24">
        <v>13370</v>
      </c>
    </row>
    <row r="744" spans="1:11" ht="17.45" customHeight="1" x14ac:dyDescent="0.25">
      <c r="A744" s="268"/>
      <c r="B744" s="317"/>
      <c r="C744" s="273"/>
      <c r="D744" s="32" t="s">
        <v>99</v>
      </c>
      <c r="E744" s="322"/>
      <c r="F744" s="325"/>
      <c r="G744" s="23">
        <f t="shared" si="133"/>
        <v>383</v>
      </c>
      <c r="H744" s="24">
        <v>383</v>
      </c>
      <c r="I744" s="24"/>
      <c r="J744" s="24"/>
      <c r="K744" s="24"/>
    </row>
    <row r="745" spans="1:11" ht="17.45" customHeight="1" thickBot="1" x14ac:dyDescent="0.3">
      <c r="A745" s="269"/>
      <c r="B745" s="317"/>
      <c r="C745" s="273"/>
      <c r="D745" s="287" t="s">
        <v>105</v>
      </c>
      <c r="E745" s="288"/>
      <c r="F745" s="289"/>
      <c r="G745" s="192">
        <f>SUM(H745:K745)</f>
        <v>772336</v>
      </c>
      <c r="H745" s="192">
        <f>SUM(H738:H744)</f>
        <v>200851</v>
      </c>
      <c r="I745" s="192">
        <f>SUM(I738:I744)</f>
        <v>317514</v>
      </c>
      <c r="J745" s="192">
        <f>SUM(J738:J744)</f>
        <v>104505</v>
      </c>
      <c r="K745" s="192">
        <f>SUM(K738:K744)</f>
        <v>149466</v>
      </c>
    </row>
    <row r="746" spans="1:11" ht="17.45" customHeight="1" thickBot="1" x14ac:dyDescent="0.3">
      <c r="A746" s="193" t="s">
        <v>236</v>
      </c>
      <c r="B746" s="298" t="s">
        <v>242</v>
      </c>
      <c r="C746" s="299"/>
      <c r="D746" s="299"/>
      <c r="E746" s="299"/>
      <c r="F746" s="300"/>
      <c r="G746" s="236">
        <f>SUM(H746:K746)</f>
        <v>579514</v>
      </c>
      <c r="H746" s="236">
        <f>SUM(H748,H756)</f>
        <v>145500</v>
      </c>
      <c r="I746" s="236">
        <f>SUM(I748,I756)</f>
        <v>216159</v>
      </c>
      <c r="J746" s="236">
        <f>SUM(J748,J756)</f>
        <v>140636</v>
      </c>
      <c r="K746" s="237">
        <f>SUM(K748,K756)</f>
        <v>77219</v>
      </c>
    </row>
    <row r="747" spans="1:11" ht="17.45" customHeight="1" x14ac:dyDescent="0.25">
      <c r="A747" s="270"/>
      <c r="B747" s="326" t="s">
        <v>100</v>
      </c>
      <c r="C747" s="273" t="s">
        <v>101</v>
      </c>
      <c r="D747" s="233" t="s">
        <v>261</v>
      </c>
      <c r="E747" s="182" t="s">
        <v>103</v>
      </c>
      <c r="F747" s="182" t="s">
        <v>106</v>
      </c>
      <c r="G747" s="93">
        <f>SUM(H747:K747)</f>
        <v>110</v>
      </c>
      <c r="H747" s="94"/>
      <c r="I747" s="94">
        <v>1000</v>
      </c>
      <c r="J747" s="94">
        <v>800</v>
      </c>
      <c r="K747" s="94">
        <v>-1690</v>
      </c>
    </row>
    <row r="748" spans="1:11" ht="17.45" customHeight="1" x14ac:dyDescent="0.25">
      <c r="A748" s="270"/>
      <c r="B748" s="327"/>
      <c r="C748" s="274"/>
      <c r="D748" s="295" t="s">
        <v>102</v>
      </c>
      <c r="E748" s="296"/>
      <c r="F748" s="297"/>
      <c r="G748" s="196">
        <f>SUM(H748:K748)</f>
        <v>110</v>
      </c>
      <c r="H748" s="196">
        <f t="shared" ref="H748:K748" si="134">SUM(H747)</f>
        <v>0</v>
      </c>
      <c r="I748" s="196">
        <f t="shared" si="134"/>
        <v>1000</v>
      </c>
      <c r="J748" s="196">
        <f t="shared" si="134"/>
        <v>800</v>
      </c>
      <c r="K748" s="196">
        <f t="shared" si="134"/>
        <v>-1690</v>
      </c>
    </row>
    <row r="749" spans="1:11" ht="25.15" customHeight="1" x14ac:dyDescent="0.25">
      <c r="A749" s="270"/>
      <c r="B749" s="286" t="s">
        <v>107</v>
      </c>
      <c r="C749" s="285" t="s">
        <v>104</v>
      </c>
      <c r="D749" s="96" t="s">
        <v>268</v>
      </c>
      <c r="E749" s="320" t="s">
        <v>103</v>
      </c>
      <c r="F749" s="323" t="s">
        <v>106</v>
      </c>
      <c r="G749" s="23">
        <f t="shared" si="133"/>
        <v>23721</v>
      </c>
      <c r="H749" s="24">
        <v>6500</v>
      </c>
      <c r="I749" s="24">
        <v>8700</v>
      </c>
      <c r="J749" s="24">
        <v>6500</v>
      </c>
      <c r="K749" s="24">
        <v>2021</v>
      </c>
    </row>
    <row r="750" spans="1:11" ht="15.6" customHeight="1" x14ac:dyDescent="0.25">
      <c r="A750" s="270"/>
      <c r="B750" s="271"/>
      <c r="C750" s="273"/>
      <c r="D750" s="96">
        <v>1422</v>
      </c>
      <c r="E750" s="321"/>
      <c r="F750" s="324"/>
      <c r="G750" s="23">
        <f t="shared" si="133"/>
        <v>93</v>
      </c>
      <c r="H750" s="24"/>
      <c r="I750" s="24"/>
      <c r="J750" s="24"/>
      <c r="K750" s="24">
        <v>93</v>
      </c>
    </row>
    <row r="751" spans="1:11" ht="15.6" customHeight="1" x14ac:dyDescent="0.25">
      <c r="A751" s="270"/>
      <c r="B751" s="271"/>
      <c r="C751" s="273"/>
      <c r="D751" s="96">
        <v>143</v>
      </c>
      <c r="E751" s="321"/>
      <c r="F751" s="324"/>
      <c r="G751" s="23">
        <f t="shared" si="133"/>
        <v>6800</v>
      </c>
      <c r="H751" s="24"/>
      <c r="I751" s="24"/>
      <c r="J751" s="24">
        <v>1800</v>
      </c>
      <c r="K751" s="24">
        <v>5000</v>
      </c>
    </row>
    <row r="752" spans="1:11" ht="17.45" customHeight="1" x14ac:dyDescent="0.25">
      <c r="A752" s="270"/>
      <c r="B752" s="271"/>
      <c r="C752" s="273"/>
      <c r="D752" s="224">
        <v>151</v>
      </c>
      <c r="E752" s="321"/>
      <c r="F752" s="324"/>
      <c r="G752" s="23">
        <f t="shared" si="133"/>
        <v>418873</v>
      </c>
      <c r="H752" s="24">
        <v>129900</v>
      </c>
      <c r="I752" s="24">
        <v>161120</v>
      </c>
      <c r="J752" s="24">
        <v>90934</v>
      </c>
      <c r="K752" s="24">
        <v>36919</v>
      </c>
    </row>
    <row r="753" spans="1:11" ht="17.45" customHeight="1" x14ac:dyDescent="0.25">
      <c r="A753" s="270"/>
      <c r="B753" s="271"/>
      <c r="C753" s="273"/>
      <c r="D753" s="224" t="s">
        <v>187</v>
      </c>
      <c r="E753" s="321"/>
      <c r="F753" s="324"/>
      <c r="G753" s="23">
        <f t="shared" si="133"/>
        <v>105580</v>
      </c>
      <c r="H753" s="24"/>
      <c r="I753" s="24">
        <v>36000</v>
      </c>
      <c r="J753" s="24">
        <v>36000</v>
      </c>
      <c r="K753" s="24">
        <v>33580</v>
      </c>
    </row>
    <row r="754" spans="1:11" ht="17.45" customHeight="1" x14ac:dyDescent="0.25">
      <c r="A754" s="270"/>
      <c r="B754" s="271"/>
      <c r="C754" s="273"/>
      <c r="D754" s="224" t="s">
        <v>223</v>
      </c>
      <c r="E754" s="321"/>
      <c r="F754" s="324"/>
      <c r="G754" s="23">
        <f t="shared" si="133"/>
        <v>8000</v>
      </c>
      <c r="H754" s="24"/>
      <c r="I754" s="24">
        <v>2102</v>
      </c>
      <c r="J754" s="24">
        <v>4602</v>
      </c>
      <c r="K754" s="24">
        <v>1296</v>
      </c>
    </row>
    <row r="755" spans="1:11" ht="17.45" customHeight="1" x14ac:dyDescent="0.25">
      <c r="A755" s="270"/>
      <c r="B755" s="271"/>
      <c r="C755" s="273"/>
      <c r="D755" s="224" t="s">
        <v>99</v>
      </c>
      <c r="E755" s="322"/>
      <c r="F755" s="325"/>
      <c r="G755" s="23">
        <f t="shared" si="133"/>
        <v>16337</v>
      </c>
      <c r="H755" s="24">
        <v>9100</v>
      </c>
      <c r="I755" s="24">
        <v>7237</v>
      </c>
      <c r="J755" s="24"/>
      <c r="K755" s="24"/>
    </row>
    <row r="756" spans="1:11" ht="17.45" customHeight="1" thickBot="1" x14ac:dyDescent="0.3">
      <c r="A756" s="270"/>
      <c r="B756" s="271"/>
      <c r="C756" s="273"/>
      <c r="D756" s="287" t="s">
        <v>105</v>
      </c>
      <c r="E756" s="288"/>
      <c r="F756" s="289"/>
      <c r="G756" s="192">
        <f>SUM(H756:K756)</f>
        <v>579404</v>
      </c>
      <c r="H756" s="192">
        <f>SUM(H749:H755)</f>
        <v>145500</v>
      </c>
      <c r="I756" s="192">
        <f>SUM(I749:I755)</f>
        <v>215159</v>
      </c>
      <c r="J756" s="192">
        <f>SUM(J749:J755)</f>
        <v>139836</v>
      </c>
      <c r="K756" s="192">
        <f>SUM(K749:K755)</f>
        <v>78909</v>
      </c>
    </row>
    <row r="757" spans="1:11" ht="17.45" customHeight="1" thickBot="1" x14ac:dyDescent="0.3">
      <c r="A757" s="193" t="s">
        <v>269</v>
      </c>
      <c r="B757" s="298" t="s">
        <v>243</v>
      </c>
      <c r="C757" s="299"/>
      <c r="D757" s="299"/>
      <c r="E757" s="299"/>
      <c r="F757" s="300"/>
      <c r="G757" s="237">
        <f>SUM(H757:K757)</f>
        <v>215255</v>
      </c>
      <c r="H757" s="237">
        <f t="shared" ref="H757:J757" si="135">SUM(H765)</f>
        <v>63702</v>
      </c>
      <c r="I757" s="237">
        <f t="shared" si="135"/>
        <v>63494</v>
      </c>
      <c r="J757" s="237">
        <f t="shared" si="135"/>
        <v>45099</v>
      </c>
      <c r="K757" s="237">
        <f>SUM(K765)</f>
        <v>42960</v>
      </c>
    </row>
    <row r="758" spans="1:11" ht="24.6" customHeight="1" x14ac:dyDescent="0.25">
      <c r="A758" s="270"/>
      <c r="B758" s="286" t="s">
        <v>107</v>
      </c>
      <c r="C758" s="285" t="s">
        <v>104</v>
      </c>
      <c r="D758" s="96" t="s">
        <v>268</v>
      </c>
      <c r="E758" s="15" t="s">
        <v>92</v>
      </c>
      <c r="F758" s="22" t="s">
        <v>97</v>
      </c>
      <c r="G758" s="23">
        <f t="shared" si="133"/>
        <v>76181</v>
      </c>
      <c r="H758" s="24">
        <v>23400</v>
      </c>
      <c r="I758" s="24">
        <v>22400</v>
      </c>
      <c r="J758" s="24">
        <v>11844</v>
      </c>
      <c r="K758" s="24">
        <v>18537</v>
      </c>
    </row>
    <row r="759" spans="1:11" ht="24.6" customHeight="1" x14ac:dyDescent="0.25">
      <c r="A759" s="270"/>
      <c r="B759" s="271"/>
      <c r="C759" s="273"/>
      <c r="D759" s="225">
        <v>1422</v>
      </c>
      <c r="E759" s="220" t="s">
        <v>92</v>
      </c>
      <c r="F759" s="22" t="s">
        <v>97</v>
      </c>
      <c r="G759" s="23">
        <f t="shared" si="133"/>
        <v>105</v>
      </c>
      <c r="H759" s="24"/>
      <c r="I759" s="24"/>
      <c r="J759" s="24"/>
      <c r="K759" s="24">
        <v>105</v>
      </c>
    </row>
    <row r="760" spans="1:11" ht="24.6" customHeight="1" x14ac:dyDescent="0.25">
      <c r="A760" s="270"/>
      <c r="B760" s="271"/>
      <c r="C760" s="273"/>
      <c r="D760" s="252">
        <v>143</v>
      </c>
      <c r="E760" s="220" t="s">
        <v>92</v>
      </c>
      <c r="F760" s="22" t="s">
        <v>97</v>
      </c>
      <c r="G760" s="23">
        <f t="shared" si="133"/>
        <v>2000</v>
      </c>
      <c r="H760" s="24"/>
      <c r="I760" s="24"/>
      <c r="J760" s="24"/>
      <c r="K760" s="24">
        <v>2000</v>
      </c>
    </row>
    <row r="761" spans="1:11" ht="15.6" customHeight="1" x14ac:dyDescent="0.25">
      <c r="A761" s="270"/>
      <c r="B761" s="271"/>
      <c r="C761" s="273"/>
      <c r="D761" s="282">
        <v>151</v>
      </c>
      <c r="E761" s="15" t="s">
        <v>244</v>
      </c>
      <c r="F761" s="22" t="s">
        <v>245</v>
      </c>
      <c r="G761" s="23">
        <f t="shared" si="133"/>
        <v>4500</v>
      </c>
      <c r="H761" s="24">
        <v>1000</v>
      </c>
      <c r="I761" s="24">
        <v>3000</v>
      </c>
      <c r="J761" s="24">
        <v>500</v>
      </c>
      <c r="K761" s="24"/>
    </row>
    <row r="762" spans="1:11" ht="17.45" customHeight="1" x14ac:dyDescent="0.25">
      <c r="A762" s="270"/>
      <c r="B762" s="271"/>
      <c r="C762" s="273"/>
      <c r="D762" s="284"/>
      <c r="E762" s="15" t="s">
        <v>92</v>
      </c>
      <c r="F762" s="22" t="s">
        <v>97</v>
      </c>
      <c r="G762" s="23">
        <f t="shared" si="133"/>
        <v>118469</v>
      </c>
      <c r="H762" s="24">
        <v>34302</v>
      </c>
      <c r="I762" s="24">
        <v>32214</v>
      </c>
      <c r="J762" s="24">
        <v>29755</v>
      </c>
      <c r="K762" s="24">
        <v>22198</v>
      </c>
    </row>
    <row r="763" spans="1:11" ht="14.25" customHeight="1" x14ac:dyDescent="0.25">
      <c r="A763" s="270"/>
      <c r="B763" s="271"/>
      <c r="C763" s="273"/>
      <c r="D763" s="282" t="s">
        <v>187</v>
      </c>
      <c r="E763" s="15" t="s">
        <v>244</v>
      </c>
      <c r="F763" s="22" t="s">
        <v>245</v>
      </c>
      <c r="G763" s="23">
        <f t="shared" si="133"/>
        <v>3000</v>
      </c>
      <c r="H763" s="24">
        <v>1000</v>
      </c>
      <c r="I763" s="24">
        <v>2000</v>
      </c>
      <c r="J763" s="24"/>
      <c r="K763" s="24"/>
    </row>
    <row r="764" spans="1:11" ht="17.45" customHeight="1" x14ac:dyDescent="0.25">
      <c r="A764" s="270"/>
      <c r="B764" s="271"/>
      <c r="C764" s="273"/>
      <c r="D764" s="284"/>
      <c r="E764" s="35" t="s">
        <v>92</v>
      </c>
      <c r="F764" s="22" t="s">
        <v>97</v>
      </c>
      <c r="G764" s="23">
        <f t="shared" si="133"/>
        <v>11000</v>
      </c>
      <c r="H764" s="24">
        <v>4000</v>
      </c>
      <c r="I764" s="24">
        <v>3880</v>
      </c>
      <c r="J764" s="24">
        <v>3000</v>
      </c>
      <c r="K764" s="24">
        <v>120</v>
      </c>
    </row>
    <row r="765" spans="1:11" ht="17.45" customHeight="1" thickBot="1" x14ac:dyDescent="0.3">
      <c r="A765" s="270"/>
      <c r="B765" s="271"/>
      <c r="C765" s="273"/>
      <c r="D765" s="287" t="s">
        <v>105</v>
      </c>
      <c r="E765" s="288"/>
      <c r="F765" s="289"/>
      <c r="G765" s="192">
        <f>SUM(H765:K765)</f>
        <v>215255</v>
      </c>
      <c r="H765" s="192">
        <f>SUM(H758:H764)</f>
        <v>63702</v>
      </c>
      <c r="I765" s="192">
        <f>SUM(I758:I764)</f>
        <v>63494</v>
      </c>
      <c r="J765" s="192">
        <f>SUM(J758:J764)</f>
        <v>45099</v>
      </c>
      <c r="K765" s="192">
        <f>SUM(K758:K764)</f>
        <v>42960</v>
      </c>
    </row>
    <row r="766" spans="1:11" ht="17.45" customHeight="1" thickBot="1" x14ac:dyDescent="0.3">
      <c r="A766" s="193" t="s">
        <v>237</v>
      </c>
      <c r="B766" s="298" t="s">
        <v>246</v>
      </c>
      <c r="C766" s="299"/>
      <c r="D766" s="299"/>
      <c r="E766" s="299"/>
      <c r="F766" s="300"/>
      <c r="G766" s="236">
        <f>SUM(G774,G776)</f>
        <v>192024</v>
      </c>
      <c r="H766" s="236">
        <f t="shared" ref="H766:K766" si="136">SUM(H774,H776)</f>
        <v>49376</v>
      </c>
      <c r="I766" s="236">
        <f t="shared" si="136"/>
        <v>67850</v>
      </c>
      <c r="J766" s="236">
        <f t="shared" si="136"/>
        <v>49179</v>
      </c>
      <c r="K766" s="236">
        <f t="shared" si="136"/>
        <v>25619</v>
      </c>
    </row>
    <row r="767" spans="1:11" ht="23.1" customHeight="1" x14ac:dyDescent="0.25">
      <c r="A767" s="329"/>
      <c r="B767" s="271" t="s">
        <v>85</v>
      </c>
      <c r="C767" s="273" t="s">
        <v>86</v>
      </c>
      <c r="D767" s="283">
        <v>151</v>
      </c>
      <c r="E767" s="119" t="s">
        <v>139</v>
      </c>
      <c r="F767" s="180" t="s">
        <v>301</v>
      </c>
      <c r="G767" s="40">
        <f t="shared" si="133"/>
        <v>4000</v>
      </c>
      <c r="H767" s="41">
        <v>1000</v>
      </c>
      <c r="I767" s="41">
        <v>3000</v>
      </c>
      <c r="J767" s="41"/>
      <c r="K767" s="41"/>
    </row>
    <row r="768" spans="1:11" ht="17.45" customHeight="1" x14ac:dyDescent="0.25">
      <c r="A768" s="270"/>
      <c r="B768" s="271"/>
      <c r="C768" s="273"/>
      <c r="D768" s="284"/>
      <c r="E768" s="115" t="s">
        <v>88</v>
      </c>
      <c r="F768" s="22" t="s">
        <v>94</v>
      </c>
      <c r="G768" s="40">
        <f t="shared" si="133"/>
        <v>166034</v>
      </c>
      <c r="H768" s="41">
        <v>47400</v>
      </c>
      <c r="I768" s="41">
        <v>56350</v>
      </c>
      <c r="J768" s="41">
        <v>40693</v>
      </c>
      <c r="K768" s="41">
        <v>21591</v>
      </c>
    </row>
    <row r="769" spans="1:11" ht="17.45" customHeight="1" x14ac:dyDescent="0.25">
      <c r="A769" s="270"/>
      <c r="B769" s="271"/>
      <c r="C769" s="273"/>
      <c r="D769" s="224">
        <v>1422</v>
      </c>
      <c r="E769" s="220" t="s">
        <v>88</v>
      </c>
      <c r="F769" s="22" t="s">
        <v>94</v>
      </c>
      <c r="G769" s="40">
        <f t="shared" si="133"/>
        <v>1000</v>
      </c>
      <c r="H769" s="125"/>
      <c r="I769" s="125"/>
      <c r="J769" s="125"/>
      <c r="K769" s="125">
        <v>1000</v>
      </c>
    </row>
    <row r="770" spans="1:11" ht="17.45" customHeight="1" x14ac:dyDescent="0.25">
      <c r="A770" s="270"/>
      <c r="B770" s="271"/>
      <c r="C770" s="273"/>
      <c r="D770" s="224">
        <v>143</v>
      </c>
      <c r="E770" s="220" t="s">
        <v>88</v>
      </c>
      <c r="F770" s="22" t="s">
        <v>94</v>
      </c>
      <c r="G770" s="40">
        <f t="shared" si="133"/>
        <v>2000</v>
      </c>
      <c r="H770" s="125"/>
      <c r="I770" s="125"/>
      <c r="J770" s="125"/>
      <c r="K770" s="125">
        <v>2000</v>
      </c>
    </row>
    <row r="771" spans="1:11" ht="17.45" customHeight="1" x14ac:dyDescent="0.25">
      <c r="A771" s="270"/>
      <c r="B771" s="271"/>
      <c r="C771" s="273"/>
      <c r="D771" s="224">
        <v>144</v>
      </c>
      <c r="E771" s="320" t="s">
        <v>88</v>
      </c>
      <c r="F771" s="323" t="s">
        <v>94</v>
      </c>
      <c r="G771" s="23">
        <f t="shared" si="133"/>
        <v>2304</v>
      </c>
      <c r="H771" s="24">
        <v>576</v>
      </c>
      <c r="I771" s="24">
        <v>700</v>
      </c>
      <c r="J771" s="24">
        <v>700</v>
      </c>
      <c r="K771" s="24">
        <v>328</v>
      </c>
    </row>
    <row r="772" spans="1:11" ht="17.45" customHeight="1" x14ac:dyDescent="0.25">
      <c r="A772" s="270"/>
      <c r="B772" s="271"/>
      <c r="C772" s="273"/>
      <c r="D772" s="224" t="s">
        <v>98</v>
      </c>
      <c r="E772" s="321"/>
      <c r="F772" s="324"/>
      <c r="G772" s="23">
        <f t="shared" si="133"/>
        <v>300</v>
      </c>
      <c r="H772" s="24">
        <v>50</v>
      </c>
      <c r="I772" s="24">
        <v>100</v>
      </c>
      <c r="J772" s="24">
        <v>100</v>
      </c>
      <c r="K772" s="24">
        <v>50</v>
      </c>
    </row>
    <row r="773" spans="1:11" ht="17.45" customHeight="1" x14ac:dyDescent="0.25">
      <c r="A773" s="270"/>
      <c r="B773" s="271"/>
      <c r="C773" s="273"/>
      <c r="D773" s="224" t="s">
        <v>187</v>
      </c>
      <c r="E773" s="322"/>
      <c r="F773" s="325"/>
      <c r="G773" s="23">
        <f t="shared" si="133"/>
        <v>15000</v>
      </c>
      <c r="H773" s="24">
        <v>350</v>
      </c>
      <c r="I773" s="24">
        <v>7000</v>
      </c>
      <c r="J773" s="24">
        <v>7000</v>
      </c>
      <c r="K773" s="24">
        <v>650</v>
      </c>
    </row>
    <row r="774" spans="1:11" ht="17.45" customHeight="1" x14ac:dyDescent="0.25">
      <c r="A774" s="270"/>
      <c r="B774" s="271"/>
      <c r="C774" s="273"/>
      <c r="D774" s="287" t="s">
        <v>89</v>
      </c>
      <c r="E774" s="288"/>
      <c r="F774" s="289"/>
      <c r="G774" s="192">
        <f>SUM(H774:K774)</f>
        <v>190638</v>
      </c>
      <c r="H774" s="192">
        <f>SUM(H767:H773)</f>
        <v>49376</v>
      </c>
      <c r="I774" s="192">
        <f>SUM(I767:I773)</f>
        <v>67150</v>
      </c>
      <c r="J774" s="192">
        <f>SUM(J767:J773)</f>
        <v>48493</v>
      </c>
      <c r="K774" s="192">
        <f>SUM(K767:K773)</f>
        <v>25619</v>
      </c>
    </row>
    <row r="775" spans="1:11" ht="33.4" customHeight="1" x14ac:dyDescent="0.25">
      <c r="A775" s="270"/>
      <c r="B775" s="286" t="s">
        <v>108</v>
      </c>
      <c r="C775" s="285" t="s">
        <v>121</v>
      </c>
      <c r="D775" s="32">
        <v>142</v>
      </c>
      <c r="E775" s="207" t="s">
        <v>178</v>
      </c>
      <c r="F775" s="22" t="s">
        <v>179</v>
      </c>
      <c r="G775" s="34">
        <f>SUM(H775:K775)</f>
        <v>1386</v>
      </c>
      <c r="H775" s="24"/>
      <c r="I775" s="24">
        <v>700</v>
      </c>
      <c r="J775" s="24">
        <v>686</v>
      </c>
      <c r="K775" s="24"/>
    </row>
    <row r="776" spans="1:11" ht="17.45" customHeight="1" x14ac:dyDescent="0.25">
      <c r="A776" s="330"/>
      <c r="B776" s="272"/>
      <c r="C776" s="274"/>
      <c r="D776" s="295" t="s">
        <v>120</v>
      </c>
      <c r="E776" s="296"/>
      <c r="F776" s="297"/>
      <c r="G776" s="183">
        <f>SUM(G775)</f>
        <v>1386</v>
      </c>
      <c r="H776" s="183">
        <f t="shared" ref="H776:K776" si="137">SUM(H775)</f>
        <v>0</v>
      </c>
      <c r="I776" s="183">
        <f t="shared" si="137"/>
        <v>700</v>
      </c>
      <c r="J776" s="183">
        <f t="shared" si="137"/>
        <v>686</v>
      </c>
      <c r="K776" s="183">
        <f t="shared" si="137"/>
        <v>0</v>
      </c>
    </row>
    <row r="777" spans="1:11" ht="17.45" customHeight="1" thickBot="1" x14ac:dyDescent="0.3">
      <c r="A777" s="255" t="s">
        <v>238</v>
      </c>
      <c r="B777" s="358" t="s">
        <v>247</v>
      </c>
      <c r="C777" s="359"/>
      <c r="D777" s="359"/>
      <c r="E777" s="359"/>
      <c r="F777" s="360"/>
      <c r="G777" s="256">
        <f>SUM(H777:K777)</f>
        <v>303925.82</v>
      </c>
      <c r="H777" s="256">
        <f t="shared" ref="H777:K777" si="138">SUM(H781,H784)</f>
        <v>74131</v>
      </c>
      <c r="I777" s="256">
        <f t="shared" si="138"/>
        <v>79020.649999999994</v>
      </c>
      <c r="J777" s="256">
        <f t="shared" si="138"/>
        <v>76990.17</v>
      </c>
      <c r="K777" s="257">
        <f t="shared" si="138"/>
        <v>73784</v>
      </c>
    </row>
    <row r="778" spans="1:11" ht="17.45" customHeight="1" x14ac:dyDescent="0.25">
      <c r="A778" s="177"/>
      <c r="B778" s="271" t="s">
        <v>71</v>
      </c>
      <c r="C778" s="273" t="s">
        <v>72</v>
      </c>
      <c r="D778" s="258" t="s">
        <v>312</v>
      </c>
      <c r="E778" s="321" t="s">
        <v>74</v>
      </c>
      <c r="F778" s="264" t="s">
        <v>82</v>
      </c>
      <c r="G778" s="40">
        <f t="shared" si="133"/>
        <v>1748.82</v>
      </c>
      <c r="H778" s="175"/>
      <c r="I778" s="175">
        <v>889.65</v>
      </c>
      <c r="J778" s="175">
        <v>859.17</v>
      </c>
      <c r="K778" s="175"/>
    </row>
    <row r="779" spans="1:11" ht="17.45" customHeight="1" x14ac:dyDescent="0.25">
      <c r="A779" s="353"/>
      <c r="B779" s="271"/>
      <c r="C779" s="273"/>
      <c r="D779" s="224">
        <v>151</v>
      </c>
      <c r="E779" s="321"/>
      <c r="F779" s="264"/>
      <c r="G779" s="40">
        <f t="shared" si="133"/>
        <v>45777</v>
      </c>
      <c r="H779" s="41">
        <v>10031</v>
      </c>
      <c r="I779" s="41">
        <v>14031</v>
      </c>
      <c r="J779" s="41">
        <v>12031</v>
      </c>
      <c r="K779" s="41">
        <v>9684</v>
      </c>
    </row>
    <row r="780" spans="1:11" ht="17.45" customHeight="1" x14ac:dyDescent="0.25">
      <c r="A780" s="353"/>
      <c r="B780" s="271"/>
      <c r="C780" s="273"/>
      <c r="D780" s="224" t="s">
        <v>187</v>
      </c>
      <c r="E780" s="322"/>
      <c r="F780" s="265"/>
      <c r="G780" s="23">
        <f t="shared" si="133"/>
        <v>8000</v>
      </c>
      <c r="H780" s="24">
        <v>2000</v>
      </c>
      <c r="I780" s="24">
        <v>2000</v>
      </c>
      <c r="J780" s="24">
        <v>2000</v>
      </c>
      <c r="K780" s="24">
        <v>2000</v>
      </c>
    </row>
    <row r="781" spans="1:11" ht="17.45" customHeight="1" x14ac:dyDescent="0.25">
      <c r="A781" s="353"/>
      <c r="B781" s="272"/>
      <c r="C781" s="274"/>
      <c r="D781" s="295" t="s">
        <v>84</v>
      </c>
      <c r="E781" s="296"/>
      <c r="F781" s="297"/>
      <c r="G781" s="183">
        <f>SUM(H781:K781)</f>
        <v>55525.82</v>
      </c>
      <c r="H781" s="183">
        <f>SUM(H778:H780)</f>
        <v>12031</v>
      </c>
      <c r="I781" s="183">
        <f t="shared" ref="I781:K781" si="139">SUM(I778:I780)</f>
        <v>16920.650000000001</v>
      </c>
      <c r="J781" s="183">
        <f t="shared" si="139"/>
        <v>14890.17</v>
      </c>
      <c r="K781" s="183">
        <f t="shared" si="139"/>
        <v>11684</v>
      </c>
    </row>
    <row r="782" spans="1:11" ht="17.45" customHeight="1" thickBot="1" x14ac:dyDescent="0.3">
      <c r="A782" s="353"/>
      <c r="B782" s="286" t="s">
        <v>108</v>
      </c>
      <c r="C782" s="285" t="s">
        <v>121</v>
      </c>
      <c r="D782" s="282">
        <v>142</v>
      </c>
      <c r="E782" s="15" t="s">
        <v>73</v>
      </c>
      <c r="F782" s="22" t="s">
        <v>81</v>
      </c>
      <c r="G782" s="23">
        <f t="shared" si="133"/>
        <v>184300</v>
      </c>
      <c r="H782" s="24">
        <v>46075</v>
      </c>
      <c r="I782" s="70">
        <v>46075</v>
      </c>
      <c r="J782" s="24">
        <v>46075</v>
      </c>
      <c r="K782" s="24">
        <v>46075</v>
      </c>
    </row>
    <row r="783" spans="1:11" ht="17.45" customHeight="1" thickBot="1" x14ac:dyDescent="0.3">
      <c r="A783" s="353"/>
      <c r="B783" s="271"/>
      <c r="C783" s="273"/>
      <c r="D783" s="284"/>
      <c r="E783" s="15" t="s">
        <v>74</v>
      </c>
      <c r="F783" s="22" t="s">
        <v>82</v>
      </c>
      <c r="G783" s="23">
        <f t="shared" si="133"/>
        <v>64100</v>
      </c>
      <c r="H783" s="97">
        <v>16025</v>
      </c>
      <c r="I783" s="99">
        <v>16025</v>
      </c>
      <c r="J783" s="98">
        <v>16025</v>
      </c>
      <c r="K783" s="24">
        <v>16025</v>
      </c>
    </row>
    <row r="784" spans="1:11" ht="17.45" customHeight="1" thickBot="1" x14ac:dyDescent="0.3">
      <c r="A784" s="353"/>
      <c r="B784" s="271"/>
      <c r="C784" s="273"/>
      <c r="D784" s="287" t="s">
        <v>120</v>
      </c>
      <c r="E784" s="288"/>
      <c r="F784" s="289"/>
      <c r="G784" s="192">
        <f>SUM(H784:K784)</f>
        <v>248400</v>
      </c>
      <c r="H784" s="192">
        <f t="shared" ref="H784:K784" si="140">SUM(H782:H783)</f>
        <v>62100</v>
      </c>
      <c r="I784" s="189">
        <f t="shared" si="140"/>
        <v>62100</v>
      </c>
      <c r="J784" s="192">
        <f t="shared" si="140"/>
        <v>62100</v>
      </c>
      <c r="K784" s="192">
        <f t="shared" si="140"/>
        <v>62100</v>
      </c>
    </row>
    <row r="785" spans="1:11" ht="17.45" customHeight="1" thickBot="1" x14ac:dyDescent="0.3">
      <c r="A785" s="193" t="s">
        <v>239</v>
      </c>
      <c r="B785" s="298" t="s">
        <v>248</v>
      </c>
      <c r="C785" s="299"/>
      <c r="D785" s="299"/>
      <c r="E785" s="299"/>
      <c r="F785" s="300"/>
      <c r="G785" s="238">
        <f>SUM(H785:K785)</f>
        <v>1990883</v>
      </c>
      <c r="H785" s="238">
        <f>SUM(H788,H796)</f>
        <v>573960</v>
      </c>
      <c r="I785" s="238">
        <f>SUM(I788,I796)</f>
        <v>638498</v>
      </c>
      <c r="J785" s="238">
        <f>SUM(J788,J796)</f>
        <v>563512</v>
      </c>
      <c r="K785" s="239">
        <f>SUM(K788,K796)</f>
        <v>214913</v>
      </c>
    </row>
    <row r="786" spans="1:11" ht="25.5" customHeight="1" x14ac:dyDescent="0.25">
      <c r="A786" s="354"/>
      <c r="B786" s="271" t="s">
        <v>108</v>
      </c>
      <c r="C786" s="273" t="s">
        <v>121</v>
      </c>
      <c r="D786" s="284">
        <v>142</v>
      </c>
      <c r="E786" s="100" t="s">
        <v>166</v>
      </c>
      <c r="F786" s="90" t="s">
        <v>167</v>
      </c>
      <c r="G786" s="40">
        <f t="shared" si="133"/>
        <v>179000</v>
      </c>
      <c r="H786" s="41">
        <v>57000</v>
      </c>
      <c r="I786" s="41">
        <v>68000</v>
      </c>
      <c r="J786" s="41">
        <v>19000</v>
      </c>
      <c r="K786" s="41">
        <v>35000</v>
      </c>
    </row>
    <row r="787" spans="1:11" ht="15" customHeight="1" x14ac:dyDescent="0.25">
      <c r="A787" s="354"/>
      <c r="B787" s="271"/>
      <c r="C787" s="273"/>
      <c r="D787" s="361"/>
      <c r="E787" s="35" t="s">
        <v>45</v>
      </c>
      <c r="F787" s="36" t="s">
        <v>56</v>
      </c>
      <c r="G787" s="23">
        <f t="shared" si="133"/>
        <v>275800</v>
      </c>
      <c r="H787" s="24">
        <v>82950</v>
      </c>
      <c r="I787" s="24">
        <v>94870</v>
      </c>
      <c r="J787" s="24">
        <v>76740</v>
      </c>
      <c r="K787" s="24">
        <v>21240</v>
      </c>
    </row>
    <row r="788" spans="1:11" ht="15" customHeight="1" x14ac:dyDescent="0.25">
      <c r="A788" s="354"/>
      <c r="B788" s="272"/>
      <c r="C788" s="274"/>
      <c r="D788" s="295" t="s">
        <v>120</v>
      </c>
      <c r="E788" s="296"/>
      <c r="F788" s="297"/>
      <c r="G788" s="183">
        <f>SUM(H788:K788)</f>
        <v>454800</v>
      </c>
      <c r="H788" s="183">
        <f>SUM(H786:H787)</f>
        <v>139950</v>
      </c>
      <c r="I788" s="183">
        <f>SUM(I786:I787)</f>
        <v>162870</v>
      </c>
      <c r="J788" s="183">
        <f>SUM(J786:J787)</f>
        <v>95740</v>
      </c>
      <c r="K788" s="183">
        <f>SUM(K786:K787)</f>
        <v>56240</v>
      </c>
    </row>
    <row r="789" spans="1:11" ht="28.5" customHeight="1" x14ac:dyDescent="0.25">
      <c r="A789" s="354"/>
      <c r="B789" s="271" t="s">
        <v>127</v>
      </c>
      <c r="C789" s="273" t="s">
        <v>126</v>
      </c>
      <c r="D789" s="224">
        <v>151</v>
      </c>
      <c r="E789" s="16" t="s">
        <v>34</v>
      </c>
      <c r="F789" s="22" t="s">
        <v>249</v>
      </c>
      <c r="G789" s="23">
        <f t="shared" si="133"/>
        <v>1404619</v>
      </c>
      <c r="H789" s="24">
        <v>392288</v>
      </c>
      <c r="I789" s="24">
        <v>444628</v>
      </c>
      <c r="J789" s="24">
        <v>399940</v>
      </c>
      <c r="K789" s="24">
        <v>167763</v>
      </c>
    </row>
    <row r="790" spans="1:11" ht="25.9" customHeight="1" x14ac:dyDescent="0.25">
      <c r="A790" s="354"/>
      <c r="B790" s="271"/>
      <c r="C790" s="273"/>
      <c r="D790" s="164">
        <v>1422</v>
      </c>
      <c r="E790" s="16" t="s">
        <v>34</v>
      </c>
      <c r="F790" s="22" t="s">
        <v>249</v>
      </c>
      <c r="G790" s="23">
        <f t="shared" si="133"/>
        <v>2463</v>
      </c>
      <c r="H790" s="24"/>
      <c r="I790" s="24"/>
      <c r="J790" s="24"/>
      <c r="K790" s="24">
        <v>2463</v>
      </c>
    </row>
    <row r="791" spans="1:11" ht="18" customHeight="1" x14ac:dyDescent="0.25">
      <c r="A791" s="354"/>
      <c r="B791" s="271"/>
      <c r="C791" s="273"/>
      <c r="D791" s="282">
        <v>144</v>
      </c>
      <c r="E791" s="16" t="s">
        <v>45</v>
      </c>
      <c r="F791" s="22" t="s">
        <v>56</v>
      </c>
      <c r="G791" s="23">
        <f t="shared" si="133"/>
        <v>27460</v>
      </c>
      <c r="H791" s="24"/>
      <c r="I791" s="24"/>
      <c r="J791" s="24">
        <v>27460</v>
      </c>
      <c r="K791" s="24"/>
    </row>
    <row r="792" spans="1:11" ht="18" customHeight="1" x14ac:dyDescent="0.25">
      <c r="A792" s="354"/>
      <c r="B792" s="271"/>
      <c r="C792" s="273"/>
      <c r="D792" s="284"/>
      <c r="E792" s="16" t="s">
        <v>47</v>
      </c>
      <c r="F792" s="22" t="s">
        <v>58</v>
      </c>
      <c r="G792" s="23">
        <f t="shared" si="133"/>
        <v>10819</v>
      </c>
      <c r="H792" s="24"/>
      <c r="I792" s="24"/>
      <c r="J792" s="24">
        <v>22372</v>
      </c>
      <c r="K792" s="24">
        <v>-11553</v>
      </c>
    </row>
    <row r="793" spans="1:11" ht="26.45" customHeight="1" x14ac:dyDescent="0.25">
      <c r="A793" s="354"/>
      <c r="B793" s="271"/>
      <c r="C793" s="273"/>
      <c r="D793" s="32">
        <v>1425</v>
      </c>
      <c r="E793" s="263" t="s">
        <v>34</v>
      </c>
      <c r="F793" s="263" t="s">
        <v>249</v>
      </c>
      <c r="G793" s="23">
        <f t="shared" si="133"/>
        <v>30000</v>
      </c>
      <c r="H793" s="24">
        <v>10000</v>
      </c>
      <c r="I793" s="24">
        <v>10000</v>
      </c>
      <c r="J793" s="24">
        <v>10000</v>
      </c>
      <c r="K793" s="24"/>
    </row>
    <row r="794" spans="1:11" ht="15" customHeight="1" x14ac:dyDescent="0.25">
      <c r="A794" s="354"/>
      <c r="B794" s="271"/>
      <c r="C794" s="273"/>
      <c r="D794" s="224" t="s">
        <v>223</v>
      </c>
      <c r="E794" s="264"/>
      <c r="F794" s="264"/>
      <c r="G794" s="23">
        <f t="shared" si="133"/>
        <v>40000</v>
      </c>
      <c r="H794" s="24">
        <v>11000</v>
      </c>
      <c r="I794" s="24">
        <v>21000</v>
      </c>
      <c r="J794" s="24">
        <v>8000</v>
      </c>
      <c r="K794" s="24"/>
    </row>
    <row r="795" spans="1:11" ht="14.25" customHeight="1" x14ac:dyDescent="0.25">
      <c r="A795" s="354"/>
      <c r="B795" s="271"/>
      <c r="C795" s="273"/>
      <c r="D795" s="224" t="s">
        <v>99</v>
      </c>
      <c r="E795" s="265"/>
      <c r="F795" s="265"/>
      <c r="G795" s="23">
        <f t="shared" si="133"/>
        <v>20722</v>
      </c>
      <c r="H795" s="24">
        <v>20722</v>
      </c>
      <c r="I795" s="24"/>
      <c r="J795" s="24"/>
      <c r="K795" s="24"/>
    </row>
    <row r="796" spans="1:11" ht="17.45" customHeight="1" thickBot="1" x14ac:dyDescent="0.3">
      <c r="A796" s="354"/>
      <c r="B796" s="271"/>
      <c r="C796" s="273"/>
      <c r="D796" s="287" t="s">
        <v>124</v>
      </c>
      <c r="E796" s="288"/>
      <c r="F796" s="289"/>
      <c r="G796" s="192">
        <f>SUM(H796:K796)</f>
        <v>1536083</v>
      </c>
      <c r="H796" s="192">
        <f>SUM(H789:H795)</f>
        <v>434010</v>
      </c>
      <c r="I796" s="192">
        <f>SUM(I789:I795)</f>
        <v>475628</v>
      </c>
      <c r="J796" s="192">
        <f>SUM(J789:J795)</f>
        <v>467772</v>
      </c>
      <c r="K796" s="192">
        <f>SUM(K789:K795)</f>
        <v>158673</v>
      </c>
    </row>
    <row r="797" spans="1:11" ht="17.45" customHeight="1" x14ac:dyDescent="0.25">
      <c r="A797" s="259" t="s">
        <v>241</v>
      </c>
      <c r="B797" s="328" t="s">
        <v>271</v>
      </c>
      <c r="C797" s="293"/>
      <c r="D797" s="293"/>
      <c r="E797" s="293"/>
      <c r="F797" s="294"/>
      <c r="G797" s="260">
        <f>SUM(H797:K797)</f>
        <v>58356</v>
      </c>
      <c r="H797" s="260">
        <f t="shared" ref="H797:K797" si="141">SUM(H801)</f>
        <v>20157</v>
      </c>
      <c r="I797" s="260">
        <f t="shared" si="141"/>
        <v>15333</v>
      </c>
      <c r="J797" s="260">
        <f t="shared" si="141"/>
        <v>16043</v>
      </c>
      <c r="K797" s="261">
        <f t="shared" si="141"/>
        <v>6823</v>
      </c>
    </row>
    <row r="798" spans="1:11" ht="25.9" customHeight="1" x14ac:dyDescent="0.25">
      <c r="A798" s="313"/>
      <c r="B798" s="316" t="s">
        <v>59</v>
      </c>
      <c r="C798" s="285" t="s">
        <v>15</v>
      </c>
      <c r="D798" s="32">
        <v>1422</v>
      </c>
      <c r="E798" s="32" t="s">
        <v>272</v>
      </c>
      <c r="F798" s="38" t="s">
        <v>273</v>
      </c>
      <c r="G798" s="34">
        <f>SUM(H798:K798)</f>
        <v>200</v>
      </c>
      <c r="H798" s="21"/>
      <c r="I798" s="21"/>
      <c r="J798" s="21"/>
      <c r="K798" s="21">
        <v>200</v>
      </c>
    </row>
    <row r="799" spans="1:11" ht="25.9" customHeight="1" x14ac:dyDescent="0.25">
      <c r="A799" s="314"/>
      <c r="B799" s="317"/>
      <c r="C799" s="273"/>
      <c r="D799" s="223">
        <v>143</v>
      </c>
      <c r="E799" s="32" t="s">
        <v>272</v>
      </c>
      <c r="F799" s="38" t="s">
        <v>273</v>
      </c>
      <c r="G799" s="34">
        <f t="shared" ref="G799:G800" si="142">SUM(H799:K799)</f>
        <v>1000</v>
      </c>
      <c r="H799" s="186"/>
      <c r="I799" s="186"/>
      <c r="J799" s="186"/>
      <c r="K799" s="186">
        <v>1000</v>
      </c>
    </row>
    <row r="800" spans="1:11" ht="25.9" customHeight="1" x14ac:dyDescent="0.25">
      <c r="A800" s="314"/>
      <c r="B800" s="317"/>
      <c r="C800" s="273"/>
      <c r="D800" s="32">
        <v>151</v>
      </c>
      <c r="E800" s="32" t="s">
        <v>272</v>
      </c>
      <c r="F800" s="38" t="s">
        <v>273</v>
      </c>
      <c r="G800" s="34">
        <f t="shared" si="142"/>
        <v>57156</v>
      </c>
      <c r="H800" s="21">
        <v>20157</v>
      </c>
      <c r="I800" s="21">
        <v>15333</v>
      </c>
      <c r="J800" s="21">
        <v>16043</v>
      </c>
      <c r="K800" s="21">
        <v>5623</v>
      </c>
    </row>
    <row r="801" spans="1:15" ht="17.45" customHeight="1" thickBot="1" x14ac:dyDescent="0.3">
      <c r="A801" s="315"/>
      <c r="B801" s="318"/>
      <c r="C801" s="319"/>
      <c r="D801" s="312" t="s">
        <v>35</v>
      </c>
      <c r="E801" s="312"/>
      <c r="F801" s="312"/>
      <c r="G801" s="199">
        <f>SUM(G798:G800)</f>
        <v>58356</v>
      </c>
      <c r="H801" s="199">
        <f t="shared" ref="H801:K801" si="143">SUM(H798:H800)</f>
        <v>20157</v>
      </c>
      <c r="I801" s="199">
        <f t="shared" si="143"/>
        <v>15333</v>
      </c>
      <c r="J801" s="199">
        <f t="shared" si="143"/>
        <v>16043</v>
      </c>
      <c r="K801" s="199">
        <f t="shared" si="143"/>
        <v>6823</v>
      </c>
    </row>
    <row r="802" spans="1:15" ht="17.45" customHeight="1" thickTop="1" thickBot="1" x14ac:dyDescent="0.3">
      <c r="A802" s="355" t="s">
        <v>250</v>
      </c>
      <c r="B802" s="356"/>
      <c r="C802" s="356"/>
      <c r="D802" s="356"/>
      <c r="E802" s="356"/>
      <c r="F802" s="357"/>
      <c r="G802" s="197">
        <f>SUM(H802:K802)</f>
        <v>34345035.509999998</v>
      </c>
      <c r="H802" s="198">
        <f>SUM(H16,H220,H247,H274,H294+H316+H343+H369+H394+H418+H439+H465+H480+H505+H523+H550+H570+H580+H588+H592+H605+H623+H644+H662+H678+H694+H707+H717+H727+H737+H746+H757+H766+H777+H785+H797)</f>
        <v>8890708</v>
      </c>
      <c r="I802" s="198">
        <f>SUM(I16,I220,I247,I274,I294+I316+I343+I369+I394+I418+I439+I465+I480+I505+I523+I550+I570+I580+I588+I592+I605+I623+I644+I662+I678+I694+I707+I717+I727+I737+I746+I757+I766+I777+I785+I797)</f>
        <v>10524789.15</v>
      </c>
      <c r="J802" s="198">
        <f>SUM(J16,J220,J247,J274,J294+J316+J343+J369+J394+J418+J439+J465+J480+J505+J523+J550+J570+J580+J588+J592+J605+J623+J644+J662+J678+J694+J707+J717+J727+J737+J746+J757+J766+J777+J785+J797)</f>
        <v>8096520.1099999994</v>
      </c>
      <c r="K802" s="198">
        <f>SUM(K16,K220,K247,K274,K294+K316+K343+K369+K394+K418+K439+K465+K480+K505+K523+K550+K570+K580+K588+K592+K605+K623+K644+K662+K678+K694+K707+K717+K727+K737+K746+K757+K766+K777+K785+K797)</f>
        <v>6833018.25</v>
      </c>
      <c r="M802" s="62"/>
      <c r="O802" s="62"/>
    </row>
    <row r="803" spans="1:15" ht="42.75" customHeight="1" thickTop="1" x14ac:dyDescent="0.25">
      <c r="A803" s="351" t="s">
        <v>251</v>
      </c>
      <c r="B803" s="13" t="s">
        <v>59</v>
      </c>
      <c r="C803" s="12" t="s">
        <v>15</v>
      </c>
      <c r="D803" s="14"/>
      <c r="E803" s="14"/>
      <c r="F803" s="26"/>
      <c r="G803" s="222">
        <f>SUM(G52,G227,G253,G277+G298+G321+G349+G373+G397+G423+G441+G467+G483+G508+G529+G554+G801)</f>
        <v>4805157</v>
      </c>
      <c r="H803" s="222">
        <f>SUM(H52,H227,H253,H277+H298+H321+H349+H373+H397+H423+H441+H467+H483+H508+H529+H554+H801)</f>
        <v>2147361</v>
      </c>
      <c r="I803" s="222">
        <f t="shared" ref="I803:K803" si="144">SUM(I52,I227,I253,I277+I298+I321+I349+I373+I397+I423+I441+I467+I483+I508+I529+I554+I801)</f>
        <v>1089283</v>
      </c>
      <c r="J803" s="222">
        <f t="shared" si="144"/>
        <v>1076350</v>
      </c>
      <c r="K803" s="222">
        <f t="shared" si="144"/>
        <v>492163</v>
      </c>
    </row>
    <row r="804" spans="1:15" ht="67.349999999999994" customHeight="1" x14ac:dyDescent="0.25">
      <c r="A804" s="351"/>
      <c r="B804" s="13" t="s">
        <v>60</v>
      </c>
      <c r="C804" s="12" t="s">
        <v>61</v>
      </c>
      <c r="D804" s="14"/>
      <c r="E804" s="9"/>
      <c r="F804" s="10"/>
      <c r="G804" s="8">
        <f t="shared" ref="G804" si="145">SUM(H804:K804)</f>
        <v>147336</v>
      </c>
      <c r="H804" s="11">
        <f>SUM(H57)</f>
        <v>1880</v>
      </c>
      <c r="I804" s="11">
        <f>SUM(I57)</f>
        <v>10897</v>
      </c>
      <c r="J804" s="11">
        <f>SUM(J57)</f>
        <v>107540</v>
      </c>
      <c r="K804" s="11">
        <f>SUM(K57)</f>
        <v>27019</v>
      </c>
    </row>
    <row r="805" spans="1:15" ht="50.25" customHeight="1" x14ac:dyDescent="0.25">
      <c r="A805" s="351"/>
      <c r="B805" s="13" t="s">
        <v>69</v>
      </c>
      <c r="C805" s="12" t="s">
        <v>70</v>
      </c>
      <c r="D805" s="14"/>
      <c r="E805" s="9"/>
      <c r="F805" s="10"/>
      <c r="G805" s="8">
        <f>SUM(H805:K805)</f>
        <v>144222</v>
      </c>
      <c r="H805" s="11">
        <f>SUM(H65,)</f>
        <v>5000</v>
      </c>
      <c r="I805" s="11">
        <f>SUM(I65,)</f>
        <v>4700</v>
      </c>
      <c r="J805" s="11">
        <f>SUM(J65,)</f>
        <v>96264</v>
      </c>
      <c r="K805" s="11">
        <f>SUM(K65,)</f>
        <v>38258</v>
      </c>
    </row>
    <row r="806" spans="1:15" ht="27.75" customHeight="1" x14ac:dyDescent="0.25">
      <c r="A806" s="351"/>
      <c r="B806" s="18" t="s">
        <v>71</v>
      </c>
      <c r="C806" s="17" t="s">
        <v>72</v>
      </c>
      <c r="D806" s="14"/>
      <c r="E806" s="9"/>
      <c r="F806" s="10"/>
      <c r="G806" s="8">
        <f t="shared" ref="G806:G816" si="146">SUM(H806:K806)</f>
        <v>499637.53</v>
      </c>
      <c r="H806" s="11">
        <f>SUM(H68,H230,H781)</f>
        <v>12031</v>
      </c>
      <c r="I806" s="11">
        <f>SUM(I68,I230,I781)</f>
        <v>24038.15</v>
      </c>
      <c r="J806" s="11">
        <f>SUM(J68,J230,J781)</f>
        <v>87901.849999999991</v>
      </c>
      <c r="K806" s="11">
        <f>SUM(K68,K230,K781)</f>
        <v>375666.53</v>
      </c>
    </row>
    <row r="807" spans="1:15" ht="39.200000000000003" customHeight="1" x14ac:dyDescent="0.25">
      <c r="A807" s="351"/>
      <c r="B807" s="18" t="s">
        <v>85</v>
      </c>
      <c r="C807" s="17" t="s">
        <v>86</v>
      </c>
      <c r="D807" s="14"/>
      <c r="E807" s="9"/>
      <c r="F807" s="10"/>
      <c r="G807" s="8">
        <f>SUM(G74,G233,G256,G280,G300,G325+G352+G376+G400+G425+G444+G469+G486+G510+G532+G556+G579+G587++G774)</f>
        <v>2034825</v>
      </c>
      <c r="H807" s="11">
        <f>SUM(H74,H233,H256,H280,H300,H325+H352+H376+H400+H425+H444+H469+H486+H510+H532+H556+H579+H587++H774)</f>
        <v>516467</v>
      </c>
      <c r="I807" s="11">
        <f>SUM(I74,I233,I256,I280,I300,I325+I352+I376+I400+I425+I444+I469+I486+I510+I532+I556+I579+I587++I774)</f>
        <v>585183</v>
      </c>
      <c r="J807" s="11">
        <f>SUM(J74,J233,J256,J280,J300,J325+J352+J376+J400+J425+J444+J469+J486+J510+J532+J556+J579+J587++J774)</f>
        <v>633371</v>
      </c>
      <c r="K807" s="11">
        <f>SUM(K74,K233,K256,K280,K300,K325+K352+K376+K400+K425+K444+K469+K486+K510+K532+K556+K579+K587++K774)</f>
        <v>299804</v>
      </c>
    </row>
    <row r="808" spans="1:15" ht="30.75" customHeight="1" x14ac:dyDescent="0.25">
      <c r="A808" s="351"/>
      <c r="B808" s="95" t="s">
        <v>100</v>
      </c>
      <c r="C808" s="96" t="s">
        <v>101</v>
      </c>
      <c r="D808" s="103"/>
      <c r="E808" s="104"/>
      <c r="F808" s="105"/>
      <c r="G808" s="106">
        <f t="shared" si="146"/>
        <v>25310</v>
      </c>
      <c r="H808" s="107">
        <f>SUM(H76,H258,H282,H302,H327+H354+H378+H402+H427+H446+H471+H488+H512+H534+H558+H748)</f>
        <v>300</v>
      </c>
      <c r="I808" s="107">
        <f>SUM(I76,I258,I282,I302,I327+I354+I378+I402+I427+I446+I471+I488+I512+I534+I558+I748)</f>
        <v>3700</v>
      </c>
      <c r="J808" s="107">
        <f>SUM(J76,J258,J282,J302,J327+J354+J378+J402+J427+J446+J471+J488+J512+J534+J558+J748)</f>
        <v>23000</v>
      </c>
      <c r="K808" s="107">
        <f>SUM(K76,K258,K282,K302,K327+K354+K378+K402+K427+K446+K471+K488+K512+K534+K558+K748)</f>
        <v>-1690</v>
      </c>
      <c r="M808" s="47"/>
    </row>
    <row r="809" spans="1:15" ht="42" customHeight="1" x14ac:dyDescent="0.25">
      <c r="A809" s="351"/>
      <c r="B809" s="18" t="s">
        <v>107</v>
      </c>
      <c r="C809" s="17" t="s">
        <v>104</v>
      </c>
      <c r="D809" s="14"/>
      <c r="E809" s="9"/>
      <c r="F809" s="10"/>
      <c r="G809" s="8">
        <f t="shared" si="146"/>
        <v>13147858.719999999</v>
      </c>
      <c r="H809" s="11">
        <f>SUM(H84,H239,H602,H620,H639+H659+H675+H691+H704+H714+H724+H736+H745+H756+H765)</f>
        <v>3402009</v>
      </c>
      <c r="I809" s="11">
        <f>SUM(I84,I239,I602,I620,I639+I659+I675+I691+I704+I714+I724+I736+I745+I756+I765)</f>
        <v>4865716</v>
      </c>
      <c r="J809" s="11">
        <f>SUM(J84,J239,J602,J620,J639+J659+J675+J691+J704+J714+J724+J736+J745+J756+J765)</f>
        <v>1943274</v>
      </c>
      <c r="K809" s="11">
        <f>SUM(K84,K239,K602,K620,K639+K659+K675+K691+K704+K714+K724+K736+K745+K756+K765)</f>
        <v>2936859.7199999997</v>
      </c>
    </row>
    <row r="810" spans="1:15" ht="39.200000000000003" customHeight="1" x14ac:dyDescent="0.25">
      <c r="A810" s="351"/>
      <c r="B810" s="95" t="s">
        <v>108</v>
      </c>
      <c r="C810" s="108" t="s">
        <v>121</v>
      </c>
      <c r="D810" s="103"/>
      <c r="E810" s="104"/>
      <c r="F810" s="105"/>
      <c r="G810" s="8">
        <f t="shared" si="146"/>
        <v>2977237</v>
      </c>
      <c r="H810" s="107">
        <f>SUM(H113,H241,H265,H288+H308+H334+H361+H385+H408+H432+H453+H475+H494+H517+H541+H563+H591+H604+H622+H641+H661+H677+H693+H706+H716+H726+H776+H784+H788)</f>
        <v>795664</v>
      </c>
      <c r="I810" s="107">
        <f>SUM(I113,I241,I265,I288+I308+I334+I361+I385+I408+I432+I453+I475+I494+I517+I541+I563+I591+I604+I622+I641+I661+I677+I693+I706+I716+I726+I776+I784+I788)</f>
        <v>813016</v>
      </c>
      <c r="J810" s="107">
        <f>SUM(J113,J241,J265,J288+J308+J334+J361+J385+J408+J432+J453+J475+J494+J517+J541+J563+J591+J604+J622+J641+J661+J677+J693+J706+J716+J726+J776+J784+J788)</f>
        <v>749873</v>
      </c>
      <c r="K810" s="107">
        <f>SUM(K113,K241,K265,K288+K308+K334+K361+K385+K408+K432+K453+K475+K494+K517+K541+K563+K591+K604+K622+K641+K661+K677+K693+K706+K716+K726+K776+K784+K788)</f>
        <v>618684</v>
      </c>
    </row>
    <row r="811" spans="1:15" ht="40.700000000000003" customHeight="1" x14ac:dyDescent="0.25">
      <c r="A811" s="351"/>
      <c r="B811" s="18" t="s">
        <v>127</v>
      </c>
      <c r="C811" s="3" t="s">
        <v>126</v>
      </c>
      <c r="D811" s="14"/>
      <c r="E811" s="9"/>
      <c r="F811" s="10"/>
      <c r="G811" s="106">
        <f>SUM(H811:K811)</f>
        <v>3982643</v>
      </c>
      <c r="H811" s="107">
        <f>SUM(H135,H269,H290,H311,H434,H519,H565,H338+H364+H389+H412+H457+H498+H545+H796)</f>
        <v>1055524</v>
      </c>
      <c r="I811" s="107">
        <f>SUM(I135,I269,I290,I311,I434,I519,I565,I338+I364+I389+I412+I457+I498+I545+I796)</f>
        <v>900277</v>
      </c>
      <c r="J811" s="107">
        <f>SUM(J135,J269,J290,J311,J434,J519,J565,J338+J364+J389+J412+J457+J498+J545+J796)</f>
        <v>1129078</v>
      </c>
      <c r="K811" s="107">
        <f>SUM(K135,K269,K290,K311,K434,K519,K565,K338+K364+K389+K412+K457+K498+K545+K796)</f>
        <v>897764</v>
      </c>
    </row>
    <row r="812" spans="1:15" ht="33.75" customHeight="1" x14ac:dyDescent="0.25">
      <c r="A812" s="351"/>
      <c r="B812" s="18" t="s">
        <v>128</v>
      </c>
      <c r="C812" s="17" t="s">
        <v>129</v>
      </c>
      <c r="D812" s="14"/>
      <c r="E812" s="9"/>
      <c r="F812" s="10"/>
      <c r="G812" s="8">
        <f t="shared" si="146"/>
        <v>376153</v>
      </c>
      <c r="H812" s="11">
        <f>SUM(H142)</f>
        <v>0</v>
      </c>
      <c r="I812" s="11">
        <f>SUM(I142)</f>
        <v>8470</v>
      </c>
      <c r="J812" s="11">
        <f>SUM(J142)</f>
        <v>318932</v>
      </c>
      <c r="K812" s="11">
        <f>SUM(K142)</f>
        <v>48751</v>
      </c>
    </row>
    <row r="813" spans="1:15" ht="30.75" customHeight="1" x14ac:dyDescent="0.25">
      <c r="A813" s="351"/>
      <c r="B813" s="18" t="s">
        <v>134</v>
      </c>
      <c r="C813" s="17" t="s">
        <v>135</v>
      </c>
      <c r="D813" s="14"/>
      <c r="E813" s="9"/>
      <c r="F813" s="10"/>
      <c r="G813" s="8">
        <f t="shared" si="146"/>
        <v>2418442</v>
      </c>
      <c r="H813" s="11">
        <f>SUM(H160,H243,H273,H293,H315+H342+H368+H393+H417+H438+H464+H479+H504+H522+H549+H569)</f>
        <v>577136</v>
      </c>
      <c r="I813" s="11">
        <f>SUM(I160,I243,I273,I293,I315+I342+I368+I393+I417+I438+I464+I479+I504+I522+I549+I569)</f>
        <v>1173772</v>
      </c>
      <c r="J813" s="11">
        <f>SUM(J160,J243,J273,J293,J315+J342+J368+J393+J417+J438+J464+J479+J504+J522+J549+J569)</f>
        <v>404221</v>
      </c>
      <c r="K813" s="11">
        <f>SUM(K160,K243,K273,K293,K315+K342+K368+K393+K417+K438+K464+K479+K504+K522+K549+K569)</f>
        <v>263313</v>
      </c>
    </row>
    <row r="814" spans="1:15" ht="36.75" customHeight="1" x14ac:dyDescent="0.25">
      <c r="A814" s="351"/>
      <c r="B814" s="18" t="s">
        <v>137</v>
      </c>
      <c r="C814" s="17" t="s">
        <v>284</v>
      </c>
      <c r="D814" s="14"/>
      <c r="E814" s="9"/>
      <c r="F814" s="10"/>
      <c r="G814" s="8">
        <f>SUM(G165,)</f>
        <v>1080312</v>
      </c>
      <c r="H814" s="11">
        <f>SUM(H165,)</f>
        <v>171598</v>
      </c>
      <c r="I814" s="11">
        <f>SUM(I165,)</f>
        <v>400</v>
      </c>
      <c r="J814" s="11">
        <f>SUM(J165,)</f>
        <v>815000</v>
      </c>
      <c r="K814" s="11">
        <f>SUM(K165,)</f>
        <v>93314</v>
      </c>
    </row>
    <row r="815" spans="1:15" ht="48.75" customHeight="1" x14ac:dyDescent="0.25">
      <c r="A815" s="351"/>
      <c r="B815" s="18" t="s">
        <v>143</v>
      </c>
      <c r="C815" s="17" t="s">
        <v>144</v>
      </c>
      <c r="D815" s="14"/>
      <c r="E815" s="9"/>
      <c r="F815" s="10"/>
      <c r="G815" s="106">
        <f>SUM(H815:K815)</f>
        <v>2680902.2599999998</v>
      </c>
      <c r="H815" s="107">
        <f>SUM(H215,H246,H643)</f>
        <v>204738</v>
      </c>
      <c r="I815" s="107">
        <f>SUM(I215,I246,I643)</f>
        <v>1041687</v>
      </c>
      <c r="J815" s="107">
        <f>SUM(J215,J246,J643)</f>
        <v>696265.26</v>
      </c>
      <c r="K815" s="107">
        <f>SUM(K215,K246,K643)</f>
        <v>738212</v>
      </c>
    </row>
    <row r="816" spans="1:15" ht="32.25" customHeight="1" x14ac:dyDescent="0.25">
      <c r="A816" s="352"/>
      <c r="B816" s="46">
        <v>14</v>
      </c>
      <c r="C816" s="19" t="s">
        <v>147</v>
      </c>
      <c r="D816" s="1"/>
      <c r="E816" s="2"/>
      <c r="F816" s="10"/>
      <c r="G816" s="8">
        <f t="shared" si="146"/>
        <v>25000</v>
      </c>
      <c r="H816" s="11">
        <f>SUM(H219)</f>
        <v>1000</v>
      </c>
      <c r="I816" s="11">
        <f>SUM(I219)</f>
        <v>3650</v>
      </c>
      <c r="J816" s="11">
        <f>SUM(J219)</f>
        <v>15450</v>
      </c>
      <c r="K816" s="11">
        <f>SUM(K219)</f>
        <v>4900</v>
      </c>
    </row>
    <row r="818" spans="6:11" x14ac:dyDescent="0.25">
      <c r="F818" t="s">
        <v>326</v>
      </c>
      <c r="G818" s="63"/>
      <c r="H818" s="63"/>
      <c r="I818" s="63"/>
      <c r="J818" s="63"/>
      <c r="K818" s="63"/>
    </row>
    <row r="819" spans="6:11" x14ac:dyDescent="0.25">
      <c r="K819" s="262"/>
    </row>
    <row r="820" spans="6:11" x14ac:dyDescent="0.25">
      <c r="G820" s="45"/>
      <c r="H820" s="45"/>
      <c r="I820" s="45"/>
      <c r="J820" s="45"/>
      <c r="K820" s="45"/>
    </row>
    <row r="828" spans="6:11" ht="37.5" customHeight="1" x14ac:dyDescent="0.25">
      <c r="G828" s="48"/>
      <c r="H828" s="49"/>
      <c r="I828" s="49"/>
      <c r="J828" s="49"/>
      <c r="K828" s="49"/>
    </row>
  </sheetData>
  <mergeCells count="652">
    <mergeCell ref="A344:A368"/>
    <mergeCell ref="A221:A246"/>
    <mergeCell ref="B228:B230"/>
    <mergeCell ref="C228:C230"/>
    <mergeCell ref="D230:F230"/>
    <mergeCell ref="B244:B246"/>
    <mergeCell ref="C244:C246"/>
    <mergeCell ref="D227:F227"/>
    <mergeCell ref="D311:F311"/>
    <mergeCell ref="D303:D307"/>
    <mergeCell ref="B299:B300"/>
    <mergeCell ref="D336:D337"/>
    <mergeCell ref="D338:F338"/>
    <mergeCell ref="B303:B308"/>
    <mergeCell ref="B295:B298"/>
    <mergeCell ref="B322:B325"/>
    <mergeCell ref="C322:C325"/>
    <mergeCell ref="E317:E320"/>
    <mergeCell ref="B266:B269"/>
    <mergeCell ref="C266:C269"/>
    <mergeCell ref="B328:B334"/>
    <mergeCell ref="B254:B256"/>
    <mergeCell ref="C234:C239"/>
    <mergeCell ref="D236:D238"/>
    <mergeCell ref="B85:B113"/>
    <mergeCell ref="D76:F76"/>
    <mergeCell ref="D103:F103"/>
    <mergeCell ref="D85:D102"/>
    <mergeCell ref="D112:F112"/>
    <mergeCell ref="D165:F165"/>
    <mergeCell ref="D187:D188"/>
    <mergeCell ref="D189:D191"/>
    <mergeCell ref="D571:D572"/>
    <mergeCell ref="D283:D287"/>
    <mergeCell ref="D288:F288"/>
    <mergeCell ref="B281:B282"/>
    <mergeCell ref="D265:F265"/>
    <mergeCell ref="C259:C265"/>
    <mergeCell ref="D233:F233"/>
    <mergeCell ref="D253:F253"/>
    <mergeCell ref="B247:F247"/>
    <mergeCell ref="B240:B241"/>
    <mergeCell ref="C240:C241"/>
    <mergeCell ref="D241:F241"/>
    <mergeCell ref="C242:C243"/>
    <mergeCell ref="B259:B265"/>
    <mergeCell ref="D239:F239"/>
    <mergeCell ref="B242:B243"/>
    <mergeCell ref="D18:D20"/>
    <mergeCell ref="B17:B52"/>
    <mergeCell ref="C17:C52"/>
    <mergeCell ref="D21:D23"/>
    <mergeCell ref="D47:D51"/>
    <mergeCell ref="D60:D64"/>
    <mergeCell ref="C69:C74"/>
    <mergeCell ref="B69:B74"/>
    <mergeCell ref="B77:B84"/>
    <mergeCell ref="C77:C84"/>
    <mergeCell ref="D78:D79"/>
    <mergeCell ref="D84:F84"/>
    <mergeCell ref="D54:D56"/>
    <mergeCell ref="D70:D73"/>
    <mergeCell ref="C75:C76"/>
    <mergeCell ref="B75:B76"/>
    <mergeCell ref="D254:D255"/>
    <mergeCell ref="D246:F246"/>
    <mergeCell ref="B339:B342"/>
    <mergeCell ref="C328:C334"/>
    <mergeCell ref="B326:B327"/>
    <mergeCell ref="B274:F274"/>
    <mergeCell ref="B294:F294"/>
    <mergeCell ref="E296:E297"/>
    <mergeCell ref="D267:D268"/>
    <mergeCell ref="D270:D272"/>
    <mergeCell ref="B291:B293"/>
    <mergeCell ref="F296:F297"/>
    <mergeCell ref="B278:B280"/>
    <mergeCell ref="C278:C280"/>
    <mergeCell ref="B289:B290"/>
    <mergeCell ref="C289:C290"/>
    <mergeCell ref="D290:F290"/>
    <mergeCell ref="C270:C273"/>
    <mergeCell ref="D269:F269"/>
    <mergeCell ref="B270:B273"/>
    <mergeCell ref="D273:F273"/>
    <mergeCell ref="D282:F282"/>
    <mergeCell ref="C283:C288"/>
    <mergeCell ref="D277:F277"/>
    <mergeCell ref="B283:B288"/>
    <mergeCell ref="D280:F280"/>
    <mergeCell ref="A624:A643"/>
    <mergeCell ref="B640:B641"/>
    <mergeCell ref="D602:F602"/>
    <mergeCell ref="D604:F604"/>
    <mergeCell ref="B621:B622"/>
    <mergeCell ref="D608:D609"/>
    <mergeCell ref="C640:C641"/>
    <mergeCell ref="C642:C643"/>
    <mergeCell ref="D643:F643"/>
    <mergeCell ref="A606:A622"/>
    <mergeCell ref="D641:F641"/>
    <mergeCell ref="B624:B639"/>
    <mergeCell ref="B353:B354"/>
    <mergeCell ref="C593:C602"/>
    <mergeCell ref="B550:F550"/>
    <mergeCell ref="E551:E553"/>
    <mergeCell ref="F551:F553"/>
    <mergeCell ref="D494:F494"/>
    <mergeCell ref="B470:B471"/>
    <mergeCell ref="D467:F467"/>
    <mergeCell ref="C489:C494"/>
    <mergeCell ref="B487:B488"/>
    <mergeCell ref="C484:C486"/>
    <mergeCell ref="B484:B486"/>
    <mergeCell ref="D483:F483"/>
    <mergeCell ref="B344:B349"/>
    <mergeCell ref="C344:C349"/>
    <mergeCell ref="D344:D345"/>
    <mergeCell ref="D339:D341"/>
    <mergeCell ref="C353:C354"/>
    <mergeCell ref="B362:B364"/>
    <mergeCell ref="D355:D359"/>
    <mergeCell ref="D412:F412"/>
    <mergeCell ref="B390:B393"/>
    <mergeCell ref="B409:B412"/>
    <mergeCell ref="C409:C412"/>
    <mergeCell ref="D352:F352"/>
    <mergeCell ref="D361:F361"/>
    <mergeCell ref="B350:B352"/>
    <mergeCell ref="D349:F349"/>
    <mergeCell ref="D350:D351"/>
    <mergeCell ref="C355:C361"/>
    <mergeCell ref="C339:C342"/>
    <mergeCell ref="D402:F402"/>
    <mergeCell ref="D374:D375"/>
    <mergeCell ref="C365:C368"/>
    <mergeCell ref="B365:B368"/>
    <mergeCell ref="D362:D363"/>
    <mergeCell ref="A589:A591"/>
    <mergeCell ref="A593:A604"/>
    <mergeCell ref="B535:B541"/>
    <mergeCell ref="D532:F532"/>
    <mergeCell ref="C530:C532"/>
    <mergeCell ref="B530:B532"/>
    <mergeCell ref="D530:D531"/>
    <mergeCell ref="B593:B602"/>
    <mergeCell ref="C603:C604"/>
    <mergeCell ref="E593:E601"/>
    <mergeCell ref="A571:A579"/>
    <mergeCell ref="C546:C549"/>
    <mergeCell ref="B546:B549"/>
    <mergeCell ref="F589:F590"/>
    <mergeCell ref="C566:C569"/>
    <mergeCell ref="B555:B556"/>
    <mergeCell ref="B566:B569"/>
    <mergeCell ref="D559:D562"/>
    <mergeCell ref="D563:F563"/>
    <mergeCell ref="C559:C563"/>
    <mergeCell ref="D486:F486"/>
    <mergeCell ref="B557:B558"/>
    <mergeCell ref="C557:C558"/>
    <mergeCell ref="D558:F558"/>
    <mergeCell ref="D565:F565"/>
    <mergeCell ref="A663:A677"/>
    <mergeCell ref="B663:B675"/>
    <mergeCell ref="C663:C675"/>
    <mergeCell ref="D654:D655"/>
    <mergeCell ref="C676:C677"/>
    <mergeCell ref="A581:A587"/>
    <mergeCell ref="D575:D576"/>
    <mergeCell ref="B570:F570"/>
    <mergeCell ref="C564:C565"/>
    <mergeCell ref="D569:F569"/>
    <mergeCell ref="E635:E638"/>
    <mergeCell ref="F635:F638"/>
    <mergeCell ref="B644:F644"/>
    <mergeCell ref="B603:B604"/>
    <mergeCell ref="B642:B643"/>
    <mergeCell ref="D620:F620"/>
    <mergeCell ref="C621:C622"/>
    <mergeCell ref="D622:F622"/>
    <mergeCell ref="D669:D670"/>
    <mergeCell ref="D671:D672"/>
    <mergeCell ref="D666:D667"/>
    <mergeCell ref="A679:A693"/>
    <mergeCell ref="D659:F659"/>
    <mergeCell ref="D661:F661"/>
    <mergeCell ref="D677:F677"/>
    <mergeCell ref="B676:B677"/>
    <mergeCell ref="D693:F693"/>
    <mergeCell ref="E688:E689"/>
    <mergeCell ref="F688:F689"/>
    <mergeCell ref="D684:D685"/>
    <mergeCell ref="D675:F675"/>
    <mergeCell ref="B679:B691"/>
    <mergeCell ref="B660:B661"/>
    <mergeCell ref="A645:A661"/>
    <mergeCell ref="B645:B659"/>
    <mergeCell ref="C679:C691"/>
    <mergeCell ref="B678:F678"/>
    <mergeCell ref="D649:D650"/>
    <mergeCell ref="F656:F657"/>
    <mergeCell ref="C660:C661"/>
    <mergeCell ref="D786:D787"/>
    <mergeCell ref="C758:C765"/>
    <mergeCell ref="D761:D762"/>
    <mergeCell ref="D767:D768"/>
    <mergeCell ref="E771:E773"/>
    <mergeCell ref="E718:E723"/>
    <mergeCell ref="B718:B724"/>
    <mergeCell ref="C718:C724"/>
    <mergeCell ref="D724:F724"/>
    <mergeCell ref="B727:F727"/>
    <mergeCell ref="D726:F726"/>
    <mergeCell ref="C725:C726"/>
    <mergeCell ref="B725:B726"/>
    <mergeCell ref="E728:E735"/>
    <mergeCell ref="E778:E780"/>
    <mergeCell ref="F749:F755"/>
    <mergeCell ref="B775:B776"/>
    <mergeCell ref="C775:C776"/>
    <mergeCell ref="D776:F776"/>
    <mergeCell ref="B737:F737"/>
    <mergeCell ref="D740:D741"/>
    <mergeCell ref="D781:F781"/>
    <mergeCell ref="F728:F735"/>
    <mergeCell ref="B728:B736"/>
    <mergeCell ref="B489:B494"/>
    <mergeCell ref="B523:F523"/>
    <mergeCell ref="D529:F529"/>
    <mergeCell ref="D522:F522"/>
    <mergeCell ref="C645:C659"/>
    <mergeCell ref="D534:F534"/>
    <mergeCell ref="D541:F541"/>
    <mergeCell ref="D543:D544"/>
    <mergeCell ref="C551:C554"/>
    <mergeCell ref="D535:D539"/>
    <mergeCell ref="D545:F545"/>
    <mergeCell ref="B623:F623"/>
    <mergeCell ref="D633:D634"/>
    <mergeCell ref="D615:D616"/>
    <mergeCell ref="D489:D493"/>
    <mergeCell ref="C499:C504"/>
    <mergeCell ref="C520:C522"/>
    <mergeCell ref="D513:D516"/>
    <mergeCell ref="F593:F601"/>
    <mergeCell ref="D639:F639"/>
    <mergeCell ref="B605:F605"/>
    <mergeCell ref="D606:D607"/>
    <mergeCell ref="C606:C620"/>
    <mergeCell ref="B606:B620"/>
    <mergeCell ref="C466:C467"/>
    <mergeCell ref="D476:D478"/>
    <mergeCell ref="B476:B479"/>
    <mergeCell ref="D469:F469"/>
    <mergeCell ref="C468:C469"/>
    <mergeCell ref="D479:F479"/>
    <mergeCell ref="C476:C479"/>
    <mergeCell ref="D475:F475"/>
    <mergeCell ref="C472:C475"/>
    <mergeCell ref="D471:F471"/>
    <mergeCell ref="D488:F488"/>
    <mergeCell ref="D472:D474"/>
    <mergeCell ref="B468:B469"/>
    <mergeCell ref="D223:D224"/>
    <mergeCell ref="D139:D141"/>
    <mergeCell ref="C221:C227"/>
    <mergeCell ref="B234:B239"/>
    <mergeCell ref="D216:D218"/>
    <mergeCell ref="D162:D163"/>
    <mergeCell ref="D243:F243"/>
    <mergeCell ref="E191:F191"/>
    <mergeCell ref="B221:B227"/>
    <mergeCell ref="D210:D214"/>
    <mergeCell ref="D225:D226"/>
    <mergeCell ref="E173:F173"/>
    <mergeCell ref="B166:B215"/>
    <mergeCell ref="C166:C215"/>
    <mergeCell ref="E209:F209"/>
    <mergeCell ref="E214:F214"/>
    <mergeCell ref="D219:F219"/>
    <mergeCell ref="B220:F220"/>
    <mergeCell ref="D192:D193"/>
    <mergeCell ref="E193:F193"/>
    <mergeCell ref="D484:D485"/>
    <mergeCell ref="G9:K9"/>
    <mergeCell ref="H1:K1"/>
    <mergeCell ref="H2:K2"/>
    <mergeCell ref="H3:K3"/>
    <mergeCell ref="H4:K4"/>
    <mergeCell ref="H5:K5"/>
    <mergeCell ref="H6:K6"/>
    <mergeCell ref="D142:F142"/>
    <mergeCell ref="B10:K10"/>
    <mergeCell ref="D120:D131"/>
    <mergeCell ref="D81:D83"/>
    <mergeCell ref="C114:C135"/>
    <mergeCell ref="D113:F113"/>
    <mergeCell ref="B11:K11"/>
    <mergeCell ref="J12:K12"/>
    <mergeCell ref="G13:G14"/>
    <mergeCell ref="H13:K13"/>
    <mergeCell ref="B13:B14"/>
    <mergeCell ref="D13:D14"/>
    <mergeCell ref="D117:D118"/>
    <mergeCell ref="B136:B142"/>
    <mergeCell ref="C136:C142"/>
    <mergeCell ref="D104:D111"/>
    <mergeCell ref="C85:C113"/>
    <mergeCell ref="E13:E14"/>
    <mergeCell ref="F13:F14"/>
    <mergeCell ref="H7:K7"/>
    <mergeCell ref="C254:C256"/>
    <mergeCell ref="D256:F256"/>
    <mergeCell ref="D259:D263"/>
    <mergeCell ref="B257:B258"/>
    <mergeCell ref="C257:C258"/>
    <mergeCell ref="D135:F135"/>
    <mergeCell ref="D258:F258"/>
    <mergeCell ref="D194:D209"/>
    <mergeCell ref="D178:D179"/>
    <mergeCell ref="E179:F179"/>
    <mergeCell ref="D160:F160"/>
    <mergeCell ref="C216:C219"/>
    <mergeCell ref="E177:F177"/>
    <mergeCell ref="B216:B219"/>
    <mergeCell ref="D166:D173"/>
    <mergeCell ref="D174:D177"/>
    <mergeCell ref="D215:F215"/>
    <mergeCell ref="D180:D183"/>
    <mergeCell ref="E183:F183"/>
    <mergeCell ref="D184:D186"/>
    <mergeCell ref="E186:F186"/>
    <mergeCell ref="A803:A816"/>
    <mergeCell ref="A695:A706"/>
    <mergeCell ref="A718:A726"/>
    <mergeCell ref="A758:A765"/>
    <mergeCell ref="A786:A796"/>
    <mergeCell ref="A802:F802"/>
    <mergeCell ref="B785:F785"/>
    <mergeCell ref="D788:F788"/>
    <mergeCell ref="C786:C788"/>
    <mergeCell ref="B786:B788"/>
    <mergeCell ref="B717:F717"/>
    <mergeCell ref="A779:A784"/>
    <mergeCell ref="B782:B784"/>
    <mergeCell ref="B766:F766"/>
    <mergeCell ref="D774:F774"/>
    <mergeCell ref="C767:C774"/>
    <mergeCell ref="B767:B774"/>
    <mergeCell ref="B777:F777"/>
    <mergeCell ref="D782:D783"/>
    <mergeCell ref="D784:F784"/>
    <mergeCell ref="B789:B796"/>
    <mergeCell ref="C715:C716"/>
    <mergeCell ref="D716:F716"/>
    <mergeCell ref="E702:E703"/>
    <mergeCell ref="A506:A522"/>
    <mergeCell ref="B506:B508"/>
    <mergeCell ref="B518:B519"/>
    <mergeCell ref="C518:C519"/>
    <mergeCell ref="D520:D521"/>
    <mergeCell ref="D508:F508"/>
    <mergeCell ref="D556:F556"/>
    <mergeCell ref="D519:F519"/>
    <mergeCell ref="C506:C508"/>
    <mergeCell ref="B511:B512"/>
    <mergeCell ref="C511:C512"/>
    <mergeCell ref="D512:F512"/>
    <mergeCell ref="D549:F549"/>
    <mergeCell ref="B542:B545"/>
    <mergeCell ref="C542:C545"/>
    <mergeCell ref="B520:B522"/>
    <mergeCell ref="B509:B510"/>
    <mergeCell ref="C555:C556"/>
    <mergeCell ref="C509:C510"/>
    <mergeCell ref="B533:B534"/>
    <mergeCell ref="C533:C534"/>
    <mergeCell ref="D546:D548"/>
    <mergeCell ref="C535:C541"/>
    <mergeCell ref="D554:F554"/>
    <mergeCell ref="D496:D497"/>
    <mergeCell ref="B499:B504"/>
    <mergeCell ref="B505:F505"/>
    <mergeCell ref="D504:F504"/>
    <mergeCell ref="D498:F498"/>
    <mergeCell ref="C513:C517"/>
    <mergeCell ref="B513:B517"/>
    <mergeCell ref="D517:F517"/>
    <mergeCell ref="B495:B498"/>
    <mergeCell ref="C495:C498"/>
    <mergeCell ref="D510:F510"/>
    <mergeCell ref="C403:C408"/>
    <mergeCell ref="D387:D388"/>
    <mergeCell ref="D376:F376"/>
    <mergeCell ref="B398:B400"/>
    <mergeCell ref="D378:F378"/>
    <mergeCell ref="D397:F397"/>
    <mergeCell ref="C395:C397"/>
    <mergeCell ref="D389:F389"/>
    <mergeCell ref="B403:B408"/>
    <mergeCell ref="C401:C402"/>
    <mergeCell ref="A13:A14"/>
    <mergeCell ref="D74:F74"/>
    <mergeCell ref="D44:F44"/>
    <mergeCell ref="D52:F52"/>
    <mergeCell ref="D65:F65"/>
    <mergeCell ref="B66:B68"/>
    <mergeCell ref="B16:F16"/>
    <mergeCell ref="C66:C68"/>
    <mergeCell ref="D68:F68"/>
    <mergeCell ref="D57:F57"/>
    <mergeCell ref="B53:B57"/>
    <mergeCell ref="C53:C57"/>
    <mergeCell ref="D24:D43"/>
    <mergeCell ref="B58:B65"/>
    <mergeCell ref="C58:C65"/>
    <mergeCell ref="A17:A219"/>
    <mergeCell ref="B143:B160"/>
    <mergeCell ref="C143:C160"/>
    <mergeCell ref="D144:D148"/>
    <mergeCell ref="D151:D158"/>
    <mergeCell ref="B161:B165"/>
    <mergeCell ref="C161:C165"/>
    <mergeCell ref="B114:B135"/>
    <mergeCell ref="E188:F188"/>
    <mergeCell ref="D587:F587"/>
    <mergeCell ref="B551:B554"/>
    <mergeCell ref="E581:E586"/>
    <mergeCell ref="C589:C591"/>
    <mergeCell ref="E589:E590"/>
    <mergeCell ref="F702:F703"/>
    <mergeCell ref="C705:C706"/>
    <mergeCell ref="E712:E713"/>
    <mergeCell ref="F712:F713"/>
    <mergeCell ref="B694:F694"/>
    <mergeCell ref="F581:F586"/>
    <mergeCell ref="B589:B591"/>
    <mergeCell ref="D591:F591"/>
    <mergeCell ref="C581:C587"/>
    <mergeCell ref="B581:B587"/>
    <mergeCell ref="B559:B563"/>
    <mergeCell ref="D579:F579"/>
    <mergeCell ref="D566:D568"/>
    <mergeCell ref="B571:B579"/>
    <mergeCell ref="C571:C579"/>
    <mergeCell ref="D704:F704"/>
    <mergeCell ref="B580:F580"/>
    <mergeCell ref="B588:F588"/>
    <mergeCell ref="B564:B565"/>
    <mergeCell ref="B708:B714"/>
    <mergeCell ref="D714:F714"/>
    <mergeCell ref="C624:C639"/>
    <mergeCell ref="B592:F592"/>
    <mergeCell ref="D736:F736"/>
    <mergeCell ref="C728:C736"/>
    <mergeCell ref="B757:F757"/>
    <mergeCell ref="F778:F780"/>
    <mergeCell ref="F718:F723"/>
    <mergeCell ref="D763:D764"/>
    <mergeCell ref="B758:B765"/>
    <mergeCell ref="D756:F756"/>
    <mergeCell ref="D765:F765"/>
    <mergeCell ref="B749:B756"/>
    <mergeCell ref="E742:E744"/>
    <mergeCell ref="D706:F706"/>
    <mergeCell ref="B707:F707"/>
    <mergeCell ref="B705:B706"/>
    <mergeCell ref="B715:B716"/>
    <mergeCell ref="B692:B693"/>
    <mergeCell ref="C692:C693"/>
    <mergeCell ref="D691:F691"/>
    <mergeCell ref="B662:F662"/>
    <mergeCell ref="E656:E657"/>
    <mergeCell ref="D801:F801"/>
    <mergeCell ref="A798:A801"/>
    <mergeCell ref="B798:B801"/>
    <mergeCell ref="C798:C801"/>
    <mergeCell ref="D745:F745"/>
    <mergeCell ref="A747:A756"/>
    <mergeCell ref="E749:E755"/>
    <mergeCell ref="F742:F744"/>
    <mergeCell ref="B747:B748"/>
    <mergeCell ref="C747:C748"/>
    <mergeCell ref="D748:F748"/>
    <mergeCell ref="B746:F746"/>
    <mergeCell ref="C738:C745"/>
    <mergeCell ref="B738:B745"/>
    <mergeCell ref="C749:C756"/>
    <mergeCell ref="C782:C784"/>
    <mergeCell ref="C789:C796"/>
    <mergeCell ref="F771:F773"/>
    <mergeCell ref="B778:B781"/>
    <mergeCell ref="C778:C781"/>
    <mergeCell ref="B797:F797"/>
    <mergeCell ref="D796:F796"/>
    <mergeCell ref="A767:A776"/>
    <mergeCell ref="D791:D792"/>
    <mergeCell ref="B317:B321"/>
    <mergeCell ref="D323:D324"/>
    <mergeCell ref="D293:F293"/>
    <mergeCell ref="C291:C293"/>
    <mergeCell ref="C312:C315"/>
    <mergeCell ref="B312:B315"/>
    <mergeCell ref="B301:B302"/>
    <mergeCell ref="C303:C308"/>
    <mergeCell ref="B316:F316"/>
    <mergeCell ref="D291:D292"/>
    <mergeCell ref="C295:C298"/>
    <mergeCell ref="D315:F315"/>
    <mergeCell ref="D302:F302"/>
    <mergeCell ref="C301:C302"/>
    <mergeCell ref="D312:D314"/>
    <mergeCell ref="D300:F300"/>
    <mergeCell ref="D298:F298"/>
    <mergeCell ref="D308:F308"/>
    <mergeCell ref="B309:B311"/>
    <mergeCell ref="C309:C311"/>
    <mergeCell ref="D309:D310"/>
    <mergeCell ref="B413:B417"/>
    <mergeCell ref="C426:C427"/>
    <mergeCell ref="B370:B373"/>
    <mergeCell ref="B394:F394"/>
    <mergeCell ref="D423:F423"/>
    <mergeCell ref="D413:D415"/>
    <mergeCell ref="C379:C385"/>
    <mergeCell ref="B343:F343"/>
    <mergeCell ref="B355:B361"/>
    <mergeCell ref="D390:D392"/>
    <mergeCell ref="D385:F385"/>
    <mergeCell ref="D368:F368"/>
    <mergeCell ref="D373:F373"/>
    <mergeCell ref="C370:C373"/>
    <mergeCell ref="B379:B385"/>
    <mergeCell ref="B418:F418"/>
    <mergeCell ref="D379:D383"/>
    <mergeCell ref="D408:F408"/>
    <mergeCell ref="C398:C400"/>
    <mergeCell ref="C413:C417"/>
    <mergeCell ref="D393:F393"/>
    <mergeCell ref="C374:C376"/>
    <mergeCell ref="B374:B376"/>
    <mergeCell ref="B401:B402"/>
    <mergeCell ref="D459:D461"/>
    <mergeCell ref="D444:F444"/>
    <mergeCell ref="C281:C282"/>
    <mergeCell ref="F317:F320"/>
    <mergeCell ref="D427:F427"/>
    <mergeCell ref="D410:D411"/>
    <mergeCell ref="D321:F321"/>
    <mergeCell ref="C350:C352"/>
    <mergeCell ref="C424:C425"/>
    <mergeCell ref="C326:C327"/>
    <mergeCell ref="D342:F342"/>
    <mergeCell ref="D398:D399"/>
    <mergeCell ref="D400:F400"/>
    <mergeCell ref="C317:C321"/>
    <mergeCell ref="D432:F432"/>
    <mergeCell ref="D428:D431"/>
    <mergeCell ref="D403:D407"/>
    <mergeCell ref="D327:F327"/>
    <mergeCell ref="D417:F417"/>
    <mergeCell ref="D328:D332"/>
    <mergeCell ref="D334:F334"/>
    <mergeCell ref="D325:F325"/>
    <mergeCell ref="D364:F364"/>
    <mergeCell ref="D365:D367"/>
    <mergeCell ref="D457:F457"/>
    <mergeCell ref="C445:C446"/>
    <mergeCell ref="C447:C453"/>
    <mergeCell ref="B442:B444"/>
    <mergeCell ref="B231:B233"/>
    <mergeCell ref="C231:C233"/>
    <mergeCell ref="A526:A549"/>
    <mergeCell ref="A419:A438"/>
    <mergeCell ref="B419:B423"/>
    <mergeCell ref="C419:C423"/>
    <mergeCell ref="A275:A293"/>
    <mergeCell ref="B275:B277"/>
    <mergeCell ref="C275:C277"/>
    <mergeCell ref="C299:C300"/>
    <mergeCell ref="C390:C393"/>
    <mergeCell ref="B248:B253"/>
    <mergeCell ref="C248:C253"/>
    <mergeCell ref="A248:A273"/>
    <mergeCell ref="B465:F465"/>
    <mergeCell ref="A295:A315"/>
    <mergeCell ref="A317:A342"/>
    <mergeCell ref="A370:A393"/>
    <mergeCell ref="B395:B397"/>
    <mergeCell ref="D453:F453"/>
    <mergeCell ref="D434:F434"/>
    <mergeCell ref="D446:F446"/>
    <mergeCell ref="D447:D451"/>
    <mergeCell ref="D425:F425"/>
    <mergeCell ref="B439:F439"/>
    <mergeCell ref="D435:D437"/>
    <mergeCell ref="B433:B434"/>
    <mergeCell ref="C433:C434"/>
    <mergeCell ref="B428:B432"/>
    <mergeCell ref="C440:C441"/>
    <mergeCell ref="B445:B446"/>
    <mergeCell ref="B424:B425"/>
    <mergeCell ref="B440:B441"/>
    <mergeCell ref="B335:B338"/>
    <mergeCell ref="C335:C338"/>
    <mergeCell ref="A395:A417"/>
    <mergeCell ref="B458:B464"/>
    <mergeCell ref="C458:C464"/>
    <mergeCell ref="A440:A464"/>
    <mergeCell ref="B426:B427"/>
    <mergeCell ref="B377:B378"/>
    <mergeCell ref="C362:C364"/>
    <mergeCell ref="B369:F369"/>
    <mergeCell ref="D354:F354"/>
    <mergeCell ref="C377:C378"/>
    <mergeCell ref="D441:F441"/>
    <mergeCell ref="C442:C444"/>
    <mergeCell ref="B386:B389"/>
    <mergeCell ref="C386:C389"/>
    <mergeCell ref="B435:B438"/>
    <mergeCell ref="C435:C438"/>
    <mergeCell ref="D455:D456"/>
    <mergeCell ref="B447:B453"/>
    <mergeCell ref="B454:B457"/>
    <mergeCell ref="C454:C457"/>
    <mergeCell ref="D438:F438"/>
    <mergeCell ref="C428:C432"/>
    <mergeCell ref="E793:E795"/>
    <mergeCell ref="F793:F795"/>
    <mergeCell ref="H8:K8"/>
    <mergeCell ref="A708:A716"/>
    <mergeCell ref="A738:A745"/>
    <mergeCell ref="A728:A736"/>
    <mergeCell ref="B466:B467"/>
    <mergeCell ref="B481:B483"/>
    <mergeCell ref="C481:C483"/>
    <mergeCell ref="A481:A504"/>
    <mergeCell ref="B524:B529"/>
    <mergeCell ref="C524:C529"/>
    <mergeCell ref="C708:C714"/>
    <mergeCell ref="C695:C704"/>
    <mergeCell ref="B695:B704"/>
    <mergeCell ref="B480:F480"/>
    <mergeCell ref="C470:C471"/>
    <mergeCell ref="D499:D501"/>
    <mergeCell ref="A466:A479"/>
    <mergeCell ref="C487:C488"/>
    <mergeCell ref="B472:B475"/>
    <mergeCell ref="A551:A569"/>
    <mergeCell ref="D442:D443"/>
    <mergeCell ref="D464:F464"/>
  </mergeCells>
  <phoneticPr fontId="15" type="noConversion"/>
  <pageMargins left="1.1811023622047245" right="0.39370078740157483" top="0.78740157480314965" bottom="0.78740157480314965" header="0.31496062992125984" footer="0.31496062992125984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 2021-12-31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User</cp:lastModifiedBy>
  <cp:lastPrinted>2022-02-21T13:20:00Z</cp:lastPrinted>
  <dcterms:created xsi:type="dcterms:W3CDTF">2017-06-05T12:14:24Z</dcterms:created>
  <dcterms:modified xsi:type="dcterms:W3CDTF">2022-02-23T11:03:36Z</dcterms:modified>
</cp:coreProperties>
</file>