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NKLAPIS\LIEPA\2021-07-20 Nr.DĮV-819\"/>
    </mc:Choice>
  </mc:AlternateContent>
  <bookViews>
    <workbookView xWindow="0" yWindow="0" windowWidth="28800" windowHeight="11835"/>
  </bookViews>
  <sheets>
    <sheet name="Išlaidos 2021-06-30" sheetId="4" r:id="rId1"/>
  </sheets>
  <calcPr calcId="152511"/>
</workbook>
</file>

<file path=xl/calcChain.xml><?xml version="1.0" encoding="utf-8"?>
<calcChain xmlns="http://schemas.openxmlformats.org/spreadsheetml/2006/main">
  <c r="G670" i="4" l="1"/>
  <c r="G669" i="4"/>
  <c r="G687" i="4"/>
  <c r="G660" i="4"/>
  <c r="G640" i="4"/>
  <c r="G630" i="4"/>
  <c r="G626" i="4"/>
  <c r="G614" i="4"/>
  <c r="G610" i="4"/>
  <c r="G598" i="4"/>
  <c r="G579" i="4"/>
  <c r="G564" i="4"/>
  <c r="G563" i="4"/>
  <c r="G550" i="4"/>
  <c r="I712" i="4"/>
  <c r="J712" i="4"/>
  <c r="K712" i="4"/>
  <c r="H712" i="4"/>
  <c r="G709" i="4"/>
  <c r="G703" i="4"/>
  <c r="I533" i="4"/>
  <c r="J533" i="4"/>
  <c r="K533" i="4"/>
  <c r="H533" i="4"/>
  <c r="G527" i="4"/>
  <c r="G516" i="4"/>
  <c r="G495" i="4"/>
  <c r="I488" i="4"/>
  <c r="J488" i="4"/>
  <c r="K488" i="4"/>
  <c r="H488" i="4"/>
  <c r="G484" i="4"/>
  <c r="G474" i="4"/>
  <c r="G451" i="4"/>
  <c r="I444" i="4"/>
  <c r="J444" i="4"/>
  <c r="K444" i="4"/>
  <c r="H444" i="4"/>
  <c r="G442" i="4"/>
  <c r="G434" i="4"/>
  <c r="I425" i="4"/>
  <c r="J425" i="4"/>
  <c r="K425" i="4"/>
  <c r="H425" i="4"/>
  <c r="G419" i="4"/>
  <c r="G411" i="4"/>
  <c r="G392" i="4"/>
  <c r="G369" i="4"/>
  <c r="I362" i="4"/>
  <c r="J362" i="4"/>
  <c r="K362" i="4"/>
  <c r="H362" i="4"/>
  <c r="G360" i="4"/>
  <c r="G347" i="4"/>
  <c r="I329" i="4"/>
  <c r="J329" i="4"/>
  <c r="K329" i="4"/>
  <c r="H329" i="4"/>
  <c r="G325" i="4"/>
  <c r="I318" i="4"/>
  <c r="J318" i="4"/>
  <c r="K318" i="4"/>
  <c r="H318" i="4"/>
  <c r="G314" i="4"/>
  <c r="G315" i="4"/>
  <c r="G301" i="4"/>
  <c r="I297" i="4"/>
  <c r="J297" i="4"/>
  <c r="K297" i="4"/>
  <c r="H297" i="4"/>
  <c r="G294" i="4"/>
  <c r="G277" i="4"/>
  <c r="I253" i="4"/>
  <c r="J253" i="4"/>
  <c r="K253" i="4"/>
  <c r="H253" i="4"/>
  <c r="G257" i="4"/>
  <c r="G251" i="4"/>
  <c r="G236" i="4"/>
  <c r="I229" i="4"/>
  <c r="J229" i="4"/>
  <c r="K229" i="4"/>
  <c r="H229" i="4"/>
  <c r="G225" i="4"/>
  <c r="I223" i="4"/>
  <c r="J223" i="4"/>
  <c r="K223" i="4"/>
  <c r="H223" i="4"/>
  <c r="G221" i="4"/>
  <c r="I216" i="4"/>
  <c r="J216" i="4"/>
  <c r="K216" i="4"/>
  <c r="H216" i="4"/>
  <c r="I208" i="4"/>
  <c r="J208" i="4"/>
  <c r="K208" i="4"/>
  <c r="H208" i="4"/>
  <c r="G207" i="4"/>
  <c r="I206" i="4"/>
  <c r="J206" i="4"/>
  <c r="K206" i="4"/>
  <c r="H206" i="4"/>
  <c r="G200" i="4"/>
  <c r="G201" i="4"/>
  <c r="I188" i="4"/>
  <c r="J188" i="4"/>
  <c r="K188" i="4"/>
  <c r="H188" i="4"/>
  <c r="G187" i="4"/>
  <c r="G180" i="4"/>
  <c r="I175" i="4"/>
  <c r="J175" i="4"/>
  <c r="K175" i="4"/>
  <c r="H175" i="4"/>
  <c r="G174" i="4"/>
  <c r="I173" i="4"/>
  <c r="J173" i="4"/>
  <c r="K173" i="4"/>
  <c r="H173" i="4"/>
  <c r="G172" i="4"/>
  <c r="G171" i="4"/>
  <c r="I170" i="4"/>
  <c r="J170" i="4"/>
  <c r="K170" i="4"/>
  <c r="H170" i="4"/>
  <c r="G168" i="4"/>
  <c r="G169" i="4"/>
  <c r="I167" i="4"/>
  <c r="J167" i="4"/>
  <c r="K167" i="4"/>
  <c r="H167" i="4"/>
  <c r="G166" i="4"/>
  <c r="G165" i="4"/>
  <c r="G164" i="4"/>
  <c r="G157" i="4"/>
  <c r="G155" i="4"/>
  <c r="J151" i="4"/>
  <c r="G150" i="4"/>
  <c r="I151" i="4"/>
  <c r="K151" i="4"/>
  <c r="H151" i="4"/>
  <c r="G147" i="4"/>
  <c r="I146" i="4"/>
  <c r="J146" i="4"/>
  <c r="K146" i="4"/>
  <c r="H146" i="4"/>
  <c r="G144" i="4"/>
  <c r="G145" i="4"/>
  <c r="G137" i="4"/>
  <c r="G136" i="4"/>
  <c r="G131" i="4"/>
  <c r="G132" i="4"/>
  <c r="G133" i="4"/>
  <c r="G134" i="4"/>
  <c r="G135" i="4"/>
  <c r="G130" i="4"/>
  <c r="G125" i="4"/>
  <c r="G108" i="4"/>
  <c r="I77" i="4"/>
  <c r="J77" i="4"/>
  <c r="K77" i="4"/>
  <c r="H77" i="4"/>
  <c r="G74" i="4"/>
  <c r="G75" i="4"/>
  <c r="G72" i="4"/>
  <c r="G70" i="4"/>
  <c r="I67" i="4"/>
  <c r="J67" i="4"/>
  <c r="K67" i="4"/>
  <c r="H67" i="4"/>
  <c r="G62" i="4"/>
  <c r="I58" i="4"/>
  <c r="J58" i="4"/>
  <c r="K58" i="4"/>
  <c r="H58" i="4"/>
  <c r="G57" i="4"/>
  <c r="G42" i="4"/>
  <c r="G43" i="4"/>
  <c r="G44" i="4"/>
  <c r="G40" i="4"/>
  <c r="I38" i="4"/>
  <c r="I45" i="4" s="1"/>
  <c r="J38" i="4"/>
  <c r="J45" i="4" s="1"/>
  <c r="K38" i="4"/>
  <c r="K45" i="4" s="1"/>
  <c r="H38" i="4"/>
  <c r="H45" i="4" s="1"/>
  <c r="G34" i="4"/>
  <c r="G31" i="4"/>
  <c r="G29" i="4"/>
  <c r="G30" i="4"/>
  <c r="G25" i="4"/>
  <c r="G21" i="4"/>
  <c r="G20" i="4"/>
  <c r="G19" i="4"/>
  <c r="G18" i="4"/>
  <c r="G17" i="4"/>
  <c r="G651" i="4"/>
  <c r="G641" i="4"/>
  <c r="H634" i="4"/>
  <c r="I634" i="4"/>
  <c r="J634" i="4"/>
  <c r="K634" i="4"/>
  <c r="G631" i="4"/>
  <c r="G623" i="4"/>
  <c r="G624" i="4"/>
  <c r="G625" i="4"/>
  <c r="H619" i="4"/>
  <c r="I619" i="4"/>
  <c r="J619" i="4"/>
  <c r="K619" i="4"/>
  <c r="G611" i="4"/>
  <c r="G608" i="4"/>
  <c r="G609" i="4"/>
  <c r="H604" i="4"/>
  <c r="I604" i="4"/>
  <c r="J604" i="4"/>
  <c r="K604" i="4"/>
  <c r="G592" i="4"/>
  <c r="G593" i="4"/>
  <c r="G594" i="4"/>
  <c r="H590" i="4"/>
  <c r="I590" i="4"/>
  <c r="J590" i="4"/>
  <c r="K590" i="4"/>
  <c r="G589" i="4"/>
  <c r="H586" i="4"/>
  <c r="I586" i="4"/>
  <c r="J586" i="4"/>
  <c r="K586" i="4"/>
  <c r="G577" i="4"/>
  <c r="G578" i="4"/>
  <c r="G574" i="4"/>
  <c r="G568" i="4"/>
  <c r="G538" i="4"/>
  <c r="H458" i="4"/>
  <c r="I458" i="4"/>
  <c r="J458" i="4"/>
  <c r="K458" i="4"/>
  <c r="G456" i="4"/>
  <c r="H388" i="4"/>
  <c r="H401" i="4"/>
  <c r="I401" i="4"/>
  <c r="J401" i="4"/>
  <c r="K401" i="4"/>
  <c r="G398" i="4"/>
  <c r="G399" i="4"/>
  <c r="H397" i="4"/>
  <c r="I397" i="4"/>
  <c r="J397" i="4"/>
  <c r="K397" i="4"/>
  <c r="G396" i="4"/>
  <c r="H376" i="4"/>
  <c r="I376" i="4"/>
  <c r="J376" i="4"/>
  <c r="K376" i="4"/>
  <c r="G374" i="4"/>
  <c r="H308" i="4"/>
  <c r="I308" i="4"/>
  <c r="J308" i="4"/>
  <c r="K308" i="4"/>
  <c r="G306" i="4"/>
  <c r="H243" i="4"/>
  <c r="I243" i="4"/>
  <c r="J243" i="4"/>
  <c r="K243" i="4"/>
  <c r="G241" i="4"/>
  <c r="H354" i="4"/>
  <c r="I354" i="4"/>
  <c r="J354" i="4"/>
  <c r="K354" i="4"/>
  <c r="G352" i="4"/>
  <c r="G353" i="4"/>
  <c r="H502" i="4"/>
  <c r="I502" i="4"/>
  <c r="J502" i="4"/>
  <c r="K502" i="4"/>
  <c r="G500" i="4"/>
  <c r="H418" i="4"/>
  <c r="I418" i="4"/>
  <c r="J418" i="4"/>
  <c r="K418" i="4"/>
  <c r="G416" i="4"/>
  <c r="G413" i="4"/>
  <c r="H332" i="4"/>
  <c r="I332" i="4"/>
  <c r="J332" i="4"/>
  <c r="K332" i="4"/>
  <c r="G330" i="4"/>
  <c r="H472" i="4"/>
  <c r="I472" i="4"/>
  <c r="J472" i="4"/>
  <c r="K472" i="4"/>
  <c r="H479" i="4"/>
  <c r="I479" i="4"/>
  <c r="J479" i="4"/>
  <c r="K479" i="4"/>
  <c r="G478" i="4"/>
  <c r="G471" i="4"/>
  <c r="G517" i="4"/>
  <c r="H521" i="4"/>
  <c r="I521" i="4"/>
  <c r="J521" i="4"/>
  <c r="K521" i="4"/>
  <c r="G520" i="4"/>
  <c r="H284" i="4"/>
  <c r="I284" i="4"/>
  <c r="J284" i="4"/>
  <c r="K284" i="4"/>
  <c r="G282" i="4"/>
  <c r="G283" i="4"/>
  <c r="G264" i="4"/>
  <c r="G265" i="4"/>
  <c r="H266" i="4"/>
  <c r="I266" i="4"/>
  <c r="J266" i="4"/>
  <c r="K266" i="4"/>
  <c r="H263" i="4"/>
  <c r="I263" i="4"/>
  <c r="J263" i="4"/>
  <c r="K263" i="4"/>
  <c r="G262" i="4"/>
  <c r="G263" i="4" s="1"/>
  <c r="H211" i="4"/>
  <c r="I211" i="4"/>
  <c r="J211" i="4"/>
  <c r="K211" i="4"/>
  <c r="G209" i="4"/>
  <c r="G210" i="4"/>
  <c r="G203" i="4"/>
  <c r="G149" i="4"/>
  <c r="G190" i="4"/>
  <c r="G181" i="4"/>
  <c r="H159" i="4"/>
  <c r="I159" i="4"/>
  <c r="J159" i="4"/>
  <c r="K159" i="4"/>
  <c r="G158" i="4"/>
  <c r="G153" i="4"/>
  <c r="G154" i="4"/>
  <c r="G152" i="4"/>
  <c r="G156" i="4"/>
  <c r="H129" i="4"/>
  <c r="I129" i="4"/>
  <c r="J129" i="4"/>
  <c r="K129" i="4"/>
  <c r="G124" i="4"/>
  <c r="G126" i="4"/>
  <c r="H123" i="4"/>
  <c r="I123" i="4"/>
  <c r="J123" i="4"/>
  <c r="K123" i="4"/>
  <c r="G106" i="4"/>
  <c r="G107" i="4"/>
  <c r="G89" i="4"/>
  <c r="G71" i="4"/>
  <c r="G51" i="4"/>
  <c r="G56" i="4"/>
  <c r="G678" i="4"/>
  <c r="G702" i="4"/>
  <c r="G530" i="4"/>
  <c r="H514" i="4"/>
  <c r="I514" i="4"/>
  <c r="J514" i="4"/>
  <c r="K514" i="4"/>
  <c r="G513" i="4"/>
  <c r="J430" i="4"/>
  <c r="K430" i="4"/>
  <c r="H386" i="4"/>
  <c r="G385" i="4"/>
  <c r="H381" i="4"/>
  <c r="I381" i="4"/>
  <c r="J381" i="4"/>
  <c r="K381" i="4"/>
  <c r="I365" i="4"/>
  <c r="J365" i="4"/>
  <c r="K365" i="4"/>
  <c r="H365" i="4"/>
  <c r="H343" i="4"/>
  <c r="G317" i="4"/>
  <c r="G228" i="4"/>
  <c r="I247" i="4"/>
  <c r="J247" i="4"/>
  <c r="K247" i="4"/>
  <c r="H247" i="4"/>
  <c r="G634" i="4" l="1"/>
  <c r="G619" i="4"/>
  <c r="G604" i="4"/>
  <c r="G586" i="4"/>
  <c r="G590" i="4"/>
  <c r="G712" i="4"/>
  <c r="G533" i="4"/>
  <c r="G521" i="4"/>
  <c r="G514" i="4"/>
  <c r="G502" i="4"/>
  <c r="G488" i="4"/>
  <c r="G479" i="4"/>
  <c r="G458" i="4"/>
  <c r="G472" i="4"/>
  <c r="G444" i="4"/>
  <c r="G418" i="4"/>
  <c r="G425" i="4"/>
  <c r="G401" i="4"/>
  <c r="G397" i="4"/>
  <c r="G376" i="4"/>
  <c r="G329" i="4"/>
  <c r="G381" i="4"/>
  <c r="G365" i="4"/>
  <c r="G354" i="4"/>
  <c r="G362" i="4"/>
  <c r="G332" i="4"/>
  <c r="G318" i="4"/>
  <c r="G308" i="4"/>
  <c r="G297" i="4"/>
  <c r="G284" i="4"/>
  <c r="G266" i="4"/>
  <c r="G253" i="4"/>
  <c r="G247" i="4"/>
  <c r="G243" i="4"/>
  <c r="G229" i="4"/>
  <c r="G223" i="4"/>
  <c r="G208" i="4"/>
  <c r="G206" i="4"/>
  <c r="G188" i="4"/>
  <c r="G175" i="4"/>
  <c r="G173" i="4"/>
  <c r="G170" i="4"/>
  <c r="G167" i="4"/>
  <c r="G151" i="4"/>
  <c r="G146" i="4"/>
  <c r="G123" i="4"/>
  <c r="G77" i="4"/>
  <c r="G67" i="4"/>
  <c r="G58" i="4"/>
  <c r="G38" i="4"/>
  <c r="G45" i="4"/>
  <c r="G211" i="4"/>
  <c r="G159" i="4"/>
  <c r="G212" i="4"/>
  <c r="G204" i="4"/>
  <c r="G205" i="4"/>
  <c r="G215" i="4"/>
  <c r="H218" i="4"/>
  <c r="I218" i="4"/>
  <c r="J218" i="4"/>
  <c r="K218" i="4"/>
  <c r="G217" i="4"/>
  <c r="G218" i="4" s="1"/>
  <c r="G222" i="4"/>
  <c r="H193" i="4"/>
  <c r="I193" i="4"/>
  <c r="J193" i="4"/>
  <c r="K193" i="4"/>
  <c r="G191" i="4"/>
  <c r="G192" i="4"/>
  <c r="G143" i="4"/>
  <c r="G142" i="4"/>
  <c r="G128" i="4"/>
  <c r="G116" i="4"/>
  <c r="G48" i="4"/>
  <c r="G98" i="4"/>
  <c r="G193" i="4" l="1"/>
  <c r="H544" i="4"/>
  <c r="I544" i="4"/>
  <c r="J544" i="4"/>
  <c r="K544" i="4"/>
  <c r="H493" i="4"/>
  <c r="I493" i="4"/>
  <c r="J493" i="4"/>
  <c r="K493" i="4"/>
  <c r="G492" i="4"/>
  <c r="G544" i="4" l="1"/>
  <c r="G493" i="4"/>
  <c r="H740" i="4"/>
  <c r="I740" i="4"/>
  <c r="J740" i="4"/>
  <c r="K740" i="4"/>
  <c r="G148" i="4"/>
  <c r="G109" i="4"/>
  <c r="H104" i="4"/>
  <c r="I104" i="4"/>
  <c r="J104" i="4"/>
  <c r="K104" i="4"/>
  <c r="G103" i="4"/>
  <c r="G104" i="4" l="1"/>
  <c r="G740" i="4"/>
  <c r="G52" i="4" l="1"/>
  <c r="H69" i="4" l="1"/>
  <c r="I69" i="4"/>
  <c r="J69" i="4"/>
  <c r="K69" i="4"/>
  <c r="G68" i="4"/>
  <c r="G69" i="4" s="1"/>
  <c r="H727" i="4" l="1"/>
  <c r="I727" i="4"/>
  <c r="I725" i="4" s="1"/>
  <c r="J727" i="4"/>
  <c r="J725" i="4" s="1"/>
  <c r="K727" i="4"/>
  <c r="K725" i="4" s="1"/>
  <c r="G726" i="4"/>
  <c r="G721" i="4"/>
  <c r="G704" i="4"/>
  <c r="H682" i="4"/>
  <c r="I682" i="4"/>
  <c r="I675" i="4" s="1"/>
  <c r="J682" i="4"/>
  <c r="J675" i="4" s="1"/>
  <c r="K682" i="4"/>
  <c r="K675" i="4" s="1"/>
  <c r="G650" i="4"/>
  <c r="G639" i="4"/>
  <c r="H675" i="4" l="1"/>
  <c r="G675" i="4" s="1"/>
  <c r="G682" i="4"/>
  <c r="H725" i="4"/>
  <c r="G725" i="4" s="1"/>
  <c r="G727" i="4"/>
  <c r="G629" i="4"/>
  <c r="G613" i="4"/>
  <c r="G618" i="4"/>
  <c r="G597" i="4"/>
  <c r="G576" i="4"/>
  <c r="H570" i="4"/>
  <c r="I570" i="4"/>
  <c r="J570" i="4"/>
  <c r="K570" i="4"/>
  <c r="G559" i="4"/>
  <c r="G560" i="4"/>
  <c r="G570" i="4" l="1"/>
  <c r="H553" i="4"/>
  <c r="I553" i="4"/>
  <c r="J553" i="4"/>
  <c r="K553" i="4"/>
  <c r="G668" i="4"/>
  <c r="H663" i="4"/>
  <c r="I663" i="4"/>
  <c r="J663" i="4"/>
  <c r="K663" i="4"/>
  <c r="G663" i="4" l="1"/>
  <c r="G553" i="4"/>
  <c r="G659" i="4"/>
  <c r="G536" i="4"/>
  <c r="G529" i="4"/>
  <c r="G487" i="4"/>
  <c r="G504" i="4"/>
  <c r="H407" i="4" l="1"/>
  <c r="I407" i="4"/>
  <c r="J407" i="4"/>
  <c r="K407" i="4"/>
  <c r="G407" i="4" l="1"/>
  <c r="H404" i="4"/>
  <c r="I404" i="4"/>
  <c r="J404" i="4"/>
  <c r="K404" i="4"/>
  <c r="G404" i="4" l="1"/>
  <c r="I525" i="4"/>
  <c r="G523" i="4"/>
  <c r="H468" i="4"/>
  <c r="I468" i="4"/>
  <c r="J468" i="4"/>
  <c r="K468" i="4"/>
  <c r="G460" i="4"/>
  <c r="G468" i="4" l="1"/>
  <c r="I386" i="4"/>
  <c r="J386" i="4"/>
  <c r="K386" i="4"/>
  <c r="G384" i="4"/>
  <c r="I388" i="4"/>
  <c r="J388" i="4"/>
  <c r="K388" i="4"/>
  <c r="G386" i="4" l="1"/>
  <c r="G356" i="4"/>
  <c r="H340" i="4"/>
  <c r="I340" i="4"/>
  <c r="J340" i="4"/>
  <c r="K340" i="4"/>
  <c r="G334" i="4"/>
  <c r="G340" i="4" l="1"/>
  <c r="I293" i="4"/>
  <c r="J293" i="4"/>
  <c r="K293" i="4"/>
  <c r="H293" i="4"/>
  <c r="I271" i="4"/>
  <c r="J271" i="4"/>
  <c r="K271" i="4"/>
  <c r="H271" i="4"/>
  <c r="I250" i="4"/>
  <c r="J250" i="4"/>
  <c r="K250" i="4"/>
  <c r="H250" i="4"/>
  <c r="H163" i="4"/>
  <c r="I163" i="4"/>
  <c r="J163" i="4"/>
  <c r="K163" i="4"/>
  <c r="I50" i="4"/>
  <c r="J50" i="4"/>
  <c r="K50" i="4"/>
  <c r="H50" i="4"/>
  <c r="G293" i="4" l="1"/>
  <c r="G271" i="4"/>
  <c r="J194" i="4"/>
  <c r="J741" i="4" s="1"/>
  <c r="I194" i="4"/>
  <c r="I741" i="4" s="1"/>
  <c r="H194" i="4"/>
  <c r="K194" i="4"/>
  <c r="K741" i="4" s="1"/>
  <c r="G59" i="4"/>
  <c r="G162" i="4"/>
  <c r="G160" i="4"/>
  <c r="G161" i="4"/>
  <c r="G22" i="4"/>
  <c r="G23" i="4"/>
  <c r="G24" i="4"/>
  <c r="G26" i="4"/>
  <c r="G27" i="4"/>
  <c r="G28" i="4"/>
  <c r="G32" i="4"/>
  <c r="G33" i="4"/>
  <c r="G35" i="4"/>
  <c r="G36" i="4"/>
  <c r="G37" i="4"/>
  <c r="G39" i="4"/>
  <c r="G41" i="4"/>
  <c r="G46" i="4"/>
  <c r="G47" i="4"/>
  <c r="G49" i="4"/>
  <c r="G53" i="4"/>
  <c r="G54" i="4"/>
  <c r="G55" i="4"/>
  <c r="G60" i="4"/>
  <c r="G63" i="4"/>
  <c r="G64" i="4"/>
  <c r="G65" i="4"/>
  <c r="G66" i="4"/>
  <c r="G73" i="4"/>
  <c r="G76" i="4"/>
  <c r="G78" i="4"/>
  <c r="G79" i="4"/>
  <c r="G80" i="4"/>
  <c r="G81" i="4"/>
  <c r="G82" i="4"/>
  <c r="G83" i="4"/>
  <c r="G84" i="4"/>
  <c r="G85" i="4"/>
  <c r="G86" i="4"/>
  <c r="G87" i="4"/>
  <c r="G88" i="4"/>
  <c r="G90" i="4"/>
  <c r="G91" i="4"/>
  <c r="G92" i="4"/>
  <c r="G93" i="4"/>
  <c r="G94" i="4"/>
  <c r="G95" i="4"/>
  <c r="G97" i="4"/>
  <c r="G99" i="4"/>
  <c r="G100" i="4"/>
  <c r="G101" i="4"/>
  <c r="G102" i="4"/>
  <c r="G110" i="4"/>
  <c r="G111" i="4"/>
  <c r="G112" i="4"/>
  <c r="G113" i="4"/>
  <c r="G114" i="4"/>
  <c r="G115" i="4"/>
  <c r="G117" i="4"/>
  <c r="G118" i="4"/>
  <c r="G119" i="4"/>
  <c r="G120" i="4"/>
  <c r="G121" i="4"/>
  <c r="G122" i="4"/>
  <c r="G127" i="4"/>
  <c r="G129" i="4" s="1"/>
  <c r="G138" i="4"/>
  <c r="G139" i="4"/>
  <c r="G140" i="4"/>
  <c r="G141" i="4"/>
  <c r="G176" i="4"/>
  <c r="G177" i="4"/>
  <c r="G178" i="4"/>
  <c r="G179" i="4"/>
  <c r="G182" i="4"/>
  <c r="G183" i="4"/>
  <c r="G184" i="4"/>
  <c r="G185" i="4"/>
  <c r="G186" i="4"/>
  <c r="G189" i="4"/>
  <c r="G195" i="4"/>
  <c r="G196" i="4"/>
  <c r="G197" i="4"/>
  <c r="G202" i="4"/>
  <c r="G213" i="4"/>
  <c r="G214" i="4"/>
  <c r="G219" i="4"/>
  <c r="G226" i="4"/>
  <c r="G227" i="4"/>
  <c r="G230" i="4"/>
  <c r="G231" i="4"/>
  <c r="G233" i="4"/>
  <c r="G235" i="4"/>
  <c r="G237" i="4"/>
  <c r="G238" i="4"/>
  <c r="G239" i="4"/>
  <c r="G242" i="4"/>
  <c r="G244" i="4"/>
  <c r="G245" i="4"/>
  <c r="G246" i="4"/>
  <c r="G249" i="4"/>
  <c r="G252" i="4"/>
  <c r="G254" i="4"/>
  <c r="G255" i="4" s="1"/>
  <c r="G256" i="4"/>
  <c r="G258" i="4"/>
  <c r="G259" i="4"/>
  <c r="G260" i="4"/>
  <c r="G268" i="4"/>
  <c r="G269" i="4"/>
  <c r="G270" i="4"/>
  <c r="G272" i="4"/>
  <c r="G274" i="4"/>
  <c r="G276" i="4"/>
  <c r="G278" i="4"/>
  <c r="G279" i="4"/>
  <c r="G280" i="4"/>
  <c r="G285" i="4"/>
  <c r="G286" i="4"/>
  <c r="G287" i="4"/>
  <c r="G290" i="4"/>
  <c r="G291" i="4"/>
  <c r="G292" i="4"/>
  <c r="G295" i="4"/>
  <c r="G296" i="4"/>
  <c r="G298" i="4"/>
  <c r="G300" i="4"/>
  <c r="G302" i="4"/>
  <c r="G303" i="4"/>
  <c r="G304" i="4"/>
  <c r="G307" i="4"/>
  <c r="G309" i="4"/>
  <c r="G310" i="4"/>
  <c r="G311" i="4"/>
  <c r="G316" i="4"/>
  <c r="G319" i="4"/>
  <c r="G320" i="4"/>
  <c r="G322" i="4"/>
  <c r="G324" i="4"/>
  <c r="G326" i="4"/>
  <c r="G327" i="4"/>
  <c r="G328" i="4"/>
  <c r="G331" i="4"/>
  <c r="G333" i="4"/>
  <c r="G335" i="4"/>
  <c r="G338" i="4"/>
  <c r="G339" i="4"/>
  <c r="G341" i="4"/>
  <c r="G342" i="4"/>
  <c r="G344" i="4"/>
  <c r="G346" i="4"/>
  <c r="G348" i="4"/>
  <c r="G349" i="4"/>
  <c r="G350" i="4"/>
  <c r="G355" i="4"/>
  <c r="G357" i="4"/>
  <c r="G361" i="4"/>
  <c r="G363" i="4"/>
  <c r="G364" i="4"/>
  <c r="G366" i="4"/>
  <c r="G368" i="4"/>
  <c r="G370" i="4"/>
  <c r="G371" i="4"/>
  <c r="G372" i="4"/>
  <c r="G375" i="4"/>
  <c r="G377" i="4"/>
  <c r="G378" i="4"/>
  <c r="G379" i="4"/>
  <c r="G380" i="4"/>
  <c r="G383" i="4"/>
  <c r="G387" i="4"/>
  <c r="G388" i="4" s="1"/>
  <c r="G389" i="4"/>
  <c r="G390" i="4" s="1"/>
  <c r="G391" i="4"/>
  <c r="G393" i="4"/>
  <c r="G394" i="4"/>
  <c r="G400" i="4"/>
  <c r="G403" i="4"/>
  <c r="G405" i="4"/>
  <c r="G406" i="4"/>
  <c r="G408" i="4"/>
  <c r="G410" i="4"/>
  <c r="G412" i="4"/>
  <c r="G414" i="4"/>
  <c r="G417" i="4"/>
  <c r="G420" i="4"/>
  <c r="G421" i="4"/>
  <c r="G422" i="4"/>
  <c r="G423" i="4"/>
  <c r="G424" i="4"/>
  <c r="G427" i="4"/>
  <c r="G429" i="4"/>
  <c r="G431" i="4"/>
  <c r="G433" i="4"/>
  <c r="G435" i="4"/>
  <c r="G437" i="4"/>
  <c r="G438" i="4"/>
  <c r="G439" i="4"/>
  <c r="G443" i="4"/>
  <c r="G445" i="4"/>
  <c r="G446" i="4"/>
  <c r="G448" i="4"/>
  <c r="G450" i="4"/>
  <c r="G452" i="4"/>
  <c r="G453" i="4"/>
  <c r="G454" i="4"/>
  <c r="G457" i="4"/>
  <c r="G459" i="4"/>
  <c r="G461" i="4"/>
  <c r="G462" i="4"/>
  <c r="G463" i="4"/>
  <c r="G466" i="4"/>
  <c r="G467" i="4"/>
  <c r="G469" i="4"/>
  <c r="G473" i="4"/>
  <c r="G475" i="4"/>
  <c r="G476" i="4"/>
  <c r="G480" i="4"/>
  <c r="G481" i="4"/>
  <c r="G485" i="4"/>
  <c r="G486" i="4"/>
  <c r="G489" i="4"/>
  <c r="G490" i="4"/>
  <c r="G494" i="4"/>
  <c r="G496" i="4"/>
  <c r="G497" i="4"/>
  <c r="G498" i="4"/>
  <c r="G501" i="4"/>
  <c r="G503" i="4"/>
  <c r="G505" i="4"/>
  <c r="G508" i="4"/>
  <c r="G509" i="4"/>
  <c r="G511" i="4"/>
  <c r="G515" i="4"/>
  <c r="G518" i="4"/>
  <c r="G522" i="4"/>
  <c r="G524" i="4"/>
  <c r="G528" i="4"/>
  <c r="G531" i="4"/>
  <c r="G532" i="4"/>
  <c r="G535" i="4"/>
  <c r="G537" i="4"/>
  <c r="G539" i="4"/>
  <c r="G542" i="4"/>
  <c r="G543" i="4"/>
  <c r="G546" i="4"/>
  <c r="G547" i="4"/>
  <c r="G548" i="4"/>
  <c r="G549" i="4"/>
  <c r="G551" i="4"/>
  <c r="G552" i="4"/>
  <c r="G554" i="4"/>
  <c r="G557" i="4"/>
  <c r="G558" i="4"/>
  <c r="G561" i="4"/>
  <c r="G562" i="4"/>
  <c r="G565" i="4"/>
  <c r="G566" i="4"/>
  <c r="G567" i="4"/>
  <c r="G569" i="4"/>
  <c r="G571" i="4"/>
  <c r="G575" i="4"/>
  <c r="G580" i="4"/>
  <c r="G581" i="4"/>
  <c r="G582" i="4"/>
  <c r="G583" i="4"/>
  <c r="G584" i="4"/>
  <c r="G585" i="4"/>
  <c r="G587" i="4"/>
  <c r="G595" i="4"/>
  <c r="G596" i="4"/>
  <c r="G599" i="4"/>
  <c r="G600" i="4"/>
  <c r="G601" i="4"/>
  <c r="G602" i="4"/>
  <c r="G603" i="4"/>
  <c r="G605" i="4"/>
  <c r="G612" i="4"/>
  <c r="G615" i="4"/>
  <c r="G616" i="4"/>
  <c r="G617" i="4"/>
  <c r="G620" i="4"/>
  <c r="G627" i="4"/>
  <c r="G628" i="4"/>
  <c r="G632" i="4"/>
  <c r="G633" i="4"/>
  <c r="G635" i="4"/>
  <c r="G638" i="4"/>
  <c r="G642" i="4"/>
  <c r="G643" i="4"/>
  <c r="G644" i="4"/>
  <c r="G646" i="4"/>
  <c r="G649" i="4"/>
  <c r="G652" i="4"/>
  <c r="G653" i="4"/>
  <c r="G655" i="4"/>
  <c r="G658" i="4"/>
  <c r="G661" i="4"/>
  <c r="G662" i="4"/>
  <c r="G664" i="4"/>
  <c r="G667" i="4"/>
  <c r="G671" i="4"/>
  <c r="G672" i="4"/>
  <c r="G673" i="4"/>
  <c r="G676" i="4"/>
  <c r="G677" i="4"/>
  <c r="G679" i="4"/>
  <c r="G680" i="4"/>
  <c r="G681" i="4"/>
  <c r="G684" i="4"/>
  <c r="G686" i="4"/>
  <c r="G688" i="4"/>
  <c r="G689" i="4"/>
  <c r="G690" i="4"/>
  <c r="G691" i="4"/>
  <c r="G694" i="4"/>
  <c r="G695" i="4"/>
  <c r="G696" i="4"/>
  <c r="G697" i="4"/>
  <c r="G698" i="4"/>
  <c r="G701" i="4"/>
  <c r="G705" i="4"/>
  <c r="G706" i="4"/>
  <c r="G710" i="4"/>
  <c r="G711" i="4"/>
  <c r="G713" i="4"/>
  <c r="G714" i="4"/>
  <c r="G717" i="4"/>
  <c r="G718" i="4"/>
  <c r="G720" i="4"/>
  <c r="G722" i="4"/>
  <c r="G723" i="4"/>
  <c r="G194" i="4" l="1"/>
  <c r="H741" i="4"/>
  <c r="G741" i="4" s="1"/>
  <c r="G526" i="4"/>
  <c r="G216" i="4"/>
  <c r="G250" i="4"/>
  <c r="G163" i="4"/>
  <c r="G50" i="4"/>
  <c r="G220" i="4"/>
  <c r="G61" i="4"/>
  <c r="G491" i="4"/>
  <c r="H719" i="4"/>
  <c r="I719" i="4"/>
  <c r="J719" i="4"/>
  <c r="K719" i="4"/>
  <c r="G719" i="4" l="1"/>
  <c r="G199" i="4"/>
  <c r="H220" i="4" l="1"/>
  <c r="H199" i="4" s="1"/>
  <c r="I220" i="4"/>
  <c r="I199" i="4" s="1"/>
  <c r="J220" i="4"/>
  <c r="J199" i="4" s="1"/>
  <c r="K220" i="4"/>
  <c r="K199" i="4" s="1"/>
  <c r="I96" i="4" l="1"/>
  <c r="I105" i="4" s="1"/>
  <c r="H699" i="4" l="1"/>
  <c r="I699" i="4"/>
  <c r="I693" i="4" s="1"/>
  <c r="J699" i="4"/>
  <c r="J693" i="4" s="1"/>
  <c r="K699" i="4"/>
  <c r="K693" i="4" s="1"/>
  <c r="H685" i="4"/>
  <c r="I685" i="4"/>
  <c r="J685" i="4"/>
  <c r="K685" i="4"/>
  <c r="H674" i="4"/>
  <c r="I674" i="4"/>
  <c r="I666" i="4" s="1"/>
  <c r="J674" i="4"/>
  <c r="J666" i="4" s="1"/>
  <c r="K674" i="4"/>
  <c r="K666" i="4" s="1"/>
  <c r="H666" i="4" l="1"/>
  <c r="G666" i="4" s="1"/>
  <c r="G674" i="4"/>
  <c r="G685" i="4"/>
  <c r="H693" i="4"/>
  <c r="G693" i="4" s="1"/>
  <c r="G699" i="4"/>
  <c r="H541" i="4"/>
  <c r="I541" i="4"/>
  <c r="J541" i="4"/>
  <c r="K541" i="4"/>
  <c r="H449" i="4"/>
  <c r="I449" i="4"/>
  <c r="J449" i="4"/>
  <c r="K449" i="4"/>
  <c r="H455" i="4"/>
  <c r="I455" i="4"/>
  <c r="J455" i="4"/>
  <c r="K455" i="4"/>
  <c r="H390" i="4"/>
  <c r="I390" i="4"/>
  <c r="J390" i="4"/>
  <c r="K390" i="4"/>
  <c r="G541" i="4" l="1"/>
  <c r="G455" i="4"/>
  <c r="G449" i="4"/>
  <c r="I343" i="4"/>
  <c r="J343" i="4"/>
  <c r="K343" i="4"/>
  <c r="H345" i="4"/>
  <c r="I345" i="4"/>
  <c r="J345" i="4"/>
  <c r="K345" i="4"/>
  <c r="H323" i="4"/>
  <c r="I323" i="4"/>
  <c r="J323" i="4"/>
  <c r="K323" i="4"/>
  <c r="H255" i="4"/>
  <c r="I255" i="4"/>
  <c r="J255" i="4"/>
  <c r="K255" i="4"/>
  <c r="G345" i="4" l="1"/>
  <c r="G323" i="4"/>
  <c r="G343" i="4"/>
  <c r="H234" i="4"/>
  <c r="I234" i="4"/>
  <c r="J234" i="4"/>
  <c r="K234" i="4"/>
  <c r="G234" i="4" l="1"/>
  <c r="H312" i="4"/>
  <c r="I312" i="4"/>
  <c r="J312" i="4"/>
  <c r="K312" i="4"/>
  <c r="G312" i="4" l="1"/>
  <c r="H506" i="4"/>
  <c r="I506" i="4"/>
  <c r="J506" i="4"/>
  <c r="K506" i="4"/>
  <c r="H288" i="4"/>
  <c r="I288" i="4"/>
  <c r="J288" i="4"/>
  <c r="K288" i="4"/>
  <c r="H440" i="4"/>
  <c r="I440" i="4"/>
  <c r="J440" i="4"/>
  <c r="K440" i="4"/>
  <c r="G506" i="4" l="1"/>
  <c r="G440" i="4"/>
  <c r="G288" i="4"/>
  <c r="H482" i="4"/>
  <c r="I482" i="4"/>
  <c r="J482" i="4"/>
  <c r="K482" i="4"/>
  <c r="H525" i="4"/>
  <c r="J525" i="4"/>
  <c r="K525" i="4"/>
  <c r="G525" i="4" l="1"/>
  <c r="G482" i="4"/>
  <c r="H432" i="4" l="1"/>
  <c r="I432" i="4"/>
  <c r="J432" i="4"/>
  <c r="K432" i="4"/>
  <c r="G432" i="4" l="1"/>
  <c r="H724" i="4"/>
  <c r="I724" i="4"/>
  <c r="I737" i="4" s="1"/>
  <c r="J724" i="4"/>
  <c r="J737" i="4" s="1"/>
  <c r="K724" i="4"/>
  <c r="K737" i="4" s="1"/>
  <c r="H715" i="4"/>
  <c r="I715" i="4"/>
  <c r="I708" i="4" s="1"/>
  <c r="J715" i="4"/>
  <c r="J708" i="4" s="1"/>
  <c r="K715" i="4"/>
  <c r="K708" i="4" s="1"/>
  <c r="H707" i="4"/>
  <c r="I707" i="4"/>
  <c r="I700" i="4" s="1"/>
  <c r="J707" i="4"/>
  <c r="J700" i="4" s="1"/>
  <c r="K707" i="4"/>
  <c r="K700" i="4" s="1"/>
  <c r="H692" i="4"/>
  <c r="I692" i="4"/>
  <c r="I683" i="4" s="1"/>
  <c r="J692" i="4"/>
  <c r="J683" i="4" s="1"/>
  <c r="K692" i="4"/>
  <c r="K683" i="4" s="1"/>
  <c r="H683" i="4" l="1"/>
  <c r="G683" i="4" s="1"/>
  <c r="G692" i="4"/>
  <c r="H708" i="4"/>
  <c r="G708" i="4" s="1"/>
  <c r="G715" i="4"/>
  <c r="G724" i="4"/>
  <c r="G707" i="4"/>
  <c r="H700" i="4"/>
  <c r="G700" i="4" s="1"/>
  <c r="H737" i="4"/>
  <c r="G737" i="4" s="1"/>
  <c r="K716" i="4"/>
  <c r="J716" i="4"/>
  <c r="I716" i="4"/>
  <c r="H716" i="4"/>
  <c r="H665" i="4"/>
  <c r="I665" i="4"/>
  <c r="I657" i="4" s="1"/>
  <c r="J665" i="4"/>
  <c r="J657" i="4" s="1"/>
  <c r="K665" i="4"/>
  <c r="K657" i="4" s="1"/>
  <c r="H656" i="4"/>
  <c r="I656" i="4"/>
  <c r="J656" i="4"/>
  <c r="K656" i="4"/>
  <c r="H654" i="4"/>
  <c r="I654" i="4"/>
  <c r="J654" i="4"/>
  <c r="K654" i="4"/>
  <c r="H657" i="4" l="1"/>
  <c r="G657" i="4" s="1"/>
  <c r="G665" i="4"/>
  <c r="G654" i="4"/>
  <c r="G656" i="4"/>
  <c r="G716" i="4"/>
  <c r="K648" i="4"/>
  <c r="J648" i="4"/>
  <c r="H648" i="4"/>
  <c r="I648" i="4"/>
  <c r="G648" i="4" l="1"/>
  <c r="H647" i="4"/>
  <c r="I647" i="4"/>
  <c r="J647" i="4"/>
  <c r="K647" i="4"/>
  <c r="H645" i="4"/>
  <c r="I645" i="4"/>
  <c r="J645" i="4"/>
  <c r="K645" i="4"/>
  <c r="G645" i="4" l="1"/>
  <c r="G647" i="4"/>
  <c r="J637" i="4"/>
  <c r="K637" i="4"/>
  <c r="H637" i="4"/>
  <c r="I637" i="4"/>
  <c r="H636" i="4"/>
  <c r="I636" i="4"/>
  <c r="I622" i="4" s="1"/>
  <c r="J636" i="4"/>
  <c r="J622" i="4" s="1"/>
  <c r="K636" i="4"/>
  <c r="K622" i="4" s="1"/>
  <c r="H621" i="4"/>
  <c r="I621" i="4"/>
  <c r="I607" i="4" s="1"/>
  <c r="J621" i="4"/>
  <c r="J607" i="4" s="1"/>
  <c r="K621" i="4"/>
  <c r="K607" i="4" s="1"/>
  <c r="H606" i="4"/>
  <c r="I606" i="4"/>
  <c r="J606" i="4"/>
  <c r="K606" i="4"/>
  <c r="H588" i="4"/>
  <c r="I588" i="4"/>
  <c r="I573" i="4" s="1"/>
  <c r="J588" i="4"/>
  <c r="J573" i="4" s="1"/>
  <c r="K588" i="4"/>
  <c r="K573" i="4" s="1"/>
  <c r="G637" i="4" l="1"/>
  <c r="H622" i="4"/>
  <c r="G622" i="4" s="1"/>
  <c r="G636" i="4"/>
  <c r="H607" i="4"/>
  <c r="G607" i="4" s="1"/>
  <c r="G621" i="4"/>
  <c r="H591" i="4"/>
  <c r="G606" i="4"/>
  <c r="H573" i="4"/>
  <c r="G573" i="4" s="1"/>
  <c r="G588" i="4"/>
  <c r="I591" i="4"/>
  <c r="J591" i="4"/>
  <c r="K591" i="4"/>
  <c r="H572" i="4"/>
  <c r="I572" i="4"/>
  <c r="I556" i="4" s="1"/>
  <c r="J572" i="4"/>
  <c r="J556" i="4" s="1"/>
  <c r="K572" i="4"/>
  <c r="K556" i="4" s="1"/>
  <c r="H555" i="4"/>
  <c r="I555" i="4"/>
  <c r="I545" i="4" s="1"/>
  <c r="J555" i="4"/>
  <c r="J545" i="4" s="1"/>
  <c r="K555" i="4"/>
  <c r="K545" i="4" s="1"/>
  <c r="H540" i="4"/>
  <c r="I540" i="4"/>
  <c r="I534" i="4" s="1"/>
  <c r="J540" i="4"/>
  <c r="J534" i="4" s="1"/>
  <c r="K540" i="4"/>
  <c r="K534" i="4" s="1"/>
  <c r="H526" i="4"/>
  <c r="I526" i="4"/>
  <c r="J526" i="4"/>
  <c r="K526" i="4"/>
  <c r="G591" i="4" l="1"/>
  <c r="H556" i="4"/>
  <c r="G556" i="4" s="1"/>
  <c r="G572" i="4"/>
  <c r="H545" i="4"/>
  <c r="G545" i="4" s="1"/>
  <c r="G555" i="4"/>
  <c r="H534" i="4"/>
  <c r="G534" i="4" s="1"/>
  <c r="G540" i="4"/>
  <c r="H519" i="4"/>
  <c r="I519" i="4"/>
  <c r="J519" i="4"/>
  <c r="K519" i="4"/>
  <c r="H512" i="4"/>
  <c r="I512" i="4"/>
  <c r="J512" i="4"/>
  <c r="K512" i="4"/>
  <c r="G512" i="4" l="1"/>
  <c r="G519" i="4"/>
  <c r="H510" i="4"/>
  <c r="I510" i="4"/>
  <c r="I507" i="4" s="1"/>
  <c r="J510" i="4"/>
  <c r="J507" i="4" s="1"/>
  <c r="K510" i="4"/>
  <c r="K507" i="4" s="1"/>
  <c r="H499" i="4"/>
  <c r="I499" i="4"/>
  <c r="J499" i="4"/>
  <c r="K499" i="4"/>
  <c r="H491" i="4"/>
  <c r="I491" i="4"/>
  <c r="J491" i="4"/>
  <c r="K491" i="4"/>
  <c r="G499" i="4" l="1"/>
  <c r="H507" i="4"/>
  <c r="G510" i="4"/>
  <c r="G507" i="4" s="1"/>
  <c r="K483" i="4"/>
  <c r="J483" i="4"/>
  <c r="I483" i="4"/>
  <c r="H483" i="4"/>
  <c r="H477" i="4"/>
  <c r="I477" i="4"/>
  <c r="J477" i="4"/>
  <c r="K477" i="4"/>
  <c r="H470" i="4"/>
  <c r="I470" i="4"/>
  <c r="J470" i="4"/>
  <c r="K470" i="4"/>
  <c r="G470" i="4" l="1"/>
  <c r="G483" i="4"/>
  <c r="G477" i="4"/>
  <c r="H465" i="4"/>
  <c r="K465" i="4"/>
  <c r="I465" i="4"/>
  <c r="J465" i="4"/>
  <c r="H464" i="4"/>
  <c r="I464" i="4"/>
  <c r="J464" i="4"/>
  <c r="K464" i="4"/>
  <c r="H447" i="4"/>
  <c r="I447" i="4"/>
  <c r="J447" i="4"/>
  <c r="K447" i="4"/>
  <c r="G465" i="4" l="1"/>
  <c r="G464" i="4"/>
  <c r="H441" i="4"/>
  <c r="G447" i="4"/>
  <c r="K441" i="4"/>
  <c r="J441" i="4"/>
  <c r="I441" i="4"/>
  <c r="H436" i="4"/>
  <c r="I436" i="4"/>
  <c r="J436" i="4"/>
  <c r="K436" i="4"/>
  <c r="H430" i="4"/>
  <c r="I430" i="4"/>
  <c r="H428" i="4"/>
  <c r="I428" i="4"/>
  <c r="J428" i="4"/>
  <c r="K428" i="4"/>
  <c r="G441" i="4" l="1"/>
  <c r="G430" i="4"/>
  <c r="G436" i="4"/>
  <c r="G428" i="4"/>
  <c r="J426" i="4"/>
  <c r="K426" i="4"/>
  <c r="I426" i="4"/>
  <c r="H426" i="4"/>
  <c r="H415" i="4"/>
  <c r="I415" i="4"/>
  <c r="J415" i="4"/>
  <c r="K415" i="4"/>
  <c r="H409" i="4"/>
  <c r="I409" i="4"/>
  <c r="J409" i="4"/>
  <c r="K409" i="4"/>
  <c r="G426" i="4" l="1"/>
  <c r="G409" i="4"/>
  <c r="G415" i="4"/>
  <c r="J402" i="4"/>
  <c r="I402" i="4"/>
  <c r="K402" i="4"/>
  <c r="H402" i="4"/>
  <c r="H395" i="4"/>
  <c r="I395" i="4"/>
  <c r="I382" i="4" s="1"/>
  <c r="J395" i="4"/>
  <c r="J382" i="4" s="1"/>
  <c r="K395" i="4"/>
  <c r="K382" i="4" s="1"/>
  <c r="G402" i="4" l="1"/>
  <c r="H382" i="4"/>
  <c r="G382" i="4" s="1"/>
  <c r="G395" i="4"/>
  <c r="H367" i="4"/>
  <c r="I367" i="4"/>
  <c r="J367" i="4"/>
  <c r="K367" i="4"/>
  <c r="H373" i="4"/>
  <c r="I373" i="4"/>
  <c r="J373" i="4"/>
  <c r="K373" i="4"/>
  <c r="G373" i="4" l="1"/>
  <c r="G367" i="4"/>
  <c r="K359" i="4"/>
  <c r="J359" i="4"/>
  <c r="I359" i="4"/>
  <c r="H359" i="4"/>
  <c r="H358" i="4"/>
  <c r="I358" i="4"/>
  <c r="J358" i="4"/>
  <c r="K358" i="4"/>
  <c r="H351" i="4"/>
  <c r="I351" i="4"/>
  <c r="J351" i="4"/>
  <c r="J337" i="4" s="1"/>
  <c r="K351" i="4"/>
  <c r="H336" i="4"/>
  <c r="I336" i="4"/>
  <c r="J336" i="4"/>
  <c r="K336" i="4"/>
  <c r="H321" i="4"/>
  <c r="I321" i="4"/>
  <c r="J321" i="4"/>
  <c r="K321" i="4"/>
  <c r="H305" i="4"/>
  <c r="I305" i="4"/>
  <c r="J305" i="4"/>
  <c r="K305" i="4"/>
  <c r="H299" i="4"/>
  <c r="I299" i="4"/>
  <c r="J299" i="4"/>
  <c r="K299" i="4"/>
  <c r="G359" i="4" l="1"/>
  <c r="G336" i="4"/>
  <c r="G351" i="4"/>
  <c r="G358" i="4"/>
  <c r="G321" i="4"/>
  <c r="G305" i="4"/>
  <c r="G299" i="4"/>
  <c r="K337" i="4"/>
  <c r="H313" i="4"/>
  <c r="J313" i="4"/>
  <c r="H337" i="4"/>
  <c r="I313" i="4"/>
  <c r="K313" i="4"/>
  <c r="I337" i="4"/>
  <c r="G337" i="4" l="1"/>
  <c r="G313" i="4"/>
  <c r="K289" i="4"/>
  <c r="J289" i="4"/>
  <c r="I289" i="4"/>
  <c r="H289" i="4"/>
  <c r="H281" i="4"/>
  <c r="I281" i="4"/>
  <c r="J281" i="4"/>
  <c r="K281" i="4"/>
  <c r="H275" i="4"/>
  <c r="I275" i="4"/>
  <c r="I734" i="4" s="1"/>
  <c r="J275" i="4"/>
  <c r="J734" i="4" s="1"/>
  <c r="K275" i="4"/>
  <c r="K734" i="4" s="1"/>
  <c r="H273" i="4"/>
  <c r="I273" i="4"/>
  <c r="J273" i="4"/>
  <c r="K273" i="4"/>
  <c r="K267" i="4" l="1"/>
  <c r="G289" i="4"/>
  <c r="G281" i="4"/>
  <c r="G273" i="4"/>
  <c r="H734" i="4"/>
  <c r="G734" i="4" s="1"/>
  <c r="G275" i="4"/>
  <c r="I267" i="4"/>
  <c r="J267" i="4"/>
  <c r="H267" i="4"/>
  <c r="H261" i="4"/>
  <c r="I261" i="4"/>
  <c r="J261" i="4"/>
  <c r="K261" i="4"/>
  <c r="G267" i="4" l="1"/>
  <c r="G261" i="4"/>
  <c r="J248" i="4"/>
  <c r="I248" i="4"/>
  <c r="K248" i="4"/>
  <c r="H248" i="4"/>
  <c r="H240" i="4"/>
  <c r="I240" i="4"/>
  <c r="I736" i="4" s="1"/>
  <c r="J240" i="4"/>
  <c r="K240" i="4"/>
  <c r="H232" i="4"/>
  <c r="I232" i="4"/>
  <c r="I733" i="4" s="1"/>
  <c r="J232" i="4"/>
  <c r="J733" i="4" s="1"/>
  <c r="K232" i="4"/>
  <c r="K733" i="4" s="1"/>
  <c r="G248" i="4" l="1"/>
  <c r="H733" i="4"/>
  <c r="G232" i="4"/>
  <c r="G733" i="4" s="1"/>
  <c r="G240" i="4"/>
  <c r="K224" i="4"/>
  <c r="J224" i="4"/>
  <c r="I224" i="4"/>
  <c r="H224" i="4"/>
  <c r="G224" i="4" l="1"/>
  <c r="H198" i="4"/>
  <c r="I198" i="4"/>
  <c r="I742" i="4" s="1"/>
  <c r="J198" i="4"/>
  <c r="J742" i="4" s="1"/>
  <c r="K198" i="4"/>
  <c r="K742" i="4" s="1"/>
  <c r="H742" i="4" l="1"/>
  <c r="G742" i="4" s="1"/>
  <c r="G198" i="4"/>
  <c r="H739" i="4"/>
  <c r="I739" i="4"/>
  <c r="J739" i="4"/>
  <c r="K739" i="4"/>
  <c r="H738" i="4"/>
  <c r="I738" i="4"/>
  <c r="J738" i="4"/>
  <c r="K738" i="4"/>
  <c r="G738" i="4" l="1"/>
  <c r="G739" i="4"/>
  <c r="H96" i="4"/>
  <c r="J96" i="4"/>
  <c r="J105" i="4" s="1"/>
  <c r="J736" i="4" s="1"/>
  <c r="K96" i="4"/>
  <c r="K105" i="4" s="1"/>
  <c r="K736" i="4" s="1"/>
  <c r="I735" i="4"/>
  <c r="J735" i="4"/>
  <c r="K735" i="4"/>
  <c r="H735" i="4"/>
  <c r="I730" i="4"/>
  <c r="J730" i="4"/>
  <c r="K730" i="4"/>
  <c r="H730" i="4"/>
  <c r="K61" i="4"/>
  <c r="K732" i="4" s="1"/>
  <c r="J61" i="4"/>
  <c r="J732" i="4" s="1"/>
  <c r="I61" i="4"/>
  <c r="I732" i="4" s="1"/>
  <c r="H61" i="4"/>
  <c r="H732" i="4" s="1"/>
  <c r="K731" i="4"/>
  <c r="J731" i="4"/>
  <c r="I731" i="4"/>
  <c r="H731" i="4"/>
  <c r="H105" i="4" l="1"/>
  <c r="H16" i="4" s="1"/>
  <c r="G96" i="4"/>
  <c r="I16" i="4"/>
  <c r="I728" i="4" s="1"/>
  <c r="J16" i="4"/>
  <c r="J728" i="4" s="1"/>
  <c r="K16" i="4"/>
  <c r="K728" i="4" s="1"/>
  <c r="I729" i="4"/>
  <c r="J729" i="4"/>
  <c r="H729" i="4"/>
  <c r="K729" i="4"/>
  <c r="G731" i="4"/>
  <c r="G730" i="4"/>
  <c r="H728" i="4" l="1"/>
  <c r="G16" i="4"/>
  <c r="H736" i="4"/>
  <c r="G736" i="4" s="1"/>
  <c r="G105" i="4"/>
  <c r="G732" i="4"/>
  <c r="G735" i="4"/>
  <c r="G728" i="4" l="1"/>
  <c r="G729" i="4"/>
</calcChain>
</file>

<file path=xl/sharedStrings.xml><?xml version="1.0" encoding="utf-8"?>
<sst xmlns="http://schemas.openxmlformats.org/spreadsheetml/2006/main" count="1610" uniqueCount="326">
  <si>
    <t>PATVIRTINTA</t>
  </si>
  <si>
    <t>programas ir valstybės funkcijas paskirstymas ketvirčiais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</si>
  <si>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</si>
  <si>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</si>
  <si>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</si>
  <si>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</si>
  <si>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</si>
  <si>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</si>
  <si>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</si>
  <si>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</si>
  <si>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</si>
  <si>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</si>
  <si>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</si>
  <si>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</si>
  <si>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</si>
  <si>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</si>
  <si>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</si>
  <si>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</si>
  <si>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</si>
  <si>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</si>
  <si>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</si>
  <si>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</si>
  <si>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</si>
  <si>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</si>
  <si>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</si>
  <si>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</si>
  <si>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</si>
  <si>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</si>
  <si>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</si>
  <si>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</si>
  <si>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</si>
  <si>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</si>
  <si>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</si>
  <si>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</si>
  <si>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</si>
  <si>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</si>
  <si>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</si>
  <si>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</si>
  <si>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</si>
  <si>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</si>
  <si>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</si>
  <si>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</si>
  <si>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</si>
  <si>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</si>
  <si>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</si>
  <si>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</si>
  <si>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</si>
  <si>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</si>
  <si>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</si>
  <si>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</si>
  <si>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</si>
  <si>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</si>
  <si>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</si>
  <si>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</si>
  <si>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</si>
  <si>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</si>
  <si>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</si>
  <si>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</si>
  <si>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</si>
  <si>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</si>
  <si>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</si>
  <si>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</si>
  <si>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</si>
  <si>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</si>
  <si>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</si>
  <si>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</si>
  <si>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</si>
  <si>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</si>
  <si>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</si>
  <si>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</si>
  <si>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</si>
  <si>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</si>
  <si>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</si>
  <si>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</si>
  <si>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</si>
  <si>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</si>
  <si>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</si>
  <si>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</si>
  <si>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</si>
  <si>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</si>
  <si>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</si>
  <si>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</si>
  <si>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</si>
  <si>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</si>
  <si>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</si>
  <si>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</si>
  <si>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</si>
  <si>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</si>
  <si>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</si>
  <si>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</si>
  <si>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</si>
  <si>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</si>
  <si>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</si>
  <si>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</si>
  <si>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</si>
  <si>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</si>
  <si>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</si>
  <si>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</si>
  <si>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</si>
  <si>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</si>
  <si>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</si>
  <si>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</si>
  <si>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</si>
  <si>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</si>
  <si>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</si>
  <si>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</si>
  <si>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</si>
  <si>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</si>
  <si>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</si>
  <si>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</si>
  <si>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</si>
  <si>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</si>
  <si>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</si>
  <si>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</si>
  <si>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</si>
  <si>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</si>
  <si>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</si>
  <si>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</si>
  <si>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</si>
  <si>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</si>
  <si>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</si>
  <si>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</si>
  <si>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</si>
  <si>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</si>
  <si>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</si>
  <si>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</si>
  <si>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</si>
  <si>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</si>
  <si>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</si>
  <si>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</si>
  <si>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</si>
  <si>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</si>
  <si>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</si>
  <si>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</si>
  <si>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</si>
  <si>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</si>
  <si>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</si>
  <si>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</si>
  <si>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</si>
  <si>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</si>
  <si>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</si>
  <si>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</si>
  <si>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</si>
  <si>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</si>
  <si>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</si>
  <si>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</si>
  <si>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</si>
  <si>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</si>
  <si>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</si>
  <si>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</si>
  <si>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</si>
  <si>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</si>
  <si>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</si>
  <si>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</si>
  <si>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</si>
  <si>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</si>
  <si>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</si>
  <si>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</si>
  <si>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</si>
  <si>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</si>
  <si>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</si>
  <si>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</si>
  <si>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</si>
  <si>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</si>
  <si>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</si>
  <si>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</si>
  <si>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</si>
  <si>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</si>
  <si>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</si>
  <si>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</si>
  <si>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</si>
  <si>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</si>
  <si>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</si>
  <si>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</si>
  <si>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</si>
  <si>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</si>
  <si>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</si>
  <si>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09.02.02.01.</t>
  </si>
  <si>
    <t>Mokyklos, priskiriamos vidurinės mokyklos tipui</t>
  </si>
  <si>
    <t>10.01.02.40.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</si>
  <si>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</si>
  <si>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</si>
  <si>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</si>
  <si>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</si>
  <si>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</si>
  <si>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</si>
  <si>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</si>
  <si>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</si>
  <si>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</si>
  <si>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</si>
  <si>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</si>
  <si>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</si>
  <si>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</si>
  <si>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</si>
  <si>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</si>
  <si>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</si>
  <si>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</si>
  <si>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</si>
  <si>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</si>
  <si>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</si>
  <si>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</si>
  <si>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</si>
  <si>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</si>
  <si>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</si>
  <si>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</si>
  <si>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</si>
  <si>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</si>
  <si>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</si>
  <si>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</si>
  <si>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</si>
  <si>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</si>
  <si>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</si>
  <si>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</si>
  <si>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</si>
  <si>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</si>
  <si>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</si>
  <si>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</si>
  <si>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</si>
  <si>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</si>
  <si>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</si>
  <si>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</si>
  <si>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22.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</si>
  <si>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</si>
  <si>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</si>
  <si>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</si>
  <si>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</si>
  <si>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</si>
  <si>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</si>
  <si>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</si>
  <si>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</si>
  <si>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</si>
  <si>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</si>
  <si>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27.</t>
  </si>
  <si>
    <t>Pajūrio Stanislovo Biržiškio gimnazija</t>
  </si>
  <si>
    <t>09.02.01.01.</t>
  </si>
  <si>
    <t>Mokyklos, priskiriamos pagrindinės mokyklos tipui</t>
  </si>
  <si>
    <t>29.</t>
  </si>
  <si>
    <t>Šilalės suaugusiųjų mokykla</t>
  </si>
  <si>
    <t>31.</t>
  </si>
  <si>
    <t>Obelyno pagrindinė mokykjla</t>
  </si>
  <si>
    <t>33.</t>
  </si>
  <si>
    <t>34.</t>
  </si>
  <si>
    <t>35.</t>
  </si>
  <si>
    <t>Šilalės meno mokykla</t>
  </si>
  <si>
    <t>36.</t>
  </si>
  <si>
    <t>Šilalės sporto mokykla</t>
  </si>
  <si>
    <t>Šilalės švietimo pagalbos tarnyba</t>
  </si>
  <si>
    <t>09.05.01.02.</t>
  </si>
  <si>
    <t>Neformalusis suaugusiųjų švietimas</t>
  </si>
  <si>
    <t>Šilalės Vlado Statkevičiaus muziejus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</si>
  <si>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</si>
  <si>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</si>
  <si>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</si>
  <si>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</si>
  <si>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</si>
  <si>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</si>
  <si>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</si>
  <si>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Valstybinės kalbos vartojimo ir taisyklingumo kontrolė</t>
  </si>
  <si>
    <t>Iš viso 142</t>
  </si>
  <si>
    <t>Šilalės lopšelis-darželis „Žiogelis"</t>
  </si>
  <si>
    <t>04.02.01.03.</t>
  </si>
  <si>
    <t>Valstybės pagalbos priemonės</t>
  </si>
  <si>
    <t>04.07.04.01.</t>
  </si>
  <si>
    <t>Daugiatiksliai plėtros projektai</t>
  </si>
  <si>
    <t>151</t>
  </si>
  <si>
    <t>Iš viso 151 lėšų</t>
  </si>
  <si>
    <t>Tertorijų planavimo ir statybos valstybinė priežiūra ir koordinavimas</t>
  </si>
  <si>
    <t>01.06.01.04.</t>
  </si>
  <si>
    <t>Savivaldybių administracijos direktoriaus rezervo programa</t>
  </si>
  <si>
    <t>Civilinės gynybos reikalų ir paslaugų administravimas</t>
  </si>
  <si>
    <t>Iš viso 131 lėšų</t>
  </si>
  <si>
    <t>141-ML/MOK</t>
  </si>
  <si>
    <t>141-ML/SAV</t>
  </si>
  <si>
    <t>32.</t>
  </si>
  <si>
    <t>141- ML/SAV</t>
  </si>
  <si>
    <t>Šilalės rajono savivaldybės Kontrolės ir audito tarnyba</t>
  </si>
  <si>
    <t>01.01.01.03.</t>
  </si>
  <si>
    <t>Kontrolės ir priežiūros institucijos</t>
  </si>
  <si>
    <t>Iš viso 158 lėšų</t>
  </si>
  <si>
    <t>Kvėdarnos darželis "Saulutė"</t>
  </si>
  <si>
    <t>2019-2021 metų Šilalės rajono investicijų programa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</si>
  <si>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</si>
  <si>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</si>
  <si>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</si>
  <si>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</si>
  <si>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</si>
  <si>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01.03.02.01</t>
  </si>
  <si>
    <t xml:space="preserve">Palūkanos už valstybės skolą </t>
  </si>
  <si>
    <t>ML/SAV</t>
  </si>
  <si>
    <t>2019-2021 metų Šilalės rajono savivaldybės investicijų programa</t>
  </si>
  <si>
    <t xml:space="preserve">Šilalės rajono savivaldybės 2021 metų biudžeto asignavimų pagal asignavimų valdytojus, </t>
  </si>
  <si>
    <t>04.05.03.02.</t>
  </si>
  <si>
    <t>Infrastruktūros renovacija ir plėtra</t>
  </si>
  <si>
    <t>Iš viso 13 lėšų</t>
  </si>
  <si>
    <t>10.07.01.01</t>
  </si>
  <si>
    <t>132</t>
  </si>
  <si>
    <t>1424</t>
  </si>
  <si>
    <t>1428</t>
  </si>
  <si>
    <t>2.</t>
  </si>
  <si>
    <t>21.</t>
  </si>
  <si>
    <t>28.</t>
  </si>
  <si>
    <t>30.</t>
  </si>
  <si>
    <t>Biudžeto ir finansų skyrius</t>
  </si>
  <si>
    <t>02.05.01.09.</t>
  </si>
  <si>
    <t>Kitos netiesiogiai su gynyba susijusios išlaidos</t>
  </si>
  <si>
    <t>05.04.01.01.</t>
  </si>
  <si>
    <t>Bendras aplinkos politikos formavimas ir įgyvendinimo koordinavimas</t>
  </si>
  <si>
    <t>Turizmo plėtra, turizmo politikos formavimas</t>
  </si>
  <si>
    <t>Iš viso 1422 lėšų</t>
  </si>
  <si>
    <t>Kultūros vertybių apsaugos valstybės strategijos ir politikos formavimas</t>
  </si>
  <si>
    <t>Iš viso 143 lėšų</t>
  </si>
  <si>
    <t>Iš viso 145 lėšų</t>
  </si>
  <si>
    <t>Iš viso 147 lėšų</t>
  </si>
  <si>
    <t>07.04.01.01.</t>
  </si>
  <si>
    <t>Visuomenės sveikatos ugdymo centrai, sporto medicinos centrai</t>
  </si>
  <si>
    <t>10.07.01.02.</t>
  </si>
  <si>
    <t>Įstaigos ir priemonės, susijusios su socialiai pažeidžiamais asmenimis</t>
  </si>
  <si>
    <t>1422</t>
  </si>
  <si>
    <t>Savivaldybių administracijos direktoriaus rezervo tvarkymo programa</t>
  </si>
  <si>
    <t>143</t>
  </si>
  <si>
    <t>144</t>
  </si>
  <si>
    <t>direktoriaus 2021 m. balandžio 21 d.</t>
  </si>
  <si>
    <t>įsakymu Nr. DĮV-458</t>
  </si>
  <si>
    <t>(Šilalės rajono savivaldybės administracijos</t>
  </si>
  <si>
    <t>direktoriaus 2021 m. liepos 20 d.</t>
  </si>
  <si>
    <t>įsakymo Nr. DĮV-819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</si>
</sst>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2" borderId="0" xfId="0" applyFill="1"/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0" fillId="0" borderId="1" xfId="0" applyBorder="1"/>
    <xf numFmtId="0" fontId="5" fillId="4" borderId="37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right"/>
    </xf>
    <xf numFmtId="164" fontId="13" fillId="4" borderId="17" xfId="0" applyNumberFormat="1" applyFont="1" applyFill="1" applyBorder="1" applyAlignment="1">
      <alignment horizontal="right"/>
    </xf>
    <xf numFmtId="0" fontId="13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34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7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wrapText="1"/>
    </xf>
    <xf numFmtId="1" fontId="6" fillId="4" borderId="17" xfId="0" applyNumberFormat="1" applyFont="1" applyFill="1" applyBorder="1" applyAlignment="1">
      <alignment wrapText="1"/>
    </xf>
    <xf numFmtId="0" fontId="13" fillId="4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9" fillId="4" borderId="35" xfId="0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vertical="center" wrapText="1"/>
    </xf>
    <xf numFmtId="2" fontId="5" fillId="4" borderId="45" xfId="0" applyNumberFormat="1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3" fillId="2" borderId="31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49" fontId="7" fillId="0" borderId="3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49" fontId="13" fillId="4" borderId="13" xfId="0" applyNumberFormat="1" applyFont="1" applyFill="1" applyBorder="1" applyAlignment="1">
      <alignment horizontal="left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3" fillId="4" borderId="21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49" fontId="13" fillId="4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34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left" vertical="center"/>
    </xf>
    <xf numFmtId="49" fontId="6" fillId="4" borderId="22" xfId="0" applyNumberFormat="1" applyFont="1" applyFill="1" applyBorder="1" applyAlignment="1">
      <alignment horizontal="left" vertical="center"/>
    </xf>
    <xf numFmtId="49" fontId="6" fillId="4" borderId="23" xfId="0" applyNumberFormat="1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4"/>
  <sheetViews>
    <sheetView tabSelected="1" zoomScaleNormal="100" workbookViewId="0">
      <selection activeCell="H7" sqref="H7:K7"/>
    </sheetView>
  </sheetViews>
  <sheetFormatPr defaultRowHeight="15" x14ac:dyDescent="0.25"/>
  <cols>
    <col min="1" max="1" width="4.42578125" customWidth="1"/>
    <col min="2" max="2" width="8.42578125" customWidth="1"/>
    <col min="3" max="3" width="18.42578125" customWidth="1"/>
    <col min="4" max="4" width="9.140625" customWidth="1"/>
    <col min="5" max="5" width="12.42578125" customWidth="1"/>
    <col min="6" max="6" width="24.5703125" customWidth="1"/>
    <col min="7" max="7" width="12.5703125" customWidth="1"/>
    <col min="8" max="8" width="10.42578125" customWidth="1"/>
    <col min="9" max="9" width="11.85546875" customWidth="1"/>
    <col min="10" max="11" width="10.42578125" bestFit="1" customWidth="1"/>
    <col min="13" max="13" width="10.42578125" bestFit="1" customWidth="1"/>
    <col min="14" max="14" width="9.42578125" bestFit="1" customWidth="1"/>
    <col min="15" max="15" width="10.42578125" bestFit="1" customWidth="1"/>
  </cols>
  <sheetData>
    <row r="1" spans="1:14" ht="14.25" x14ac:dyDescent="0.25">
      <c r="G1" s="300"/>
      <c r="H1" s="385" t="s">
        <v>0</v>
      </c>
      <c r="I1" s="385"/>
      <c r="J1" s="385"/>
      <c r="K1" s="385"/>
    </row>
    <row r="2" spans="1:14" x14ac:dyDescent="0.25">
      <c r="G2" s="300"/>
      <c r="H2" s="385" t="s">
        <v>255</v>
      </c>
      <c r="I2" s="385"/>
      <c r="J2" s="385"/>
      <c r="K2" s="385"/>
    </row>
    <row r="3" spans="1:14" x14ac:dyDescent="0.25">
      <c r="G3" s="300"/>
      <c r="H3" s="385" t="s">
        <v>321</v>
      </c>
      <c r="I3" s="385"/>
      <c r="J3" s="385"/>
      <c r="K3" s="385"/>
    </row>
    <row r="4" spans="1:14" x14ac:dyDescent="0.25">
      <c r="G4" s="300"/>
      <c r="H4" s="385" t="s">
        <v>322</v>
      </c>
      <c r="I4" s="385"/>
      <c r="J4" s="385"/>
      <c r="K4" s="385"/>
    </row>
    <row r="5" spans="1:14" x14ac:dyDescent="0.25">
      <c r="G5" s="300"/>
      <c r="H5" s="385" t="s">
        <v>323</v>
      </c>
      <c r="I5" s="385"/>
      <c r="J5" s="385"/>
      <c r="K5" s="385"/>
    </row>
    <row r="6" spans="1:14" ht="14.25" x14ac:dyDescent="0.25">
      <c r="G6" s="300"/>
      <c r="H6" s="385" t="s">
        <v>324</v>
      </c>
      <c r="I6" s="385"/>
      <c r="J6" s="385"/>
      <c r="K6" s="385"/>
    </row>
    <row r="7" spans="1:14" x14ac:dyDescent="0.25">
      <c r="G7" s="300"/>
      <c r="H7" s="385" t="s">
        <v>325</v>
      </c>
      <c r="I7" s="385"/>
      <c r="J7" s="385"/>
      <c r="K7" s="385"/>
    </row>
    <row r="8" spans="1:14" ht="14.25" x14ac:dyDescent="0.25">
      <c r="G8" s="300"/>
      <c r="H8" s="385" t="s">
        <v>281</v>
      </c>
      <c r="I8" s="385"/>
      <c r="J8" s="385"/>
      <c r="K8" s="385"/>
    </row>
    <row r="9" spans="1:14" ht="14.25" x14ac:dyDescent="0.25">
      <c r="G9" s="385"/>
      <c r="H9" s="385"/>
      <c r="I9" s="385"/>
      <c r="J9" s="385"/>
      <c r="K9" s="385"/>
    </row>
    <row r="10" spans="1:14" ht="15.75" x14ac:dyDescent="0.25">
      <c r="B10" s="389" t="s">
        <v>290</v>
      </c>
      <c r="C10" s="389"/>
      <c r="D10" s="389"/>
      <c r="E10" s="389"/>
      <c r="F10" s="389"/>
      <c r="G10" s="389"/>
      <c r="H10" s="389"/>
      <c r="I10" s="389"/>
      <c r="J10" s="389"/>
      <c r="K10" s="389"/>
    </row>
    <row r="11" spans="1:14" ht="22.7" customHeight="1" x14ac:dyDescent="0.25">
      <c r="B11" s="389" t="s">
        <v>1</v>
      </c>
      <c r="C11" s="389"/>
      <c r="D11" s="389"/>
      <c r="E11" s="389"/>
      <c r="F11" s="389"/>
      <c r="G11" s="389"/>
      <c r="H11" s="389"/>
      <c r="I11" s="389"/>
      <c r="J11" s="389"/>
      <c r="K11" s="389"/>
    </row>
    <row r="12" spans="1:14" ht="18.75" customHeight="1" x14ac:dyDescent="0.25">
      <c r="J12" s="390" t="s">
        <v>15</v>
      </c>
      <c r="K12" s="390"/>
    </row>
    <row r="13" spans="1:14" ht="24" x14ac:dyDescent="0.25">
      <c r="A13" s="307" t="s">
        <v>2</v>
      </c>
      <c r="B13" s="307" t="s">
        <v>3</v>
      </c>
      <c r="C13" s="3" t="s">
        <v>4</v>
      </c>
      <c r="D13" s="307" t="s">
        <v>6</v>
      </c>
      <c r="E13" s="307" t="s">
        <v>9</v>
      </c>
      <c r="F13" s="307" t="s">
        <v>7</v>
      </c>
      <c r="G13" s="307" t="s">
        <v>8</v>
      </c>
      <c r="H13" s="391" t="s">
        <v>10</v>
      </c>
      <c r="I13" s="392"/>
      <c r="J13" s="392"/>
      <c r="K13" s="393"/>
    </row>
    <row r="14" spans="1:14" ht="22.7" customHeight="1" x14ac:dyDescent="0.25">
      <c r="A14" s="319"/>
      <c r="B14" s="319"/>
      <c r="C14" s="4" t="s">
        <v>5</v>
      </c>
      <c r="D14" s="319"/>
      <c r="E14" s="319"/>
      <c r="F14" s="319"/>
      <c r="G14" s="319"/>
      <c r="H14" s="4" t="s">
        <v>11</v>
      </c>
      <c r="I14" s="4" t="s">
        <v>12</v>
      </c>
      <c r="J14" s="4" t="s">
        <v>13</v>
      </c>
      <c r="K14" s="4" t="s">
        <v>14</v>
      </c>
    </row>
    <row r="15" spans="1:14" ht="11.25" customHeight="1" thickBot="1" x14ac:dyDescent="0.3">
      <c r="A15" s="108">
        <v>1</v>
      </c>
      <c r="B15" s="108">
        <v>2</v>
      </c>
      <c r="C15" s="108">
        <v>3</v>
      </c>
      <c r="D15" s="108">
        <v>4</v>
      </c>
      <c r="E15" s="108">
        <v>5</v>
      </c>
      <c r="F15" s="108">
        <v>6</v>
      </c>
      <c r="G15" s="108">
        <v>7</v>
      </c>
      <c r="H15" s="108">
        <v>8</v>
      </c>
      <c r="I15" s="108">
        <v>9</v>
      </c>
      <c r="J15" s="108">
        <v>10</v>
      </c>
      <c r="K15" s="108">
        <v>11</v>
      </c>
    </row>
    <row r="16" spans="1:14" ht="18" customHeight="1" thickBot="1" x14ac:dyDescent="0.3">
      <c r="A16" s="277">
        <v>1</v>
      </c>
      <c r="B16" s="410" t="s">
        <v>17</v>
      </c>
      <c r="C16" s="411"/>
      <c r="D16" s="411"/>
      <c r="E16" s="411"/>
      <c r="F16" s="412"/>
      <c r="G16" s="278">
        <f>SUM(H16:K16)</f>
        <v>9910079</v>
      </c>
      <c r="H16" s="278">
        <f>SUM(H45,H50,H58,H61,H67,H69,H77,H105,H123,H129,H146,H151,H194,H198)</f>
        <v>1638699</v>
      </c>
      <c r="I16" s="278">
        <f>SUM(I45,I50,I58,I61,I67,I69,I77,I105,I123,I129,I146,I151,I194,I198)</f>
        <v>3151622</v>
      </c>
      <c r="J16" s="278">
        <f>SUM(J45,J50,J58,J61,J67,J69,J77,J105,J123,J129,J146,J151,J194,J198)</f>
        <v>4126759</v>
      </c>
      <c r="K16" s="279">
        <f>SUM(K45,K50,K58,K61,K67,K69,K77,K105,K123,K129,K146,K151,K194,K198)</f>
        <v>992999</v>
      </c>
      <c r="N16" s="86"/>
    </row>
    <row r="17" spans="1:14" ht="35.450000000000003" customHeight="1" x14ac:dyDescent="0.25">
      <c r="A17" s="414"/>
      <c r="B17" s="306" t="s">
        <v>60</v>
      </c>
      <c r="C17" s="327" t="s">
        <v>16</v>
      </c>
      <c r="D17" s="276">
        <v>13</v>
      </c>
      <c r="E17" s="144" t="s">
        <v>19</v>
      </c>
      <c r="F17" s="97" t="s">
        <v>21</v>
      </c>
      <c r="G17" s="222">
        <f t="shared" ref="G17:G22" si="0">SUM(H17:K17)</f>
        <v>41140</v>
      </c>
      <c r="H17" s="223"/>
      <c r="I17" s="223">
        <v>41140</v>
      </c>
      <c r="J17" s="223"/>
      <c r="K17" s="223"/>
      <c r="N17" s="86"/>
    </row>
    <row r="18" spans="1:14" ht="35.450000000000003" customHeight="1" x14ac:dyDescent="0.25">
      <c r="A18" s="414"/>
      <c r="B18" s="306"/>
      <c r="C18" s="327"/>
      <c r="D18" s="221">
        <v>1422</v>
      </c>
      <c r="E18" s="69" t="s">
        <v>19</v>
      </c>
      <c r="F18" s="6" t="s">
        <v>21</v>
      </c>
      <c r="G18" s="222">
        <f t="shared" si="0"/>
        <v>12125</v>
      </c>
      <c r="H18" s="223"/>
      <c r="I18" s="223">
        <v>6075</v>
      </c>
      <c r="J18" s="223">
        <v>6050</v>
      </c>
      <c r="K18" s="223"/>
      <c r="N18" s="86"/>
    </row>
    <row r="19" spans="1:14" ht="25.15" customHeight="1" x14ac:dyDescent="0.25">
      <c r="A19" s="414"/>
      <c r="B19" s="306"/>
      <c r="C19" s="327"/>
      <c r="D19" s="329">
        <v>143</v>
      </c>
      <c r="E19" s="144" t="s">
        <v>18</v>
      </c>
      <c r="F19" s="217" t="s">
        <v>20</v>
      </c>
      <c r="G19" s="222">
        <f t="shared" si="0"/>
        <v>12125</v>
      </c>
      <c r="H19" s="223"/>
      <c r="I19" s="223">
        <v>12125</v>
      </c>
      <c r="J19" s="223"/>
      <c r="K19" s="223"/>
      <c r="N19" s="86"/>
    </row>
    <row r="20" spans="1:14" ht="23.1" customHeight="1" x14ac:dyDescent="0.25">
      <c r="A20" s="414"/>
      <c r="B20" s="306"/>
      <c r="C20" s="327"/>
      <c r="D20" s="329"/>
      <c r="E20" s="69" t="s">
        <v>22</v>
      </c>
      <c r="F20" s="5" t="s">
        <v>23</v>
      </c>
      <c r="G20" s="222">
        <f t="shared" si="0"/>
        <v>118786</v>
      </c>
      <c r="H20" s="223"/>
      <c r="I20" s="223">
        <v>118786</v>
      </c>
      <c r="J20" s="223"/>
      <c r="K20" s="223"/>
      <c r="N20" s="86"/>
    </row>
    <row r="21" spans="1:14" ht="23.1" customHeight="1" x14ac:dyDescent="0.25">
      <c r="A21" s="414"/>
      <c r="B21" s="306"/>
      <c r="C21" s="327"/>
      <c r="D21" s="329"/>
      <c r="E21" s="144" t="s">
        <v>91</v>
      </c>
      <c r="F21" s="217" t="s">
        <v>96</v>
      </c>
      <c r="G21" s="222">
        <f t="shared" si="0"/>
        <v>2500</v>
      </c>
      <c r="H21" s="223"/>
      <c r="I21" s="223"/>
      <c r="J21" s="223">
        <v>2500</v>
      </c>
      <c r="K21" s="223"/>
      <c r="N21" s="86"/>
    </row>
    <row r="22" spans="1:14" ht="18" customHeight="1" x14ac:dyDescent="0.25">
      <c r="A22" s="414"/>
      <c r="B22" s="306"/>
      <c r="C22" s="327"/>
      <c r="D22" s="413">
        <v>151</v>
      </c>
      <c r="E22" s="144" t="s">
        <v>18</v>
      </c>
      <c r="F22" s="217" t="s">
        <v>20</v>
      </c>
      <c r="G22" s="219">
        <f t="shared" si="0"/>
        <v>194334</v>
      </c>
      <c r="H22" s="220">
        <v>57960</v>
      </c>
      <c r="I22" s="220">
        <v>43045</v>
      </c>
      <c r="J22" s="220">
        <v>84511</v>
      </c>
      <c r="K22" s="220">
        <v>8818</v>
      </c>
    </row>
    <row r="23" spans="1:14" ht="36.75" customHeight="1" x14ac:dyDescent="0.25">
      <c r="A23" s="414"/>
      <c r="B23" s="306"/>
      <c r="C23" s="327"/>
      <c r="D23" s="413"/>
      <c r="E23" s="69" t="s">
        <v>19</v>
      </c>
      <c r="F23" s="6" t="s">
        <v>21</v>
      </c>
      <c r="G23" s="30">
        <f t="shared" ref="G23:G44" si="1">SUM(H23:K23)</f>
        <v>6000</v>
      </c>
      <c r="H23" s="7">
        <v>2500</v>
      </c>
      <c r="I23" s="7"/>
      <c r="J23" s="7">
        <v>3500</v>
      </c>
      <c r="K23" s="7"/>
    </row>
    <row r="24" spans="1:14" ht="13.7" customHeight="1" x14ac:dyDescent="0.25">
      <c r="A24" s="414"/>
      <c r="B24" s="306"/>
      <c r="C24" s="327"/>
      <c r="D24" s="413"/>
      <c r="E24" s="69" t="s">
        <v>22</v>
      </c>
      <c r="F24" s="5" t="s">
        <v>23</v>
      </c>
      <c r="G24" s="30">
        <f t="shared" si="1"/>
        <v>1439706</v>
      </c>
      <c r="H24" s="7">
        <v>423069</v>
      </c>
      <c r="I24" s="7">
        <v>349532</v>
      </c>
      <c r="J24" s="7">
        <v>516569</v>
      </c>
      <c r="K24" s="7">
        <v>150536</v>
      </c>
    </row>
    <row r="25" spans="1:14" ht="13.7" customHeight="1" x14ac:dyDescent="0.25">
      <c r="A25" s="414"/>
      <c r="B25" s="306"/>
      <c r="C25" s="327"/>
      <c r="D25" s="413"/>
      <c r="E25" s="69" t="s">
        <v>113</v>
      </c>
      <c r="F25" s="5" t="s">
        <v>151</v>
      </c>
      <c r="G25" s="30">
        <f t="shared" si="1"/>
        <v>140</v>
      </c>
      <c r="H25" s="7"/>
      <c r="I25" s="7">
        <v>140</v>
      </c>
      <c r="J25" s="7"/>
      <c r="K25" s="7"/>
    </row>
    <row r="26" spans="1:14" ht="12.75" customHeight="1" x14ac:dyDescent="0.25">
      <c r="A26" s="414"/>
      <c r="B26" s="306"/>
      <c r="C26" s="327"/>
      <c r="D26" s="413"/>
      <c r="E26" s="69" t="s">
        <v>24</v>
      </c>
      <c r="F26" s="5" t="s">
        <v>25</v>
      </c>
      <c r="G26" s="30">
        <f t="shared" si="1"/>
        <v>8659</v>
      </c>
      <c r="H26" s="7"/>
      <c r="I26" s="7">
        <v>4330</v>
      </c>
      <c r="J26" s="7">
        <v>4329</v>
      </c>
      <c r="K26" s="7"/>
    </row>
    <row r="27" spans="1:14" ht="21.2" customHeight="1" x14ac:dyDescent="0.25">
      <c r="A27" s="414"/>
      <c r="B27" s="306"/>
      <c r="C27" s="327"/>
      <c r="D27" s="413"/>
      <c r="E27" s="69" t="s">
        <v>26</v>
      </c>
      <c r="F27" s="6" t="s">
        <v>27</v>
      </c>
      <c r="G27" s="30">
        <f t="shared" si="1"/>
        <v>3000</v>
      </c>
      <c r="H27" s="7">
        <v>305</v>
      </c>
      <c r="I27" s="7"/>
      <c r="J27" s="7">
        <v>2245</v>
      </c>
      <c r="K27" s="7">
        <v>450</v>
      </c>
    </row>
    <row r="28" spans="1:14" ht="25.9" customHeight="1" x14ac:dyDescent="0.25">
      <c r="A28" s="414"/>
      <c r="B28" s="306"/>
      <c r="C28" s="327"/>
      <c r="D28" s="413"/>
      <c r="E28" s="69" t="s">
        <v>267</v>
      </c>
      <c r="F28" s="6" t="s">
        <v>268</v>
      </c>
      <c r="G28" s="30">
        <f t="shared" si="1"/>
        <v>30000</v>
      </c>
      <c r="H28" s="7">
        <v>15713</v>
      </c>
      <c r="I28" s="7">
        <v>2519</v>
      </c>
      <c r="J28" s="7">
        <v>11768</v>
      </c>
      <c r="K28" s="7"/>
    </row>
    <row r="29" spans="1:14" ht="25.9" customHeight="1" x14ac:dyDescent="0.25">
      <c r="A29" s="414"/>
      <c r="B29" s="306"/>
      <c r="C29" s="327"/>
      <c r="D29" s="413"/>
      <c r="E29" s="69" t="s">
        <v>117</v>
      </c>
      <c r="F29" s="6" t="s">
        <v>154</v>
      </c>
      <c r="G29" s="30">
        <f t="shared" si="1"/>
        <v>70</v>
      </c>
      <c r="H29" s="7"/>
      <c r="I29" s="7">
        <v>70</v>
      </c>
      <c r="J29" s="7"/>
      <c r="K29" s="7"/>
    </row>
    <row r="30" spans="1:14" ht="25.9" customHeight="1" x14ac:dyDescent="0.25">
      <c r="A30" s="414"/>
      <c r="B30" s="306"/>
      <c r="C30" s="327"/>
      <c r="D30" s="413"/>
      <c r="E30" s="69" t="s">
        <v>303</v>
      </c>
      <c r="F30" s="6" t="s">
        <v>304</v>
      </c>
      <c r="G30" s="30">
        <f t="shared" si="1"/>
        <v>500</v>
      </c>
      <c r="H30" s="7"/>
      <c r="I30" s="7">
        <v>500</v>
      </c>
      <c r="J30" s="7"/>
      <c r="K30" s="7"/>
    </row>
    <row r="31" spans="1:14" ht="25.9" customHeight="1" x14ac:dyDescent="0.25">
      <c r="A31" s="414"/>
      <c r="B31" s="306"/>
      <c r="C31" s="327"/>
      <c r="D31" s="413"/>
      <c r="E31" s="69" t="s">
        <v>38</v>
      </c>
      <c r="F31" s="6" t="s">
        <v>49</v>
      </c>
      <c r="G31" s="30">
        <f t="shared" si="1"/>
        <v>1200</v>
      </c>
      <c r="H31" s="7"/>
      <c r="I31" s="7">
        <v>1200</v>
      </c>
      <c r="J31" s="7"/>
      <c r="K31" s="7"/>
    </row>
    <row r="32" spans="1:14" ht="15" customHeight="1" x14ac:dyDescent="0.25">
      <c r="A32" s="414"/>
      <c r="B32" s="306"/>
      <c r="C32" s="327"/>
      <c r="D32" s="413"/>
      <c r="E32" s="69" t="s">
        <v>39</v>
      </c>
      <c r="F32" s="6" t="s">
        <v>50</v>
      </c>
      <c r="G32" s="30">
        <f t="shared" si="1"/>
        <v>515</v>
      </c>
      <c r="H32" s="7">
        <v>155</v>
      </c>
      <c r="I32" s="7">
        <v>120</v>
      </c>
      <c r="J32" s="7">
        <v>120</v>
      </c>
      <c r="K32" s="7">
        <v>120</v>
      </c>
    </row>
    <row r="33" spans="1:11" ht="24.75" customHeight="1" x14ac:dyDescent="0.25">
      <c r="A33" s="414"/>
      <c r="B33" s="306"/>
      <c r="C33" s="327"/>
      <c r="D33" s="413"/>
      <c r="E33" s="69" t="s">
        <v>29</v>
      </c>
      <c r="F33" s="6" t="s">
        <v>30</v>
      </c>
      <c r="G33" s="30">
        <f t="shared" si="1"/>
        <v>23275</v>
      </c>
      <c r="H33" s="7">
        <v>1650</v>
      </c>
      <c r="I33" s="7">
        <v>350</v>
      </c>
      <c r="J33" s="7">
        <v>16900</v>
      </c>
      <c r="K33" s="7">
        <v>4375</v>
      </c>
    </row>
    <row r="34" spans="1:11" ht="24.75" customHeight="1" x14ac:dyDescent="0.25">
      <c r="A34" s="414"/>
      <c r="B34" s="306"/>
      <c r="C34" s="327"/>
      <c r="D34" s="413"/>
      <c r="E34" s="69" t="s">
        <v>43</v>
      </c>
      <c r="F34" s="6" t="s">
        <v>54</v>
      </c>
      <c r="G34" s="30">
        <f t="shared" si="1"/>
        <v>850</v>
      </c>
      <c r="H34" s="7"/>
      <c r="I34" s="7">
        <v>850</v>
      </c>
      <c r="J34" s="7"/>
      <c r="K34" s="7"/>
    </row>
    <row r="35" spans="1:11" ht="24" customHeight="1" x14ac:dyDescent="0.25">
      <c r="A35" s="414"/>
      <c r="B35" s="306"/>
      <c r="C35" s="327"/>
      <c r="D35" s="413"/>
      <c r="E35" s="69" t="s">
        <v>31</v>
      </c>
      <c r="F35" s="6" t="s">
        <v>32</v>
      </c>
      <c r="G35" s="30">
        <f t="shared" si="1"/>
        <v>6866</v>
      </c>
      <c r="H35" s="7">
        <v>1266</v>
      </c>
      <c r="I35" s="7">
        <v>3600</v>
      </c>
      <c r="J35" s="7">
        <v>2000</v>
      </c>
      <c r="K35" s="7"/>
    </row>
    <row r="36" spans="1:11" ht="15.75" customHeight="1" x14ac:dyDescent="0.25">
      <c r="A36" s="414"/>
      <c r="B36" s="306"/>
      <c r="C36" s="327"/>
      <c r="D36" s="413"/>
      <c r="E36" s="69" t="s">
        <v>33</v>
      </c>
      <c r="F36" s="6" t="s">
        <v>34</v>
      </c>
      <c r="G36" s="30">
        <f t="shared" si="1"/>
        <v>5000</v>
      </c>
      <c r="H36" s="7">
        <v>3940</v>
      </c>
      <c r="I36" s="7"/>
      <c r="J36" s="7">
        <v>1060</v>
      </c>
      <c r="K36" s="7"/>
    </row>
    <row r="37" spans="1:11" ht="15.75" customHeight="1" x14ac:dyDescent="0.25">
      <c r="A37" s="414"/>
      <c r="B37" s="306"/>
      <c r="C37" s="327"/>
      <c r="D37" s="413"/>
      <c r="E37" s="69" t="s">
        <v>45</v>
      </c>
      <c r="F37" s="6" t="s">
        <v>56</v>
      </c>
      <c r="G37" s="30">
        <f t="shared" si="1"/>
        <v>3000</v>
      </c>
      <c r="H37" s="7">
        <v>1000</v>
      </c>
      <c r="I37" s="7">
        <v>210</v>
      </c>
      <c r="J37" s="7">
        <v>1490</v>
      </c>
      <c r="K37" s="7">
        <v>300</v>
      </c>
    </row>
    <row r="38" spans="1:11" ht="15.75" customHeight="1" x14ac:dyDescent="0.25">
      <c r="A38" s="414"/>
      <c r="B38" s="306"/>
      <c r="C38" s="327"/>
      <c r="D38" s="336" t="s">
        <v>256</v>
      </c>
      <c r="E38" s="337"/>
      <c r="F38" s="338"/>
      <c r="G38" s="224">
        <f>SUM(H38:K38)</f>
        <v>1909791</v>
      </c>
      <c r="H38" s="224">
        <f>SUM(H17:H37)</f>
        <v>507558</v>
      </c>
      <c r="I38" s="224">
        <f t="shared" ref="I38:K38" si="2">SUM(I17:I37)</f>
        <v>584592</v>
      </c>
      <c r="J38" s="224">
        <f t="shared" si="2"/>
        <v>653042</v>
      </c>
      <c r="K38" s="224">
        <f t="shared" si="2"/>
        <v>164599</v>
      </c>
    </row>
    <row r="39" spans="1:11" ht="14.25" customHeight="1" x14ac:dyDescent="0.25">
      <c r="A39" s="414"/>
      <c r="B39" s="306"/>
      <c r="C39" s="327"/>
      <c r="D39" s="145" t="s">
        <v>99</v>
      </c>
      <c r="E39" s="69" t="s">
        <v>22</v>
      </c>
      <c r="F39" s="5" t="s">
        <v>23</v>
      </c>
      <c r="G39" s="30">
        <f t="shared" si="1"/>
        <v>11062</v>
      </c>
      <c r="H39" s="7"/>
      <c r="I39" s="7">
        <v>251</v>
      </c>
      <c r="J39" s="7">
        <v>9729</v>
      </c>
      <c r="K39" s="7">
        <v>1082</v>
      </c>
    </row>
    <row r="40" spans="1:11" ht="14.25" customHeight="1" x14ac:dyDescent="0.25">
      <c r="A40" s="414"/>
      <c r="B40" s="306"/>
      <c r="C40" s="327"/>
      <c r="D40" s="215" t="s">
        <v>189</v>
      </c>
      <c r="E40" s="69" t="s">
        <v>22</v>
      </c>
      <c r="F40" s="5" t="s">
        <v>23</v>
      </c>
      <c r="G40" s="30">
        <f t="shared" si="1"/>
        <v>120</v>
      </c>
      <c r="H40" s="7"/>
      <c r="I40" s="7">
        <v>120</v>
      </c>
      <c r="J40" s="7"/>
      <c r="K40" s="7"/>
    </row>
    <row r="41" spans="1:11" ht="13.7" customHeight="1" x14ac:dyDescent="0.25">
      <c r="A41" s="414"/>
      <c r="B41" s="306"/>
      <c r="C41" s="327"/>
      <c r="D41" s="330" t="s">
        <v>100</v>
      </c>
      <c r="E41" s="69" t="s">
        <v>22</v>
      </c>
      <c r="F41" s="5" t="s">
        <v>23</v>
      </c>
      <c r="G41" s="30">
        <f t="shared" si="1"/>
        <v>12114</v>
      </c>
      <c r="H41" s="7">
        <v>3689</v>
      </c>
      <c r="I41" s="7">
        <v>3350</v>
      </c>
      <c r="J41" s="7">
        <v>5075</v>
      </c>
      <c r="K41" s="7"/>
    </row>
    <row r="42" spans="1:11" ht="13.7" customHeight="1" x14ac:dyDescent="0.25">
      <c r="A42" s="414"/>
      <c r="B42" s="306"/>
      <c r="C42" s="327"/>
      <c r="D42" s="330"/>
      <c r="E42" s="69" t="s">
        <v>139</v>
      </c>
      <c r="F42" s="5" t="s">
        <v>162</v>
      </c>
      <c r="G42" s="30">
        <f t="shared" si="1"/>
        <v>32</v>
      </c>
      <c r="H42" s="7"/>
      <c r="I42" s="7">
        <v>32</v>
      </c>
      <c r="J42" s="7"/>
      <c r="K42" s="7"/>
    </row>
    <row r="43" spans="1:11" ht="23.85" customHeight="1" x14ac:dyDescent="0.25">
      <c r="A43" s="414"/>
      <c r="B43" s="306"/>
      <c r="C43" s="327"/>
      <c r="D43" s="330"/>
      <c r="E43" s="69" t="s">
        <v>68</v>
      </c>
      <c r="F43" s="6" t="s">
        <v>81</v>
      </c>
      <c r="G43" s="30">
        <f t="shared" si="1"/>
        <v>32</v>
      </c>
      <c r="H43" s="7"/>
      <c r="I43" s="7">
        <v>32</v>
      </c>
      <c r="J43" s="7"/>
      <c r="K43" s="7"/>
    </row>
    <row r="44" spans="1:11" ht="23.85" customHeight="1" x14ac:dyDescent="0.25">
      <c r="A44" s="414"/>
      <c r="B44" s="306"/>
      <c r="C44" s="327"/>
      <c r="D44" s="330"/>
      <c r="E44" s="69" t="s">
        <v>167</v>
      </c>
      <c r="F44" s="6" t="s">
        <v>168</v>
      </c>
      <c r="G44" s="30">
        <f t="shared" si="1"/>
        <v>32</v>
      </c>
      <c r="H44" s="7"/>
      <c r="I44" s="7">
        <v>32</v>
      </c>
      <c r="J44" s="7"/>
      <c r="K44" s="7"/>
    </row>
    <row r="45" spans="1:11" ht="14.25" customHeight="1" x14ac:dyDescent="0.25">
      <c r="A45" s="414"/>
      <c r="B45" s="318"/>
      <c r="C45" s="328"/>
      <c r="D45" s="309" t="s">
        <v>36</v>
      </c>
      <c r="E45" s="310"/>
      <c r="F45" s="311"/>
      <c r="G45" s="269">
        <f>SUM(H45:K45)</f>
        <v>1933183</v>
      </c>
      <c r="H45" s="269">
        <f>SUM(H38,H39:H44)</f>
        <v>511247</v>
      </c>
      <c r="I45" s="269">
        <f t="shared" ref="I45:K45" si="3">SUM(I38,I39:I44)</f>
        <v>588409</v>
      </c>
      <c r="J45" s="269">
        <f t="shared" si="3"/>
        <v>667846</v>
      </c>
      <c r="K45" s="269">
        <f t="shared" si="3"/>
        <v>165681</v>
      </c>
    </row>
    <row r="46" spans="1:11" ht="22.7" customHeight="1" x14ac:dyDescent="0.25">
      <c r="A46" s="414"/>
      <c r="B46" s="306" t="s">
        <v>61</v>
      </c>
      <c r="C46" s="308" t="s">
        <v>62</v>
      </c>
      <c r="D46" s="104">
        <v>154</v>
      </c>
      <c r="E46" s="144" t="s">
        <v>63</v>
      </c>
      <c r="F46" s="56" t="s">
        <v>77</v>
      </c>
      <c r="G46" s="268">
        <f t="shared" ref="G46:G48" si="4">SUM(H46:K46)</f>
        <v>132936</v>
      </c>
      <c r="H46" s="134"/>
      <c r="I46" s="134">
        <v>9726</v>
      </c>
      <c r="J46" s="134">
        <v>104040</v>
      </c>
      <c r="K46" s="134">
        <v>19170</v>
      </c>
    </row>
    <row r="47" spans="1:11" ht="23.25" customHeight="1" x14ac:dyDescent="0.25">
      <c r="A47" s="414"/>
      <c r="B47" s="306"/>
      <c r="C47" s="308"/>
      <c r="D47" s="315">
        <v>151</v>
      </c>
      <c r="E47" s="69" t="s">
        <v>63</v>
      </c>
      <c r="F47" s="25" t="s">
        <v>77</v>
      </c>
      <c r="G47" s="31">
        <f t="shared" si="4"/>
        <v>1000</v>
      </c>
      <c r="H47" s="22"/>
      <c r="I47" s="22"/>
      <c r="J47" s="22">
        <v>800</v>
      </c>
      <c r="K47" s="22">
        <v>200</v>
      </c>
    </row>
    <row r="48" spans="1:11" ht="38.1" customHeight="1" x14ac:dyDescent="0.25">
      <c r="A48" s="414"/>
      <c r="B48" s="306"/>
      <c r="C48" s="308"/>
      <c r="D48" s="316"/>
      <c r="E48" s="69" t="s">
        <v>282</v>
      </c>
      <c r="F48" s="25" t="s">
        <v>283</v>
      </c>
      <c r="G48" s="31">
        <f t="shared" si="4"/>
        <v>1300</v>
      </c>
      <c r="H48" s="22">
        <v>800</v>
      </c>
      <c r="I48" s="22"/>
      <c r="J48" s="22">
        <v>500</v>
      </c>
      <c r="K48" s="22"/>
    </row>
    <row r="49" spans="1:11" x14ac:dyDescent="0.25">
      <c r="A49" s="414"/>
      <c r="B49" s="306"/>
      <c r="C49" s="308"/>
      <c r="D49" s="316"/>
      <c r="E49" s="218" t="s">
        <v>65</v>
      </c>
      <c r="F49" s="267" t="s">
        <v>78</v>
      </c>
      <c r="G49" s="174">
        <f t="shared" ref="G49" si="5">SUM(H49:K49)</f>
        <v>6500</v>
      </c>
      <c r="H49" s="267">
        <v>1080</v>
      </c>
      <c r="I49" s="267">
        <v>1171</v>
      </c>
      <c r="J49" s="267">
        <v>3500</v>
      </c>
      <c r="K49" s="267">
        <v>749</v>
      </c>
    </row>
    <row r="50" spans="1:11" ht="15" customHeight="1" x14ac:dyDescent="0.25">
      <c r="A50" s="414"/>
      <c r="B50" s="318"/>
      <c r="C50" s="333"/>
      <c r="D50" s="309" t="s">
        <v>64</v>
      </c>
      <c r="E50" s="310"/>
      <c r="F50" s="311"/>
      <c r="G50" s="260">
        <f>SUM(G46:G49)</f>
        <v>141736</v>
      </c>
      <c r="H50" s="260">
        <f>SUM(H46:H49)</f>
        <v>1880</v>
      </c>
      <c r="I50" s="260">
        <f>SUM(I46:I49)</f>
        <v>10897</v>
      </c>
      <c r="J50" s="260">
        <f>SUM(J46:J49)</f>
        <v>108840</v>
      </c>
      <c r="K50" s="260">
        <f>SUM(K46:K49)</f>
        <v>20119</v>
      </c>
    </row>
    <row r="51" spans="1:11" ht="23.1" customHeight="1" x14ac:dyDescent="0.25">
      <c r="A51" s="414"/>
      <c r="B51" s="305" t="s">
        <v>70</v>
      </c>
      <c r="C51" s="331" t="s">
        <v>71</v>
      </c>
      <c r="D51" s="41">
        <v>13</v>
      </c>
      <c r="E51" s="41" t="s">
        <v>68</v>
      </c>
      <c r="F51" s="166" t="s">
        <v>81</v>
      </c>
      <c r="G51" s="51">
        <f t="shared" ref="G51:G57" si="6">SUM(H51:K51)</f>
        <v>62800</v>
      </c>
      <c r="H51" s="42"/>
      <c r="I51" s="42"/>
      <c r="J51" s="42">
        <v>62800</v>
      </c>
      <c r="K51" s="42"/>
    </row>
    <row r="52" spans="1:11" ht="23.25" customHeight="1" x14ac:dyDescent="0.25">
      <c r="A52" s="414"/>
      <c r="B52" s="306"/>
      <c r="C52" s="332"/>
      <c r="D52" s="142">
        <v>1419</v>
      </c>
      <c r="E52" s="99" t="s">
        <v>68</v>
      </c>
      <c r="F52" s="97" t="s">
        <v>81</v>
      </c>
      <c r="G52" s="51">
        <f t="shared" si="6"/>
        <v>56664</v>
      </c>
      <c r="H52" s="98"/>
      <c r="I52" s="98"/>
      <c r="J52" s="98">
        <v>26664</v>
      </c>
      <c r="K52" s="98">
        <v>30000</v>
      </c>
    </row>
    <row r="53" spans="1:11" ht="24.6" customHeight="1" x14ac:dyDescent="0.25">
      <c r="A53" s="414"/>
      <c r="B53" s="306"/>
      <c r="C53" s="332"/>
      <c r="D53" s="315">
        <v>151</v>
      </c>
      <c r="E53" s="69" t="s">
        <v>118</v>
      </c>
      <c r="F53" s="6" t="s">
        <v>269</v>
      </c>
      <c r="G53" s="24">
        <f t="shared" si="6"/>
        <v>1000</v>
      </c>
      <c r="H53" s="42"/>
      <c r="I53" s="42"/>
      <c r="J53" s="42">
        <v>1000</v>
      </c>
      <c r="K53" s="42"/>
    </row>
    <row r="54" spans="1:11" ht="15" customHeight="1" x14ac:dyDescent="0.25">
      <c r="A54" s="414"/>
      <c r="B54" s="306"/>
      <c r="C54" s="332"/>
      <c r="D54" s="316"/>
      <c r="E54" s="69" t="s">
        <v>66</v>
      </c>
      <c r="F54" s="5" t="s">
        <v>79</v>
      </c>
      <c r="G54" s="24">
        <f t="shared" si="6"/>
        <v>5300</v>
      </c>
      <c r="H54" s="21"/>
      <c r="I54" s="21">
        <v>1000</v>
      </c>
      <c r="J54" s="21">
        <v>4300</v>
      </c>
      <c r="K54" s="21"/>
    </row>
    <row r="55" spans="1:11" ht="15" customHeight="1" x14ac:dyDescent="0.25">
      <c r="A55" s="414"/>
      <c r="B55" s="306"/>
      <c r="C55" s="332"/>
      <c r="D55" s="316"/>
      <c r="E55" s="69" t="s">
        <v>67</v>
      </c>
      <c r="F55" s="5" t="s">
        <v>80</v>
      </c>
      <c r="G55" s="24">
        <f t="shared" si="6"/>
        <v>4000</v>
      </c>
      <c r="H55" s="21"/>
      <c r="I55" s="21">
        <v>2500</v>
      </c>
      <c r="J55" s="21">
        <v>1500</v>
      </c>
      <c r="K55" s="21"/>
    </row>
    <row r="56" spans="1:11" ht="25.9" customHeight="1" x14ac:dyDescent="0.25">
      <c r="A56" s="414"/>
      <c r="B56" s="306"/>
      <c r="C56" s="332"/>
      <c r="D56" s="316"/>
      <c r="E56" s="218" t="s">
        <v>68</v>
      </c>
      <c r="F56" s="173" t="s">
        <v>81</v>
      </c>
      <c r="G56" s="102">
        <f t="shared" si="6"/>
        <v>5000</v>
      </c>
      <c r="H56" s="172">
        <v>5000</v>
      </c>
      <c r="I56" s="172"/>
      <c r="J56" s="172"/>
      <c r="K56" s="103"/>
    </row>
    <row r="57" spans="1:11" ht="19.149999999999999" customHeight="1" x14ac:dyDescent="0.25">
      <c r="A57" s="414"/>
      <c r="B57" s="306"/>
      <c r="C57" s="332"/>
      <c r="D57" s="317"/>
      <c r="E57" s="69" t="s">
        <v>41</v>
      </c>
      <c r="F57" s="6" t="s">
        <v>52</v>
      </c>
      <c r="G57" s="24">
        <f t="shared" si="6"/>
        <v>1200</v>
      </c>
      <c r="H57" s="21"/>
      <c r="I57" s="21">
        <v>1200</v>
      </c>
      <c r="J57" s="21"/>
      <c r="K57" s="21"/>
    </row>
    <row r="58" spans="1:11" ht="15.6" customHeight="1" x14ac:dyDescent="0.25">
      <c r="A58" s="414"/>
      <c r="B58" s="318"/>
      <c r="C58" s="333"/>
      <c r="D58" s="309" t="s">
        <v>69</v>
      </c>
      <c r="E58" s="310"/>
      <c r="F58" s="311"/>
      <c r="G58" s="265">
        <f>SUM(H58:K58)</f>
        <v>135964</v>
      </c>
      <c r="H58" s="265">
        <f>SUM(H51:H57)</f>
        <v>5000</v>
      </c>
      <c r="I58" s="265">
        <f t="shared" ref="I58:K58" si="7">SUM(I51:I57)</f>
        <v>4700</v>
      </c>
      <c r="J58" s="265">
        <f t="shared" si="7"/>
        <v>96264</v>
      </c>
      <c r="K58" s="266">
        <f t="shared" si="7"/>
        <v>30000</v>
      </c>
    </row>
    <row r="59" spans="1:11" ht="15" customHeight="1" x14ac:dyDescent="0.25">
      <c r="A59" s="414"/>
      <c r="B59" s="305" t="s">
        <v>72</v>
      </c>
      <c r="C59" s="307" t="s">
        <v>73</v>
      </c>
      <c r="D59" s="93">
        <v>154</v>
      </c>
      <c r="E59" s="99" t="s">
        <v>74</v>
      </c>
      <c r="F59" s="89" t="s">
        <v>82</v>
      </c>
      <c r="G59" s="51">
        <f>SUM(H59:K59)</f>
        <v>20755</v>
      </c>
      <c r="H59" s="56"/>
      <c r="I59" s="56">
        <v>3725</v>
      </c>
      <c r="J59" s="56">
        <v>17030</v>
      </c>
      <c r="K59" s="56"/>
    </row>
    <row r="60" spans="1:11" ht="15" customHeight="1" x14ac:dyDescent="0.25">
      <c r="A60" s="414"/>
      <c r="B60" s="306"/>
      <c r="C60" s="308"/>
      <c r="D60" s="162">
        <v>151</v>
      </c>
      <c r="E60" s="100" t="s">
        <v>75</v>
      </c>
      <c r="F60" s="101" t="s">
        <v>83</v>
      </c>
      <c r="G60" s="102">
        <f>SUM(H60:K60)</f>
        <v>57000</v>
      </c>
      <c r="H60" s="103"/>
      <c r="I60" s="103"/>
      <c r="J60" s="103">
        <v>49000</v>
      </c>
      <c r="K60" s="103">
        <v>8000</v>
      </c>
    </row>
    <row r="61" spans="1:11" ht="15" customHeight="1" x14ac:dyDescent="0.25">
      <c r="A61" s="414"/>
      <c r="B61" s="306"/>
      <c r="C61" s="332"/>
      <c r="D61" s="309" t="s">
        <v>85</v>
      </c>
      <c r="E61" s="310"/>
      <c r="F61" s="311"/>
      <c r="G61" s="260">
        <f>SUM(G59:G60)</f>
        <v>77755</v>
      </c>
      <c r="H61" s="260">
        <f>SUM(H59:H60)</f>
        <v>0</v>
      </c>
      <c r="I61" s="260">
        <f>SUM(I59:I60)</f>
        <v>3725</v>
      </c>
      <c r="J61" s="260">
        <f>SUM(J59:J60)</f>
        <v>66030</v>
      </c>
      <c r="K61" s="260">
        <f>SUM(K59:K60)</f>
        <v>8000</v>
      </c>
    </row>
    <row r="62" spans="1:11" ht="15" customHeight="1" x14ac:dyDescent="0.25">
      <c r="A62" s="414"/>
      <c r="B62" s="305" t="s">
        <v>86</v>
      </c>
      <c r="C62" s="307" t="s">
        <v>87</v>
      </c>
      <c r="D62" s="253">
        <v>143</v>
      </c>
      <c r="E62" s="144" t="s">
        <v>91</v>
      </c>
      <c r="F62" s="257" t="s">
        <v>96</v>
      </c>
      <c r="G62" s="51">
        <f t="shared" ref="G62:G66" si="8">SUM(H62:K62)</f>
        <v>20000</v>
      </c>
      <c r="H62" s="98"/>
      <c r="I62" s="98"/>
      <c r="J62" s="98">
        <v>20000</v>
      </c>
      <c r="K62" s="98"/>
    </row>
    <row r="63" spans="1:11" ht="23.25" customHeight="1" x14ac:dyDescent="0.25">
      <c r="A63" s="414"/>
      <c r="B63" s="306"/>
      <c r="C63" s="308"/>
      <c r="D63" s="316">
        <v>151</v>
      </c>
      <c r="E63" s="144" t="s">
        <v>43</v>
      </c>
      <c r="F63" s="97" t="s">
        <v>54</v>
      </c>
      <c r="G63" s="24">
        <f t="shared" si="8"/>
        <v>40350</v>
      </c>
      <c r="H63" s="21">
        <v>13</v>
      </c>
      <c r="I63" s="21">
        <v>1000</v>
      </c>
      <c r="J63" s="21">
        <v>39337</v>
      </c>
      <c r="K63" s="21"/>
    </row>
    <row r="64" spans="1:11" ht="15" customHeight="1" x14ac:dyDescent="0.25">
      <c r="A64" s="414"/>
      <c r="B64" s="306"/>
      <c r="C64" s="308"/>
      <c r="D64" s="316"/>
      <c r="E64" s="69" t="s">
        <v>91</v>
      </c>
      <c r="F64" s="5" t="s">
        <v>96</v>
      </c>
      <c r="G64" s="24">
        <f t="shared" si="8"/>
        <v>5000</v>
      </c>
      <c r="H64" s="21"/>
      <c r="I64" s="21"/>
      <c r="J64" s="21">
        <v>5000</v>
      </c>
      <c r="K64" s="21"/>
    </row>
    <row r="65" spans="1:14" ht="15" customHeight="1" x14ac:dyDescent="0.25">
      <c r="A65" s="414"/>
      <c r="B65" s="306"/>
      <c r="C65" s="308"/>
      <c r="D65" s="316"/>
      <c r="E65" s="69" t="s">
        <v>33</v>
      </c>
      <c r="F65" s="5" t="s">
        <v>34</v>
      </c>
      <c r="G65" s="24">
        <f t="shared" si="8"/>
        <v>50000</v>
      </c>
      <c r="H65" s="21"/>
      <c r="I65" s="21">
        <v>25000</v>
      </c>
      <c r="J65" s="21">
        <v>22000</v>
      </c>
      <c r="K65" s="21">
        <v>3000</v>
      </c>
    </row>
    <row r="66" spans="1:14" ht="24.75" customHeight="1" x14ac:dyDescent="0.25">
      <c r="A66" s="414"/>
      <c r="B66" s="306"/>
      <c r="C66" s="308"/>
      <c r="D66" s="316"/>
      <c r="E66" s="100" t="s">
        <v>92</v>
      </c>
      <c r="F66" s="101" t="s">
        <v>97</v>
      </c>
      <c r="G66" s="102">
        <f t="shared" si="8"/>
        <v>7000</v>
      </c>
      <c r="H66" s="103"/>
      <c r="I66" s="103">
        <v>1950</v>
      </c>
      <c r="J66" s="103">
        <v>4050</v>
      </c>
      <c r="K66" s="103">
        <v>1000</v>
      </c>
    </row>
    <row r="67" spans="1:14" ht="15" customHeight="1" x14ac:dyDescent="0.25">
      <c r="A67" s="414"/>
      <c r="B67" s="318"/>
      <c r="C67" s="319"/>
      <c r="D67" s="409" t="s">
        <v>90</v>
      </c>
      <c r="E67" s="409"/>
      <c r="F67" s="409"/>
      <c r="G67" s="260">
        <f>SUM(H67:K67)</f>
        <v>122350</v>
      </c>
      <c r="H67" s="260">
        <f>SUM(H62:H66)</f>
        <v>13</v>
      </c>
      <c r="I67" s="260">
        <f t="shared" ref="I67:K67" si="9">SUM(I62:I66)</f>
        <v>27950</v>
      </c>
      <c r="J67" s="260">
        <f t="shared" si="9"/>
        <v>90387</v>
      </c>
      <c r="K67" s="260">
        <f t="shared" si="9"/>
        <v>4000</v>
      </c>
    </row>
    <row r="68" spans="1:14" ht="23.1" customHeight="1" x14ac:dyDescent="0.25">
      <c r="A68" s="414"/>
      <c r="B68" s="305" t="s">
        <v>101</v>
      </c>
      <c r="C68" s="307" t="s">
        <v>102</v>
      </c>
      <c r="D68" s="88">
        <v>151</v>
      </c>
      <c r="E68" s="104" t="s">
        <v>29</v>
      </c>
      <c r="F68" s="91" t="s">
        <v>30</v>
      </c>
      <c r="G68" s="105">
        <f>SUM(H68:K68)</f>
        <v>30000</v>
      </c>
      <c r="H68" s="106"/>
      <c r="I68" s="106"/>
      <c r="J68" s="106">
        <v>25000</v>
      </c>
      <c r="K68" s="106">
        <v>5000</v>
      </c>
    </row>
    <row r="69" spans="1:14" ht="15" customHeight="1" x14ac:dyDescent="0.25">
      <c r="A69" s="414"/>
      <c r="B69" s="318"/>
      <c r="C69" s="332"/>
      <c r="D69" s="309" t="s">
        <v>103</v>
      </c>
      <c r="E69" s="310"/>
      <c r="F69" s="311"/>
      <c r="G69" s="260">
        <f>SUM(G68)</f>
        <v>30000</v>
      </c>
      <c r="H69" s="260">
        <f t="shared" ref="H69:K69" si="10">SUM(H68)</f>
        <v>0</v>
      </c>
      <c r="I69" s="260">
        <f t="shared" si="10"/>
        <v>0</v>
      </c>
      <c r="J69" s="260">
        <f t="shared" si="10"/>
        <v>25000</v>
      </c>
      <c r="K69" s="260">
        <f t="shared" si="10"/>
        <v>5000</v>
      </c>
    </row>
    <row r="70" spans="1:14" ht="15" customHeight="1" x14ac:dyDescent="0.25">
      <c r="A70" s="414"/>
      <c r="B70" s="305" t="s">
        <v>108</v>
      </c>
      <c r="C70" s="331" t="s">
        <v>105</v>
      </c>
      <c r="D70" s="41">
        <v>13</v>
      </c>
      <c r="E70" s="69" t="s">
        <v>104</v>
      </c>
      <c r="F70" s="23" t="s">
        <v>107</v>
      </c>
      <c r="G70" s="24">
        <f t="shared" ref="G70:G78" si="11">SUM(H70:K70)</f>
        <v>5158</v>
      </c>
      <c r="H70" s="42"/>
      <c r="I70" s="42">
        <v>5158</v>
      </c>
      <c r="J70" s="42"/>
      <c r="K70" s="42"/>
      <c r="N70" s="264"/>
    </row>
    <row r="71" spans="1:14" ht="14.25" customHeight="1" x14ac:dyDescent="0.25">
      <c r="A71" s="414"/>
      <c r="B71" s="306"/>
      <c r="C71" s="332"/>
      <c r="D71" s="315">
        <v>1412</v>
      </c>
      <c r="E71" s="144" t="s">
        <v>104</v>
      </c>
      <c r="F71" s="164" t="s">
        <v>107</v>
      </c>
      <c r="G71" s="51">
        <f t="shared" si="11"/>
        <v>99200</v>
      </c>
      <c r="H71" s="167">
        <v>10734</v>
      </c>
      <c r="I71" s="167">
        <v>30531</v>
      </c>
      <c r="J71" s="167">
        <v>57391</v>
      </c>
      <c r="K71" s="167">
        <v>544</v>
      </c>
    </row>
    <row r="72" spans="1:14" ht="14.25" customHeight="1" x14ac:dyDescent="0.25">
      <c r="A72" s="414"/>
      <c r="B72" s="306"/>
      <c r="C72" s="332"/>
      <c r="D72" s="317"/>
      <c r="E72" s="69" t="s">
        <v>45</v>
      </c>
      <c r="F72" s="23" t="s">
        <v>56</v>
      </c>
      <c r="G72" s="51">
        <f t="shared" si="11"/>
        <v>40000</v>
      </c>
      <c r="H72" s="169"/>
      <c r="I72" s="169"/>
      <c r="J72" s="169">
        <v>40000</v>
      </c>
      <c r="K72" s="169"/>
    </row>
    <row r="73" spans="1:14" ht="13.7" customHeight="1" x14ac:dyDescent="0.25">
      <c r="A73" s="414"/>
      <c r="B73" s="306"/>
      <c r="C73" s="332"/>
      <c r="D73" s="41">
        <v>149</v>
      </c>
      <c r="E73" s="69" t="s">
        <v>45</v>
      </c>
      <c r="F73" s="23" t="s">
        <v>56</v>
      </c>
      <c r="G73" s="24">
        <f t="shared" si="11"/>
        <v>23134</v>
      </c>
      <c r="H73" s="25">
        <v>5481</v>
      </c>
      <c r="I73" s="25">
        <v>5432</v>
      </c>
      <c r="J73" s="25">
        <v>10264</v>
      </c>
      <c r="K73" s="25">
        <v>1957</v>
      </c>
    </row>
    <row r="74" spans="1:14" ht="23.85" customHeight="1" x14ac:dyDescent="0.25">
      <c r="A74" s="414"/>
      <c r="B74" s="306"/>
      <c r="C74" s="332"/>
      <c r="D74" s="315">
        <v>151</v>
      </c>
      <c r="E74" s="165" t="s">
        <v>43</v>
      </c>
      <c r="F74" s="163" t="s">
        <v>54</v>
      </c>
      <c r="G74" s="24">
        <f t="shared" si="11"/>
        <v>5000</v>
      </c>
      <c r="H74" s="96"/>
      <c r="I74" s="96"/>
      <c r="J74" s="96">
        <v>5000</v>
      </c>
      <c r="K74" s="96"/>
    </row>
    <row r="75" spans="1:14" ht="13.7" customHeight="1" x14ac:dyDescent="0.25">
      <c r="A75" s="414"/>
      <c r="B75" s="306"/>
      <c r="C75" s="332"/>
      <c r="D75" s="316"/>
      <c r="E75" s="147" t="s">
        <v>104</v>
      </c>
      <c r="F75" s="148" t="s">
        <v>107</v>
      </c>
      <c r="G75" s="24">
        <f t="shared" si="11"/>
        <v>8950</v>
      </c>
      <c r="H75" s="96">
        <v>2289</v>
      </c>
      <c r="I75" s="96"/>
      <c r="J75" s="96">
        <v>5561</v>
      </c>
      <c r="K75" s="96">
        <v>1100</v>
      </c>
    </row>
    <row r="76" spans="1:14" ht="21.75" customHeight="1" x14ac:dyDescent="0.25">
      <c r="A76" s="414"/>
      <c r="B76" s="306"/>
      <c r="C76" s="332"/>
      <c r="D76" s="316"/>
      <c r="E76" s="100" t="s">
        <v>45</v>
      </c>
      <c r="F76" s="90" t="s">
        <v>56</v>
      </c>
      <c r="G76" s="102">
        <f t="shared" si="11"/>
        <v>13968</v>
      </c>
      <c r="H76" s="96">
        <v>20</v>
      </c>
      <c r="I76" s="96">
        <v>5950</v>
      </c>
      <c r="J76" s="96">
        <v>7798</v>
      </c>
      <c r="K76" s="96">
        <v>200</v>
      </c>
    </row>
    <row r="77" spans="1:14" ht="15" customHeight="1" x14ac:dyDescent="0.25">
      <c r="A77" s="414"/>
      <c r="B77" s="318"/>
      <c r="C77" s="333"/>
      <c r="D77" s="309" t="s">
        <v>106</v>
      </c>
      <c r="E77" s="310"/>
      <c r="F77" s="311"/>
      <c r="G77" s="260">
        <f t="shared" si="11"/>
        <v>195410</v>
      </c>
      <c r="H77" s="260">
        <f>SUM(H70:H76)</f>
        <v>18524</v>
      </c>
      <c r="I77" s="260">
        <f t="shared" ref="I77:K77" si="12">SUM(I70:I76)</f>
        <v>47071</v>
      </c>
      <c r="J77" s="260">
        <f t="shared" si="12"/>
        <v>126014</v>
      </c>
      <c r="K77" s="260">
        <f t="shared" si="12"/>
        <v>3801</v>
      </c>
    </row>
    <row r="78" spans="1:14" ht="25.5" customHeight="1" x14ac:dyDescent="0.25">
      <c r="A78" s="414"/>
      <c r="B78" s="334" t="s">
        <v>109</v>
      </c>
      <c r="C78" s="324" t="s">
        <v>122</v>
      </c>
      <c r="D78" s="323">
        <v>142</v>
      </c>
      <c r="E78" s="141" t="s">
        <v>110</v>
      </c>
      <c r="F78" s="92" t="s">
        <v>150</v>
      </c>
      <c r="G78" s="51">
        <f t="shared" si="11"/>
        <v>14300</v>
      </c>
      <c r="H78" s="52">
        <v>3500</v>
      </c>
      <c r="I78" s="52">
        <v>3600</v>
      </c>
      <c r="J78" s="52">
        <v>3600</v>
      </c>
      <c r="K78" s="52">
        <v>3600</v>
      </c>
    </row>
    <row r="79" spans="1:14" ht="23.25" customHeight="1" x14ac:dyDescent="0.25">
      <c r="A79" s="414"/>
      <c r="B79" s="335"/>
      <c r="C79" s="325"/>
      <c r="D79" s="323"/>
      <c r="E79" s="41" t="s">
        <v>111</v>
      </c>
      <c r="F79" s="23" t="s">
        <v>150</v>
      </c>
      <c r="G79" s="24">
        <f t="shared" ref="G79:G95" si="13">SUM(H79:K79)</f>
        <v>400</v>
      </c>
      <c r="H79" s="25">
        <v>100</v>
      </c>
      <c r="I79" s="25">
        <v>100</v>
      </c>
      <c r="J79" s="25">
        <v>100</v>
      </c>
      <c r="K79" s="25">
        <v>100</v>
      </c>
    </row>
    <row r="80" spans="1:14" ht="25.5" customHeight="1" x14ac:dyDescent="0.25">
      <c r="A80" s="414"/>
      <c r="B80" s="335"/>
      <c r="C80" s="325"/>
      <c r="D80" s="323"/>
      <c r="E80" s="41" t="s">
        <v>112</v>
      </c>
      <c r="F80" s="23" t="s">
        <v>150</v>
      </c>
      <c r="G80" s="24">
        <f t="shared" si="13"/>
        <v>100</v>
      </c>
      <c r="H80" s="25">
        <v>100</v>
      </c>
      <c r="I80" s="25"/>
      <c r="J80" s="25"/>
      <c r="K80" s="25"/>
    </row>
    <row r="81" spans="1:11" ht="15" customHeight="1" x14ac:dyDescent="0.25">
      <c r="A81" s="414"/>
      <c r="B81" s="335"/>
      <c r="C81" s="325"/>
      <c r="D81" s="323"/>
      <c r="E81" s="41" t="s">
        <v>113</v>
      </c>
      <c r="F81" s="26" t="s">
        <v>151</v>
      </c>
      <c r="G81" s="24">
        <f t="shared" si="13"/>
        <v>15800</v>
      </c>
      <c r="H81" s="25">
        <v>3900</v>
      </c>
      <c r="I81" s="25">
        <v>3900</v>
      </c>
      <c r="J81" s="25">
        <v>4000</v>
      </c>
      <c r="K81" s="25">
        <v>4000</v>
      </c>
    </row>
    <row r="82" spans="1:11" ht="15" customHeight="1" x14ac:dyDescent="0.25">
      <c r="A82" s="414"/>
      <c r="B82" s="335"/>
      <c r="C82" s="325"/>
      <c r="D82" s="323"/>
      <c r="E82" s="41" t="s">
        <v>114</v>
      </c>
      <c r="F82" s="26" t="s">
        <v>152</v>
      </c>
      <c r="G82" s="24">
        <f t="shared" si="13"/>
        <v>22300</v>
      </c>
      <c r="H82" s="25">
        <v>5580</v>
      </c>
      <c r="I82" s="25">
        <v>5570</v>
      </c>
      <c r="J82" s="25">
        <v>5580</v>
      </c>
      <c r="K82" s="25">
        <v>5570</v>
      </c>
    </row>
    <row r="83" spans="1:11" ht="24" customHeight="1" x14ac:dyDescent="0.25">
      <c r="A83" s="414"/>
      <c r="B83" s="335"/>
      <c r="C83" s="325"/>
      <c r="D83" s="323"/>
      <c r="E83" s="41" t="s">
        <v>115</v>
      </c>
      <c r="F83" s="23" t="s">
        <v>257</v>
      </c>
      <c r="G83" s="24">
        <f t="shared" si="13"/>
        <v>8240</v>
      </c>
      <c r="H83" s="25">
        <v>2060</v>
      </c>
      <c r="I83" s="25">
        <v>2060</v>
      </c>
      <c r="J83" s="25">
        <v>2060</v>
      </c>
      <c r="K83" s="25">
        <v>2060</v>
      </c>
    </row>
    <row r="84" spans="1:11" ht="22.7" customHeight="1" x14ac:dyDescent="0.25">
      <c r="A84" s="414"/>
      <c r="B84" s="335"/>
      <c r="C84" s="325"/>
      <c r="D84" s="323"/>
      <c r="E84" s="41" t="s">
        <v>116</v>
      </c>
      <c r="F84" s="23" t="s">
        <v>153</v>
      </c>
      <c r="G84" s="24">
        <f t="shared" si="13"/>
        <v>5200</v>
      </c>
      <c r="H84" s="25">
        <v>1300</v>
      </c>
      <c r="I84" s="25">
        <v>1300</v>
      </c>
      <c r="J84" s="25">
        <v>1300</v>
      </c>
      <c r="K84" s="25">
        <v>1300</v>
      </c>
    </row>
    <row r="85" spans="1:11" ht="24" customHeight="1" x14ac:dyDescent="0.25">
      <c r="A85" s="414"/>
      <c r="B85" s="335"/>
      <c r="C85" s="325"/>
      <c r="D85" s="323"/>
      <c r="E85" s="41" t="s">
        <v>117</v>
      </c>
      <c r="F85" s="23" t="s">
        <v>154</v>
      </c>
      <c r="G85" s="24">
        <f t="shared" si="13"/>
        <v>10600</v>
      </c>
      <c r="H85" s="25">
        <v>2100</v>
      </c>
      <c r="I85" s="25">
        <v>2600</v>
      </c>
      <c r="J85" s="25">
        <v>2600</v>
      </c>
      <c r="K85" s="25">
        <v>3300</v>
      </c>
    </row>
    <row r="86" spans="1:11" ht="22.7" customHeight="1" x14ac:dyDescent="0.25">
      <c r="A86" s="414"/>
      <c r="B86" s="335"/>
      <c r="C86" s="325"/>
      <c r="D86" s="323"/>
      <c r="E86" s="41" t="s">
        <v>118</v>
      </c>
      <c r="F86" s="23" t="s">
        <v>155</v>
      </c>
      <c r="G86" s="24">
        <f t="shared" si="13"/>
        <v>17600</v>
      </c>
      <c r="H86" s="25">
        <v>4400</v>
      </c>
      <c r="I86" s="25">
        <v>4400</v>
      </c>
      <c r="J86" s="25">
        <v>4400</v>
      </c>
      <c r="K86" s="25">
        <v>4400</v>
      </c>
    </row>
    <row r="87" spans="1:11" ht="15" customHeight="1" x14ac:dyDescent="0.25">
      <c r="A87" s="414"/>
      <c r="B87" s="335"/>
      <c r="C87" s="325"/>
      <c r="D87" s="323"/>
      <c r="E87" s="41" t="s">
        <v>119</v>
      </c>
      <c r="F87" s="26" t="s">
        <v>156</v>
      </c>
      <c r="G87" s="24">
        <f t="shared" si="13"/>
        <v>202000</v>
      </c>
      <c r="H87" s="25">
        <v>57200</v>
      </c>
      <c r="I87" s="25">
        <v>57200</v>
      </c>
      <c r="J87" s="25">
        <v>57300</v>
      </c>
      <c r="K87" s="25">
        <v>30300</v>
      </c>
    </row>
    <row r="88" spans="1:11" ht="15" customHeight="1" x14ac:dyDescent="0.25">
      <c r="A88" s="414"/>
      <c r="B88" s="335"/>
      <c r="C88" s="325"/>
      <c r="D88" s="323"/>
      <c r="E88" s="41" t="s">
        <v>38</v>
      </c>
      <c r="F88" s="48" t="s">
        <v>49</v>
      </c>
      <c r="G88" s="24">
        <f t="shared" si="13"/>
        <v>131697</v>
      </c>
      <c r="H88" s="25">
        <v>33354</v>
      </c>
      <c r="I88" s="25">
        <v>32874</v>
      </c>
      <c r="J88" s="25">
        <v>32804</v>
      </c>
      <c r="K88" s="25">
        <v>32665</v>
      </c>
    </row>
    <row r="89" spans="1:11" ht="15" customHeight="1" x14ac:dyDescent="0.25">
      <c r="A89" s="414"/>
      <c r="B89" s="335"/>
      <c r="C89" s="325"/>
      <c r="D89" s="323"/>
      <c r="E89" s="41" t="s">
        <v>284</v>
      </c>
      <c r="F89" s="48" t="s">
        <v>285</v>
      </c>
      <c r="G89" s="24">
        <f t="shared" si="13"/>
        <v>580</v>
      </c>
      <c r="H89" s="25">
        <v>150</v>
      </c>
      <c r="I89" s="25">
        <v>150</v>
      </c>
      <c r="J89" s="25">
        <v>140</v>
      </c>
      <c r="K89" s="25">
        <v>140</v>
      </c>
    </row>
    <row r="90" spans="1:11" ht="36" customHeight="1" x14ac:dyDescent="0.25">
      <c r="A90" s="414"/>
      <c r="B90" s="335"/>
      <c r="C90" s="325"/>
      <c r="D90" s="323"/>
      <c r="E90" s="41" t="s">
        <v>28</v>
      </c>
      <c r="F90" s="23" t="s">
        <v>266</v>
      </c>
      <c r="G90" s="24">
        <f t="shared" si="13"/>
        <v>7692</v>
      </c>
      <c r="H90" s="25">
        <v>1923</v>
      </c>
      <c r="I90" s="25">
        <v>1923</v>
      </c>
      <c r="J90" s="25">
        <v>1923</v>
      </c>
      <c r="K90" s="25">
        <v>1923</v>
      </c>
    </row>
    <row r="91" spans="1:11" ht="22.7" customHeight="1" x14ac:dyDescent="0.25">
      <c r="A91" s="414"/>
      <c r="B91" s="335"/>
      <c r="C91" s="325"/>
      <c r="D91" s="323"/>
      <c r="E91" s="41" t="s">
        <v>76</v>
      </c>
      <c r="F91" s="23" t="s">
        <v>84</v>
      </c>
      <c r="G91" s="24">
        <f t="shared" si="13"/>
        <v>300</v>
      </c>
      <c r="H91" s="25">
        <v>76</v>
      </c>
      <c r="I91" s="25">
        <v>75</v>
      </c>
      <c r="J91" s="25">
        <v>75</v>
      </c>
      <c r="K91" s="25">
        <v>74</v>
      </c>
    </row>
    <row r="92" spans="1:11" ht="25.15" customHeight="1" x14ac:dyDescent="0.25">
      <c r="A92" s="414"/>
      <c r="B92" s="335"/>
      <c r="C92" s="325"/>
      <c r="D92" s="323"/>
      <c r="E92" s="41" t="s">
        <v>167</v>
      </c>
      <c r="F92" s="23" t="s">
        <v>168</v>
      </c>
      <c r="G92" s="24">
        <f t="shared" si="13"/>
        <v>311600</v>
      </c>
      <c r="H92" s="25">
        <v>77900</v>
      </c>
      <c r="I92" s="25">
        <v>77900</v>
      </c>
      <c r="J92" s="25">
        <v>77900</v>
      </c>
      <c r="K92" s="25">
        <v>77900</v>
      </c>
    </row>
    <row r="93" spans="1:11" ht="22.7" customHeight="1" x14ac:dyDescent="0.25">
      <c r="A93" s="414"/>
      <c r="B93" s="335"/>
      <c r="C93" s="325"/>
      <c r="D93" s="323"/>
      <c r="E93" s="41" t="s">
        <v>169</v>
      </c>
      <c r="F93" s="23" t="s">
        <v>174</v>
      </c>
      <c r="G93" s="24">
        <f t="shared" si="13"/>
        <v>41621</v>
      </c>
      <c r="H93" s="25">
        <v>10406</v>
      </c>
      <c r="I93" s="25">
        <v>10405</v>
      </c>
      <c r="J93" s="25">
        <v>10405</v>
      </c>
      <c r="K93" s="25">
        <v>10405</v>
      </c>
    </row>
    <row r="94" spans="1:11" ht="15.6" customHeight="1" x14ac:dyDescent="0.25">
      <c r="A94" s="414"/>
      <c r="B94" s="335"/>
      <c r="C94" s="325"/>
      <c r="D94" s="323"/>
      <c r="E94" s="41" t="s">
        <v>170</v>
      </c>
      <c r="F94" s="23" t="s">
        <v>175</v>
      </c>
      <c r="G94" s="24">
        <f t="shared" si="13"/>
        <v>80000</v>
      </c>
      <c r="H94" s="25"/>
      <c r="I94" s="25"/>
      <c r="J94" s="25">
        <v>80000</v>
      </c>
      <c r="K94" s="25"/>
    </row>
    <row r="95" spans="1:11" ht="34.5" customHeight="1" x14ac:dyDescent="0.25">
      <c r="A95" s="414"/>
      <c r="B95" s="335"/>
      <c r="C95" s="325"/>
      <c r="D95" s="321"/>
      <c r="E95" s="41" t="s">
        <v>120</v>
      </c>
      <c r="F95" s="6" t="s">
        <v>157</v>
      </c>
      <c r="G95" s="24">
        <f t="shared" si="13"/>
        <v>1800</v>
      </c>
      <c r="H95" s="21">
        <v>450</v>
      </c>
      <c r="I95" s="21">
        <v>450</v>
      </c>
      <c r="J95" s="21">
        <v>450</v>
      </c>
      <c r="K95" s="21">
        <v>450</v>
      </c>
    </row>
    <row r="96" spans="1:11" ht="15" customHeight="1" x14ac:dyDescent="0.25">
      <c r="A96" s="414"/>
      <c r="B96" s="335"/>
      <c r="C96" s="325"/>
      <c r="D96" s="336" t="s">
        <v>258</v>
      </c>
      <c r="E96" s="337"/>
      <c r="F96" s="338"/>
      <c r="G96" s="43">
        <f>SUM(H96:K96)</f>
        <v>871830</v>
      </c>
      <c r="H96" s="43">
        <f>SUM(H78:H95)</f>
        <v>204499</v>
      </c>
      <c r="I96" s="43">
        <f>SUM(I78:I95)</f>
        <v>204507</v>
      </c>
      <c r="J96" s="43">
        <f>SUM(J78:J95)</f>
        <v>284637</v>
      </c>
      <c r="K96" s="43">
        <f>SUM(K78:K95)</f>
        <v>178187</v>
      </c>
    </row>
    <row r="97" spans="1:11" ht="23.25" customHeight="1" x14ac:dyDescent="0.25">
      <c r="A97" s="414"/>
      <c r="B97" s="335"/>
      <c r="C97" s="325"/>
      <c r="D97" s="320">
        <v>151</v>
      </c>
      <c r="E97" s="69" t="s">
        <v>110</v>
      </c>
      <c r="F97" s="23" t="s">
        <v>150</v>
      </c>
      <c r="G97" s="24">
        <f>SUM(H97:K97)</f>
        <v>13718</v>
      </c>
      <c r="H97" s="21">
        <v>4695</v>
      </c>
      <c r="I97" s="21">
        <v>1753</v>
      </c>
      <c r="J97" s="21">
        <v>6398</v>
      </c>
      <c r="K97" s="21">
        <v>872</v>
      </c>
    </row>
    <row r="98" spans="1:11" ht="19.149999999999999" customHeight="1" x14ac:dyDescent="0.25">
      <c r="A98" s="414"/>
      <c r="B98" s="335"/>
      <c r="C98" s="325"/>
      <c r="D98" s="323"/>
      <c r="E98" s="69" t="s">
        <v>113</v>
      </c>
      <c r="F98" s="26" t="s">
        <v>151</v>
      </c>
      <c r="G98" s="24">
        <f>SUM(H98:K98)</f>
        <v>650</v>
      </c>
      <c r="H98" s="21">
        <v>160</v>
      </c>
      <c r="I98" s="21">
        <v>190</v>
      </c>
      <c r="J98" s="21">
        <v>190</v>
      </c>
      <c r="K98" s="21">
        <v>110</v>
      </c>
    </row>
    <row r="99" spans="1:11" ht="16.5" customHeight="1" x14ac:dyDescent="0.25">
      <c r="A99" s="414"/>
      <c r="B99" s="335"/>
      <c r="C99" s="325"/>
      <c r="D99" s="323"/>
      <c r="E99" s="69" t="s">
        <v>114</v>
      </c>
      <c r="F99" s="26" t="s">
        <v>152</v>
      </c>
      <c r="G99" s="24">
        <f t="shared" ref="G99:G103" si="14">SUM(H99:K99)</f>
        <v>23709</v>
      </c>
      <c r="H99" s="21">
        <v>6680</v>
      </c>
      <c r="I99" s="21">
        <v>4536</v>
      </c>
      <c r="J99" s="21">
        <v>10195</v>
      </c>
      <c r="K99" s="21">
        <v>2298</v>
      </c>
    </row>
    <row r="100" spans="1:11" ht="23.25" customHeight="1" x14ac:dyDescent="0.25">
      <c r="A100" s="414"/>
      <c r="B100" s="335"/>
      <c r="C100" s="325"/>
      <c r="D100" s="323"/>
      <c r="E100" s="69" t="s">
        <v>115</v>
      </c>
      <c r="F100" s="23" t="s">
        <v>257</v>
      </c>
      <c r="G100" s="24">
        <f t="shared" si="14"/>
        <v>12250</v>
      </c>
      <c r="H100" s="21">
        <v>4155</v>
      </c>
      <c r="I100" s="21">
        <v>2455</v>
      </c>
      <c r="J100" s="21">
        <v>5030</v>
      </c>
      <c r="K100" s="21">
        <v>610</v>
      </c>
    </row>
    <row r="101" spans="1:11" ht="23.25" customHeight="1" x14ac:dyDescent="0.25">
      <c r="A101" s="414"/>
      <c r="B101" s="335"/>
      <c r="C101" s="325"/>
      <c r="D101" s="323"/>
      <c r="E101" s="69" t="s">
        <v>116</v>
      </c>
      <c r="F101" s="23" t="s">
        <v>153</v>
      </c>
      <c r="G101" s="24">
        <f t="shared" si="14"/>
        <v>11627</v>
      </c>
      <c r="H101" s="21">
        <v>3560</v>
      </c>
      <c r="I101" s="21">
        <v>-309</v>
      </c>
      <c r="J101" s="21">
        <v>6959</v>
      </c>
      <c r="K101" s="21">
        <v>1417</v>
      </c>
    </row>
    <row r="102" spans="1:11" ht="15" customHeight="1" x14ac:dyDescent="0.25">
      <c r="A102" s="414"/>
      <c r="B102" s="335"/>
      <c r="C102" s="325"/>
      <c r="D102" s="323"/>
      <c r="E102" s="69" t="s">
        <v>38</v>
      </c>
      <c r="F102" s="26" t="s">
        <v>49</v>
      </c>
      <c r="G102" s="24">
        <f t="shared" si="14"/>
        <v>4000</v>
      </c>
      <c r="H102" s="21">
        <v>4000</v>
      </c>
      <c r="I102" s="21"/>
      <c r="J102" s="21"/>
      <c r="K102" s="21"/>
    </row>
    <row r="103" spans="1:11" ht="36" customHeight="1" x14ac:dyDescent="0.25">
      <c r="A103" s="414"/>
      <c r="B103" s="335"/>
      <c r="C103" s="326"/>
      <c r="D103" s="321"/>
      <c r="E103" s="69" t="s">
        <v>28</v>
      </c>
      <c r="F103" s="23" t="s">
        <v>163</v>
      </c>
      <c r="G103" s="24">
        <f t="shared" si="14"/>
        <v>11162</v>
      </c>
      <c r="H103" s="21">
        <v>3570</v>
      </c>
      <c r="I103" s="21">
        <v>1530</v>
      </c>
      <c r="J103" s="21">
        <v>5070</v>
      </c>
      <c r="K103" s="21">
        <v>992</v>
      </c>
    </row>
    <row r="104" spans="1:11" ht="15" customHeight="1" x14ac:dyDescent="0.25">
      <c r="A104" s="414"/>
      <c r="B104" s="335"/>
      <c r="C104" s="326"/>
      <c r="D104" s="339" t="s">
        <v>256</v>
      </c>
      <c r="E104" s="339"/>
      <c r="F104" s="339"/>
      <c r="G104" s="43">
        <f>SUM(H104:K104)</f>
        <v>77116</v>
      </c>
      <c r="H104" s="43">
        <f t="shared" ref="H104:J104" si="15">SUM(H97:H103)</f>
        <v>26820</v>
      </c>
      <c r="I104" s="43">
        <f t="shared" si="15"/>
        <v>10155</v>
      </c>
      <c r="J104" s="43">
        <f t="shared" si="15"/>
        <v>33842</v>
      </c>
      <c r="K104" s="43">
        <f>SUM(K97:K103)</f>
        <v>6299</v>
      </c>
    </row>
    <row r="105" spans="1:11" ht="15" customHeight="1" x14ac:dyDescent="0.25">
      <c r="A105" s="414"/>
      <c r="B105" s="335"/>
      <c r="C105" s="326"/>
      <c r="D105" s="386" t="s">
        <v>121</v>
      </c>
      <c r="E105" s="387"/>
      <c r="F105" s="388"/>
      <c r="G105" s="270">
        <f>SUM(H105:K105)</f>
        <v>948946</v>
      </c>
      <c r="H105" s="270">
        <f>SUM(H96,H104)</f>
        <v>231319</v>
      </c>
      <c r="I105" s="270">
        <f t="shared" ref="I105:K105" si="16">SUM(I96,I104)</f>
        <v>214662</v>
      </c>
      <c r="J105" s="270">
        <f t="shared" si="16"/>
        <v>318479</v>
      </c>
      <c r="K105" s="270">
        <f t="shared" si="16"/>
        <v>184486</v>
      </c>
    </row>
    <row r="106" spans="1:11" ht="15" customHeight="1" x14ac:dyDescent="0.25">
      <c r="A106" s="414"/>
      <c r="B106" s="305" t="s">
        <v>128</v>
      </c>
      <c r="C106" s="331" t="s">
        <v>127</v>
      </c>
      <c r="D106" s="41">
        <v>13</v>
      </c>
      <c r="E106" s="69" t="s">
        <v>48</v>
      </c>
      <c r="F106" s="6" t="s">
        <v>59</v>
      </c>
      <c r="G106" s="24">
        <f t="shared" ref="G106:G108" si="17">SUM(H106:K106)</f>
        <v>55000</v>
      </c>
      <c r="H106" s="42">
        <v>20000</v>
      </c>
      <c r="I106" s="42">
        <v>17200</v>
      </c>
      <c r="J106" s="42">
        <v>5000</v>
      </c>
      <c r="K106" s="42">
        <v>12800</v>
      </c>
    </row>
    <row r="107" spans="1:11" ht="15" customHeight="1" x14ac:dyDescent="0.25">
      <c r="A107" s="414"/>
      <c r="B107" s="306"/>
      <c r="C107" s="332"/>
      <c r="D107" s="41">
        <v>131</v>
      </c>
      <c r="E107" s="69" t="s">
        <v>48</v>
      </c>
      <c r="F107" s="6" t="s">
        <v>59</v>
      </c>
      <c r="G107" s="51">
        <f t="shared" si="17"/>
        <v>5730</v>
      </c>
      <c r="H107" s="98"/>
      <c r="I107" s="98">
        <v>5730</v>
      </c>
      <c r="J107" s="98"/>
      <c r="K107" s="98"/>
    </row>
    <row r="108" spans="1:11" ht="15" customHeight="1" x14ac:dyDescent="0.25">
      <c r="A108" s="414"/>
      <c r="B108" s="306"/>
      <c r="C108" s="332"/>
      <c r="D108" s="41">
        <v>1422</v>
      </c>
      <c r="E108" s="69" t="s">
        <v>123</v>
      </c>
      <c r="F108" s="26" t="s">
        <v>158</v>
      </c>
      <c r="G108" s="51">
        <f t="shared" si="17"/>
        <v>3000</v>
      </c>
      <c r="H108" s="98"/>
      <c r="I108" s="98">
        <v>1210</v>
      </c>
      <c r="J108" s="98">
        <v>990</v>
      </c>
      <c r="K108" s="98">
        <v>800</v>
      </c>
    </row>
    <row r="109" spans="1:11" ht="15" customHeight="1" x14ac:dyDescent="0.25">
      <c r="A109" s="414"/>
      <c r="B109" s="306"/>
      <c r="C109" s="332"/>
      <c r="D109" s="316">
        <v>151</v>
      </c>
      <c r="E109" s="144" t="s">
        <v>262</v>
      </c>
      <c r="F109" s="143" t="s">
        <v>263</v>
      </c>
      <c r="G109" s="51">
        <f>SUM(H109:K109)</f>
        <v>16836</v>
      </c>
      <c r="H109" s="98">
        <v>2000</v>
      </c>
      <c r="I109" s="98">
        <v>80</v>
      </c>
      <c r="J109" s="98">
        <v>14756</v>
      </c>
      <c r="K109" s="98"/>
    </row>
    <row r="110" spans="1:11" ht="15" customHeight="1" x14ac:dyDescent="0.25">
      <c r="A110" s="414"/>
      <c r="B110" s="306"/>
      <c r="C110" s="332"/>
      <c r="D110" s="316"/>
      <c r="E110" s="69" t="s">
        <v>123</v>
      </c>
      <c r="F110" s="26" t="s">
        <v>158</v>
      </c>
      <c r="G110" s="24">
        <f>SUM(H110:K110)</f>
        <v>9500</v>
      </c>
      <c r="H110" s="25">
        <v>3600</v>
      </c>
      <c r="I110" s="25">
        <v>-580</v>
      </c>
      <c r="J110" s="25">
        <v>6480</v>
      </c>
      <c r="K110" s="25"/>
    </row>
    <row r="111" spans="1:11" ht="24" customHeight="1" x14ac:dyDescent="0.25">
      <c r="A111" s="414"/>
      <c r="B111" s="306"/>
      <c r="C111" s="332"/>
      <c r="D111" s="316"/>
      <c r="E111" s="69" t="s">
        <v>171</v>
      </c>
      <c r="F111" s="23" t="s">
        <v>173</v>
      </c>
      <c r="G111" s="24">
        <f>SUM(H111:K111)</f>
        <v>10000</v>
      </c>
      <c r="H111" s="25">
        <v>500</v>
      </c>
      <c r="I111" s="25">
        <v>6064</v>
      </c>
      <c r="J111" s="25">
        <v>3000</v>
      </c>
      <c r="K111" s="25">
        <v>436</v>
      </c>
    </row>
    <row r="112" spans="1:11" ht="23.25" customHeight="1" x14ac:dyDescent="0.25">
      <c r="A112" s="414"/>
      <c r="B112" s="306"/>
      <c r="C112" s="332"/>
      <c r="D112" s="316"/>
      <c r="E112" s="69" t="s">
        <v>124</v>
      </c>
      <c r="F112" s="23" t="s">
        <v>159</v>
      </c>
      <c r="G112" s="24">
        <f t="shared" ref="G112:G128" si="18">SUM(H112:K112)</f>
        <v>27551</v>
      </c>
      <c r="H112" s="25">
        <v>2528</v>
      </c>
      <c r="I112" s="25">
        <v>1738</v>
      </c>
      <c r="J112" s="25">
        <v>21398</v>
      </c>
      <c r="K112" s="25">
        <v>1887</v>
      </c>
    </row>
    <row r="113" spans="1:11" ht="16.149999999999999" customHeight="1" x14ac:dyDescent="0.25">
      <c r="A113" s="414"/>
      <c r="B113" s="306"/>
      <c r="C113" s="332"/>
      <c r="D113" s="316"/>
      <c r="E113" s="69" t="s">
        <v>142</v>
      </c>
      <c r="F113" s="23" t="s">
        <v>165</v>
      </c>
      <c r="G113" s="24">
        <f t="shared" si="18"/>
        <v>80080</v>
      </c>
      <c r="H113" s="25">
        <v>14750</v>
      </c>
      <c r="I113" s="25">
        <v>15760</v>
      </c>
      <c r="J113" s="25">
        <v>21884</v>
      </c>
      <c r="K113" s="25">
        <v>27686</v>
      </c>
    </row>
    <row r="114" spans="1:11" ht="24" customHeight="1" x14ac:dyDescent="0.25">
      <c r="A114" s="414"/>
      <c r="B114" s="306"/>
      <c r="C114" s="332"/>
      <c r="D114" s="316"/>
      <c r="E114" s="69" t="s">
        <v>172</v>
      </c>
      <c r="F114" s="23" t="s">
        <v>168</v>
      </c>
      <c r="G114" s="24">
        <f t="shared" si="18"/>
        <v>69330</v>
      </c>
      <c r="H114" s="25">
        <v>12150</v>
      </c>
      <c r="I114" s="25">
        <v>18168</v>
      </c>
      <c r="J114" s="25">
        <v>19060</v>
      </c>
      <c r="K114" s="25">
        <v>19952</v>
      </c>
    </row>
    <row r="115" spans="1:11" ht="17.45" customHeight="1" x14ac:dyDescent="0.25">
      <c r="A115" s="414"/>
      <c r="B115" s="306"/>
      <c r="C115" s="332"/>
      <c r="D115" s="316"/>
      <c r="E115" s="69" t="s">
        <v>46</v>
      </c>
      <c r="F115" s="23" t="s">
        <v>57</v>
      </c>
      <c r="G115" s="24">
        <f t="shared" si="18"/>
        <v>57090</v>
      </c>
      <c r="H115" s="25">
        <v>10380</v>
      </c>
      <c r="I115" s="25">
        <v>15570</v>
      </c>
      <c r="J115" s="25">
        <v>15570</v>
      </c>
      <c r="K115" s="25">
        <v>15570</v>
      </c>
    </row>
    <row r="116" spans="1:11" ht="17.45" customHeight="1" x14ac:dyDescent="0.25">
      <c r="A116" s="414"/>
      <c r="B116" s="306"/>
      <c r="C116" s="332"/>
      <c r="D116" s="316"/>
      <c r="E116" s="69" t="s">
        <v>170</v>
      </c>
      <c r="F116" s="23" t="s">
        <v>175</v>
      </c>
      <c r="G116" s="24">
        <f t="shared" si="18"/>
        <v>5000</v>
      </c>
      <c r="H116" s="25"/>
      <c r="I116" s="25"/>
      <c r="J116" s="25">
        <v>2000</v>
      </c>
      <c r="K116" s="25">
        <v>3000</v>
      </c>
    </row>
    <row r="117" spans="1:11" ht="37.5" customHeight="1" x14ac:dyDescent="0.25">
      <c r="A117" s="414"/>
      <c r="B117" s="306"/>
      <c r="C117" s="332"/>
      <c r="D117" s="316"/>
      <c r="E117" s="69" t="s">
        <v>120</v>
      </c>
      <c r="F117" s="6" t="s">
        <v>157</v>
      </c>
      <c r="G117" s="24">
        <f t="shared" si="18"/>
        <v>315365</v>
      </c>
      <c r="H117" s="25">
        <v>144000</v>
      </c>
      <c r="I117" s="25">
        <v>22777</v>
      </c>
      <c r="J117" s="25">
        <v>20302</v>
      </c>
      <c r="K117" s="25">
        <v>128286</v>
      </c>
    </row>
    <row r="118" spans="1:11" ht="36" customHeight="1" x14ac:dyDescent="0.25">
      <c r="A118" s="414"/>
      <c r="B118" s="306"/>
      <c r="C118" s="332"/>
      <c r="D118" s="316"/>
      <c r="E118" s="69" t="s">
        <v>47</v>
      </c>
      <c r="F118" s="6" t="s">
        <v>58</v>
      </c>
      <c r="G118" s="24">
        <f t="shared" si="18"/>
        <v>828000</v>
      </c>
      <c r="H118" s="25">
        <v>293800</v>
      </c>
      <c r="I118" s="25">
        <v>271901</v>
      </c>
      <c r="J118" s="25">
        <v>204399</v>
      </c>
      <c r="K118" s="25">
        <v>57900</v>
      </c>
    </row>
    <row r="119" spans="1:11" ht="16.899999999999999" customHeight="1" x14ac:dyDescent="0.25">
      <c r="A119" s="414"/>
      <c r="B119" s="306"/>
      <c r="C119" s="332"/>
      <c r="D119" s="317"/>
      <c r="E119" s="69" t="s">
        <v>48</v>
      </c>
      <c r="F119" s="6" t="s">
        <v>59</v>
      </c>
      <c r="G119" s="24">
        <f t="shared" si="18"/>
        <v>98095</v>
      </c>
      <c r="H119" s="25">
        <v>37600</v>
      </c>
      <c r="I119" s="25">
        <v>5414</v>
      </c>
      <c r="J119" s="25">
        <v>41936</v>
      </c>
      <c r="K119" s="25">
        <v>13145</v>
      </c>
    </row>
    <row r="120" spans="1:11" ht="38.25" customHeight="1" x14ac:dyDescent="0.25">
      <c r="A120" s="414"/>
      <c r="B120" s="306"/>
      <c r="C120" s="332"/>
      <c r="D120" s="15" t="s">
        <v>126</v>
      </c>
      <c r="E120" s="69" t="s">
        <v>120</v>
      </c>
      <c r="F120" s="6" t="s">
        <v>157</v>
      </c>
      <c r="G120" s="24">
        <f t="shared" si="18"/>
        <v>38930</v>
      </c>
      <c r="H120" s="25">
        <v>1130</v>
      </c>
      <c r="I120" s="25">
        <v>-300</v>
      </c>
      <c r="J120" s="25">
        <v>32250</v>
      </c>
      <c r="K120" s="25">
        <v>5850</v>
      </c>
    </row>
    <row r="121" spans="1:11" ht="37.5" customHeight="1" x14ac:dyDescent="0.25">
      <c r="A121" s="414"/>
      <c r="B121" s="306"/>
      <c r="C121" s="332"/>
      <c r="D121" s="15" t="s">
        <v>100</v>
      </c>
      <c r="E121" s="69" t="s">
        <v>120</v>
      </c>
      <c r="F121" s="6" t="s">
        <v>157</v>
      </c>
      <c r="G121" s="24">
        <f t="shared" si="18"/>
        <v>19248</v>
      </c>
      <c r="H121" s="25">
        <v>19248</v>
      </c>
      <c r="I121" s="25">
        <v>-3710</v>
      </c>
      <c r="J121" s="25">
        <v>3710</v>
      </c>
      <c r="K121" s="25"/>
    </row>
    <row r="122" spans="1:11" ht="15.75" customHeight="1" x14ac:dyDescent="0.25">
      <c r="A122" s="414"/>
      <c r="B122" s="306"/>
      <c r="C122" s="332"/>
      <c r="D122" s="145">
        <v>157</v>
      </c>
      <c r="E122" s="147" t="s">
        <v>120</v>
      </c>
      <c r="F122" s="271" t="s">
        <v>158</v>
      </c>
      <c r="G122" s="102">
        <f t="shared" si="18"/>
        <v>62694</v>
      </c>
      <c r="H122" s="96"/>
      <c r="I122" s="96"/>
      <c r="J122" s="96">
        <v>62694</v>
      </c>
      <c r="K122" s="96"/>
    </row>
    <row r="123" spans="1:11" ht="15" customHeight="1" x14ac:dyDescent="0.25">
      <c r="A123" s="414"/>
      <c r="B123" s="318"/>
      <c r="C123" s="333"/>
      <c r="D123" s="309" t="s">
        <v>125</v>
      </c>
      <c r="E123" s="310"/>
      <c r="F123" s="311"/>
      <c r="G123" s="272">
        <f>SUM(H123:K123)</f>
        <v>1701449</v>
      </c>
      <c r="H123" s="272">
        <f t="shared" ref="H123:J123" si="19">SUM(H106:H122)</f>
        <v>561686</v>
      </c>
      <c r="I123" s="272">
        <f t="shared" si="19"/>
        <v>377022</v>
      </c>
      <c r="J123" s="272">
        <f t="shared" si="19"/>
        <v>475429</v>
      </c>
      <c r="K123" s="260">
        <f>SUM(K106:K122)</f>
        <v>287312</v>
      </c>
    </row>
    <row r="124" spans="1:11" ht="15" customHeight="1" x14ac:dyDescent="0.25">
      <c r="A124" s="414"/>
      <c r="B124" s="305" t="s">
        <v>129</v>
      </c>
      <c r="C124" s="307" t="s">
        <v>130</v>
      </c>
      <c r="D124" s="41">
        <v>13</v>
      </c>
      <c r="E124" s="69" t="s">
        <v>119</v>
      </c>
      <c r="F124" s="26" t="s">
        <v>156</v>
      </c>
      <c r="G124" s="24">
        <f t="shared" si="18"/>
        <v>135380</v>
      </c>
      <c r="H124" s="42"/>
      <c r="I124" s="42"/>
      <c r="J124" s="42">
        <v>135380</v>
      </c>
      <c r="K124" s="42"/>
    </row>
    <row r="125" spans="1:11" ht="15" customHeight="1" x14ac:dyDescent="0.25">
      <c r="A125" s="414"/>
      <c r="B125" s="306"/>
      <c r="C125" s="308"/>
      <c r="D125" s="41">
        <v>145</v>
      </c>
      <c r="E125" s="69" t="s">
        <v>119</v>
      </c>
      <c r="F125" s="26" t="s">
        <v>156</v>
      </c>
      <c r="G125" s="24">
        <f t="shared" si="18"/>
        <v>23890</v>
      </c>
      <c r="H125" s="98"/>
      <c r="I125" s="98"/>
      <c r="J125" s="98">
        <v>23890</v>
      </c>
      <c r="K125" s="98"/>
    </row>
    <row r="126" spans="1:11" ht="15" customHeight="1" x14ac:dyDescent="0.25">
      <c r="A126" s="414"/>
      <c r="B126" s="306"/>
      <c r="C126" s="308"/>
      <c r="D126" s="377">
        <v>151</v>
      </c>
      <c r="E126" s="99" t="s">
        <v>119</v>
      </c>
      <c r="F126" s="94" t="s">
        <v>156</v>
      </c>
      <c r="G126" s="51">
        <f t="shared" si="18"/>
        <v>188770</v>
      </c>
      <c r="H126" s="56"/>
      <c r="I126" s="56">
        <v>8470</v>
      </c>
      <c r="J126" s="56">
        <v>180300</v>
      </c>
      <c r="K126" s="56"/>
    </row>
    <row r="127" spans="1:11" ht="15" customHeight="1" x14ac:dyDescent="0.25">
      <c r="A127" s="414"/>
      <c r="B127" s="306"/>
      <c r="C127" s="308"/>
      <c r="D127" s="377"/>
      <c r="E127" s="69" t="s">
        <v>260</v>
      </c>
      <c r="F127" s="26" t="s">
        <v>261</v>
      </c>
      <c r="G127" s="24">
        <f t="shared" si="18"/>
        <v>12000</v>
      </c>
      <c r="H127" s="21"/>
      <c r="I127" s="21"/>
      <c r="J127" s="21">
        <v>12000</v>
      </c>
      <c r="K127" s="21"/>
    </row>
    <row r="128" spans="1:11" ht="15" customHeight="1" x14ac:dyDescent="0.25">
      <c r="A128" s="414"/>
      <c r="B128" s="306"/>
      <c r="C128" s="308"/>
      <c r="D128" s="378"/>
      <c r="E128" s="69" t="s">
        <v>284</v>
      </c>
      <c r="F128" s="159" t="s">
        <v>285</v>
      </c>
      <c r="G128" s="24">
        <f t="shared" si="18"/>
        <v>3000</v>
      </c>
      <c r="H128" s="21"/>
      <c r="I128" s="21"/>
      <c r="J128" s="21">
        <v>3000</v>
      </c>
      <c r="K128" s="21"/>
    </row>
    <row r="129" spans="1:11" ht="15" customHeight="1" x14ac:dyDescent="0.25">
      <c r="A129" s="414"/>
      <c r="B129" s="318"/>
      <c r="C129" s="319"/>
      <c r="D129" s="309" t="s">
        <v>134</v>
      </c>
      <c r="E129" s="310"/>
      <c r="F129" s="311"/>
      <c r="G129" s="260">
        <f>SUM(G124:G128)</f>
        <v>363040</v>
      </c>
      <c r="H129" s="260">
        <f t="shared" ref="H129:K129" si="20">SUM(H124:H128)</f>
        <v>0</v>
      </c>
      <c r="I129" s="260">
        <f t="shared" si="20"/>
        <v>8470</v>
      </c>
      <c r="J129" s="260">
        <f t="shared" si="20"/>
        <v>354570</v>
      </c>
      <c r="K129" s="260">
        <f t="shared" si="20"/>
        <v>0</v>
      </c>
    </row>
    <row r="130" spans="1:11" ht="34.700000000000003" customHeight="1" x14ac:dyDescent="0.25">
      <c r="A130" s="414"/>
      <c r="B130" s="305" t="s">
        <v>135</v>
      </c>
      <c r="C130" s="307" t="s">
        <v>136</v>
      </c>
      <c r="D130" s="41">
        <v>13</v>
      </c>
      <c r="E130" s="41" t="s">
        <v>305</v>
      </c>
      <c r="F130" s="208" t="s">
        <v>306</v>
      </c>
      <c r="G130" s="24">
        <f t="shared" ref="G130:G145" si="21">SUM(H130:K130)</f>
        <v>12447</v>
      </c>
      <c r="H130" s="42"/>
      <c r="I130" s="42">
        <v>12447</v>
      </c>
      <c r="J130" s="42"/>
      <c r="K130" s="42"/>
    </row>
    <row r="131" spans="1:11" ht="25.15" customHeight="1" x14ac:dyDescent="0.25">
      <c r="A131" s="414"/>
      <c r="B131" s="306"/>
      <c r="C131" s="308"/>
      <c r="D131" s="315">
        <v>143</v>
      </c>
      <c r="E131" s="69" t="s">
        <v>68</v>
      </c>
      <c r="F131" s="6" t="s">
        <v>81</v>
      </c>
      <c r="G131" s="24">
        <f t="shared" si="21"/>
        <v>125961</v>
      </c>
      <c r="H131" s="42"/>
      <c r="I131" s="42">
        <v>125961</v>
      </c>
      <c r="J131" s="42"/>
      <c r="K131" s="42"/>
    </row>
    <row r="132" spans="1:11" ht="23.85" customHeight="1" x14ac:dyDescent="0.25">
      <c r="A132" s="414"/>
      <c r="B132" s="306"/>
      <c r="C132" s="308"/>
      <c r="D132" s="316"/>
      <c r="E132" s="41" t="s">
        <v>140</v>
      </c>
      <c r="F132" s="208" t="s">
        <v>307</v>
      </c>
      <c r="G132" s="24">
        <f t="shared" si="21"/>
        <v>23000</v>
      </c>
      <c r="H132" s="42"/>
      <c r="I132" s="42">
        <v>8000</v>
      </c>
      <c r="J132" s="42">
        <v>15000</v>
      </c>
      <c r="K132" s="42"/>
    </row>
    <row r="133" spans="1:11" ht="17.100000000000001" customHeight="1" x14ac:dyDescent="0.25">
      <c r="A133" s="414"/>
      <c r="B133" s="306"/>
      <c r="C133" s="308"/>
      <c r="D133" s="316"/>
      <c r="E133" s="69" t="s">
        <v>40</v>
      </c>
      <c r="F133" s="5" t="s">
        <v>51</v>
      </c>
      <c r="G133" s="24">
        <f t="shared" si="21"/>
        <v>2000</v>
      </c>
      <c r="H133" s="42"/>
      <c r="I133" s="42">
        <v>2000</v>
      </c>
      <c r="J133" s="42"/>
      <c r="K133" s="42"/>
    </row>
    <row r="134" spans="1:11" ht="17.649999999999999" customHeight="1" x14ac:dyDescent="0.25">
      <c r="A134" s="414"/>
      <c r="B134" s="306"/>
      <c r="C134" s="308"/>
      <c r="D134" s="316"/>
      <c r="E134" s="69" t="s">
        <v>41</v>
      </c>
      <c r="F134" s="5" t="s">
        <v>52</v>
      </c>
      <c r="G134" s="24">
        <f t="shared" si="21"/>
        <v>15000</v>
      </c>
      <c r="H134" s="42"/>
      <c r="I134" s="42"/>
      <c r="J134" s="42">
        <v>15000</v>
      </c>
      <c r="K134" s="42"/>
    </row>
    <row r="135" spans="1:11" ht="17.649999999999999" customHeight="1" x14ac:dyDescent="0.25">
      <c r="A135" s="414"/>
      <c r="B135" s="306"/>
      <c r="C135" s="308"/>
      <c r="D135" s="317"/>
      <c r="E135" s="41" t="s">
        <v>42</v>
      </c>
      <c r="F135" s="208" t="s">
        <v>53</v>
      </c>
      <c r="G135" s="24">
        <f t="shared" si="21"/>
        <v>30000</v>
      </c>
      <c r="H135" s="42"/>
      <c r="I135" s="42"/>
      <c r="J135" s="42">
        <v>30000</v>
      </c>
      <c r="K135" s="42"/>
    </row>
    <row r="136" spans="1:11" ht="35.450000000000003" customHeight="1" x14ac:dyDescent="0.25">
      <c r="A136" s="414"/>
      <c r="B136" s="306"/>
      <c r="C136" s="308"/>
      <c r="D136" s="41">
        <v>145</v>
      </c>
      <c r="E136" s="41" t="s">
        <v>305</v>
      </c>
      <c r="F136" s="208" t="s">
        <v>306</v>
      </c>
      <c r="G136" s="24">
        <f t="shared" si="21"/>
        <v>2198</v>
      </c>
      <c r="H136" s="42"/>
      <c r="I136" s="42">
        <v>2198</v>
      </c>
      <c r="J136" s="42"/>
      <c r="K136" s="42"/>
    </row>
    <row r="137" spans="1:11" ht="24.4" customHeight="1" x14ac:dyDescent="0.25">
      <c r="A137" s="414"/>
      <c r="B137" s="306"/>
      <c r="C137" s="308"/>
      <c r="D137" s="41">
        <v>147</v>
      </c>
      <c r="E137" s="69" t="s">
        <v>68</v>
      </c>
      <c r="F137" s="6" t="s">
        <v>81</v>
      </c>
      <c r="G137" s="24">
        <f t="shared" si="21"/>
        <v>595400</v>
      </c>
      <c r="H137" s="42"/>
      <c r="I137" s="42">
        <v>595400</v>
      </c>
      <c r="J137" s="42"/>
      <c r="K137" s="42"/>
    </row>
    <row r="138" spans="1:11" ht="34.5" customHeight="1" x14ac:dyDescent="0.25">
      <c r="A138" s="414"/>
      <c r="B138" s="306"/>
      <c r="C138" s="308"/>
      <c r="D138" s="415">
        <v>151</v>
      </c>
      <c r="E138" s="69" t="s">
        <v>19</v>
      </c>
      <c r="F138" s="6" t="s">
        <v>21</v>
      </c>
      <c r="G138" s="24">
        <f t="shared" si="21"/>
        <v>4815</v>
      </c>
      <c r="H138" s="21">
        <v>490</v>
      </c>
      <c r="I138" s="21">
        <v>510</v>
      </c>
      <c r="J138" s="21">
        <v>1785</v>
      </c>
      <c r="K138" s="21">
        <v>2030</v>
      </c>
    </row>
    <row r="139" spans="1:11" ht="44.85" customHeight="1" x14ac:dyDescent="0.25">
      <c r="A139" s="414"/>
      <c r="B139" s="306"/>
      <c r="C139" s="308"/>
      <c r="D139" s="416"/>
      <c r="E139" s="69" t="s">
        <v>131</v>
      </c>
      <c r="F139" s="6" t="s">
        <v>160</v>
      </c>
      <c r="G139" s="24">
        <f t="shared" si="21"/>
        <v>25000</v>
      </c>
      <c r="H139" s="21"/>
      <c r="I139" s="21"/>
      <c r="J139" s="21">
        <v>25000</v>
      </c>
      <c r="K139" s="21"/>
    </row>
    <row r="140" spans="1:11" ht="23.25" customHeight="1" x14ac:dyDescent="0.25">
      <c r="A140" s="414"/>
      <c r="B140" s="306"/>
      <c r="C140" s="308"/>
      <c r="D140" s="416"/>
      <c r="E140" s="69" t="s">
        <v>68</v>
      </c>
      <c r="F140" s="6" t="s">
        <v>81</v>
      </c>
      <c r="G140" s="24">
        <f t="shared" si="21"/>
        <v>16114</v>
      </c>
      <c r="H140" s="21"/>
      <c r="I140" s="21">
        <v>7075</v>
      </c>
      <c r="J140" s="21">
        <v>9039</v>
      </c>
      <c r="K140" s="21"/>
    </row>
    <row r="141" spans="1:11" ht="15" customHeight="1" x14ac:dyDescent="0.25">
      <c r="A141" s="414"/>
      <c r="B141" s="306"/>
      <c r="C141" s="308"/>
      <c r="D141" s="416"/>
      <c r="E141" s="69" t="s">
        <v>40</v>
      </c>
      <c r="F141" s="5" t="s">
        <v>51</v>
      </c>
      <c r="G141" s="24">
        <f t="shared" si="21"/>
        <v>29660</v>
      </c>
      <c r="H141" s="21">
        <v>4510</v>
      </c>
      <c r="I141" s="21"/>
      <c r="J141" s="21">
        <v>21280</v>
      </c>
      <c r="K141" s="21">
        <v>3870</v>
      </c>
    </row>
    <row r="142" spans="1:11" ht="15" customHeight="1" x14ac:dyDescent="0.25">
      <c r="A142" s="414"/>
      <c r="B142" s="306"/>
      <c r="C142" s="308"/>
      <c r="D142" s="416"/>
      <c r="E142" s="69" t="s">
        <v>123</v>
      </c>
      <c r="F142" s="26" t="s">
        <v>158</v>
      </c>
      <c r="G142" s="24">
        <f t="shared" si="21"/>
        <v>7000</v>
      </c>
      <c r="H142" s="21"/>
      <c r="I142" s="21"/>
      <c r="J142" s="21">
        <v>7000</v>
      </c>
      <c r="K142" s="21"/>
    </row>
    <row r="143" spans="1:11" ht="15" customHeight="1" x14ac:dyDescent="0.25">
      <c r="A143" s="414"/>
      <c r="B143" s="306"/>
      <c r="C143" s="308"/>
      <c r="D143" s="416"/>
      <c r="E143" s="69" t="s">
        <v>41</v>
      </c>
      <c r="F143" s="5" t="s">
        <v>52</v>
      </c>
      <c r="G143" s="24">
        <f t="shared" si="21"/>
        <v>30000</v>
      </c>
      <c r="H143" s="21"/>
      <c r="I143" s="21"/>
      <c r="J143" s="21"/>
      <c r="K143" s="21">
        <v>30000</v>
      </c>
    </row>
    <row r="144" spans="1:11" ht="15" customHeight="1" x14ac:dyDescent="0.25">
      <c r="A144" s="414"/>
      <c r="B144" s="306"/>
      <c r="C144" s="308"/>
      <c r="D144" s="416"/>
      <c r="E144" s="41" t="s">
        <v>42</v>
      </c>
      <c r="F144" s="208" t="s">
        <v>53</v>
      </c>
      <c r="G144" s="24">
        <f t="shared" si="21"/>
        <v>10000</v>
      </c>
      <c r="H144" s="21"/>
      <c r="I144" s="21"/>
      <c r="J144" s="21">
        <v>10000</v>
      </c>
      <c r="K144" s="21"/>
    </row>
    <row r="145" spans="1:11" ht="15" customHeight="1" x14ac:dyDescent="0.25">
      <c r="A145" s="414"/>
      <c r="B145" s="306"/>
      <c r="C145" s="308"/>
      <c r="D145" s="417"/>
      <c r="E145" s="69" t="s">
        <v>44</v>
      </c>
      <c r="F145" s="5" t="s">
        <v>55</v>
      </c>
      <c r="G145" s="24">
        <f t="shared" si="21"/>
        <v>185</v>
      </c>
      <c r="H145" s="21"/>
      <c r="I145" s="21">
        <v>185</v>
      </c>
      <c r="J145" s="21"/>
      <c r="K145" s="21"/>
    </row>
    <row r="146" spans="1:11" ht="15" customHeight="1" x14ac:dyDescent="0.25">
      <c r="A146" s="414"/>
      <c r="B146" s="318"/>
      <c r="C146" s="319"/>
      <c r="D146" s="309" t="s">
        <v>133</v>
      </c>
      <c r="E146" s="310"/>
      <c r="F146" s="311"/>
      <c r="G146" s="260">
        <f t="shared" ref="G146:G151" si="22">SUM(H146:K146)</f>
        <v>928780</v>
      </c>
      <c r="H146" s="260">
        <f>SUM(H130:H145)</f>
        <v>5000</v>
      </c>
      <c r="I146" s="260">
        <f t="shared" ref="I146:K146" si="23">SUM(I130:I145)</f>
        <v>753776</v>
      </c>
      <c r="J146" s="260">
        <f t="shared" si="23"/>
        <v>134104</v>
      </c>
      <c r="K146" s="260">
        <f t="shared" si="23"/>
        <v>35900</v>
      </c>
    </row>
    <row r="147" spans="1:11" ht="15" customHeight="1" x14ac:dyDescent="0.25">
      <c r="A147" s="414"/>
      <c r="B147" s="305" t="s">
        <v>138</v>
      </c>
      <c r="C147" s="307" t="s">
        <v>280</v>
      </c>
      <c r="D147" s="216">
        <v>147</v>
      </c>
      <c r="E147" s="69" t="s">
        <v>44</v>
      </c>
      <c r="F147" s="5" t="s">
        <v>55</v>
      </c>
      <c r="G147" s="43">
        <f t="shared" si="22"/>
        <v>315000</v>
      </c>
      <c r="H147" s="42"/>
      <c r="I147" s="42"/>
      <c r="J147" s="42">
        <v>315000</v>
      </c>
      <c r="K147" s="42"/>
    </row>
    <row r="148" spans="1:11" ht="24.4" customHeight="1" x14ac:dyDescent="0.25">
      <c r="A148" s="414"/>
      <c r="B148" s="306"/>
      <c r="C148" s="308"/>
      <c r="D148" s="315">
        <v>151</v>
      </c>
      <c r="E148" s="41" t="s">
        <v>29</v>
      </c>
      <c r="F148" s="68" t="s">
        <v>30</v>
      </c>
      <c r="G148" s="43">
        <f t="shared" si="22"/>
        <v>100000</v>
      </c>
      <c r="H148" s="42">
        <v>99600</v>
      </c>
      <c r="I148" s="42">
        <v>400</v>
      </c>
      <c r="J148" s="42"/>
      <c r="K148" s="42"/>
    </row>
    <row r="149" spans="1:11" ht="24.4" customHeight="1" x14ac:dyDescent="0.25">
      <c r="A149" s="414"/>
      <c r="B149" s="306"/>
      <c r="C149" s="308"/>
      <c r="D149" s="317"/>
      <c r="E149" s="69" t="s">
        <v>44</v>
      </c>
      <c r="F149" s="5" t="s">
        <v>55</v>
      </c>
      <c r="G149" s="43">
        <f t="shared" si="22"/>
        <v>71998</v>
      </c>
      <c r="H149" s="42">
        <v>71998</v>
      </c>
      <c r="I149" s="42"/>
      <c r="J149" s="42"/>
      <c r="K149" s="42"/>
    </row>
    <row r="150" spans="1:11" ht="24.4" customHeight="1" x14ac:dyDescent="0.25">
      <c r="A150" s="414"/>
      <c r="B150" s="306"/>
      <c r="C150" s="308"/>
      <c r="D150" s="41">
        <v>153</v>
      </c>
      <c r="E150" s="41" t="s">
        <v>29</v>
      </c>
      <c r="F150" s="208" t="s">
        <v>30</v>
      </c>
      <c r="G150" s="43">
        <f t="shared" si="22"/>
        <v>500000</v>
      </c>
      <c r="H150" s="42"/>
      <c r="I150" s="42"/>
      <c r="J150" s="42">
        <v>500000</v>
      </c>
      <c r="K150" s="42"/>
    </row>
    <row r="151" spans="1:11" ht="15" customHeight="1" x14ac:dyDescent="0.25">
      <c r="A151" s="414"/>
      <c r="B151" s="318"/>
      <c r="C151" s="319"/>
      <c r="D151" s="309" t="s">
        <v>137</v>
      </c>
      <c r="E151" s="310"/>
      <c r="F151" s="311"/>
      <c r="G151" s="260">
        <f t="shared" si="22"/>
        <v>986998</v>
      </c>
      <c r="H151" s="260">
        <f>SUM(H147:H149)</f>
        <v>171598</v>
      </c>
      <c r="I151" s="260">
        <f t="shared" ref="I151:K151" si="24">SUM(I147:I149)</f>
        <v>400</v>
      </c>
      <c r="J151" s="260">
        <f>SUM(J147:J150)</f>
        <v>815000</v>
      </c>
      <c r="K151" s="260">
        <f t="shared" si="24"/>
        <v>0</v>
      </c>
    </row>
    <row r="152" spans="1:11" ht="15" customHeight="1" x14ac:dyDescent="0.25">
      <c r="A152" s="414"/>
      <c r="B152" s="306" t="s">
        <v>144</v>
      </c>
      <c r="C152" s="332" t="s">
        <v>145</v>
      </c>
      <c r="D152" s="316"/>
      <c r="E152" s="41" t="s">
        <v>291</v>
      </c>
      <c r="F152" s="175" t="s">
        <v>292</v>
      </c>
      <c r="G152" s="51">
        <f t="shared" ref="G152:G158" si="25">SUM(H152:K152)</f>
        <v>109000</v>
      </c>
      <c r="H152" s="98"/>
      <c r="I152" s="98"/>
      <c r="J152" s="98">
        <v>41000</v>
      </c>
      <c r="K152" s="98">
        <v>68000</v>
      </c>
    </row>
    <row r="153" spans="1:11" ht="24.4" customHeight="1" x14ac:dyDescent="0.25">
      <c r="A153" s="414"/>
      <c r="B153" s="306"/>
      <c r="C153" s="332"/>
      <c r="D153" s="316"/>
      <c r="E153" s="69" t="s">
        <v>63</v>
      </c>
      <c r="F153" s="6" t="s">
        <v>77</v>
      </c>
      <c r="G153" s="51">
        <f t="shared" si="25"/>
        <v>5315</v>
      </c>
      <c r="H153" s="98"/>
      <c r="I153" s="98"/>
      <c r="J153" s="98">
        <v>5315</v>
      </c>
      <c r="K153" s="98"/>
    </row>
    <row r="154" spans="1:11" ht="15" customHeight="1" x14ac:dyDescent="0.25">
      <c r="A154" s="414"/>
      <c r="B154" s="306"/>
      <c r="C154" s="332"/>
      <c r="D154" s="316"/>
      <c r="E154" s="41" t="s">
        <v>41</v>
      </c>
      <c r="F154" s="175" t="s">
        <v>52</v>
      </c>
      <c r="G154" s="51">
        <f t="shared" si="25"/>
        <v>21250</v>
      </c>
      <c r="H154" s="98">
        <v>21250</v>
      </c>
      <c r="I154" s="98"/>
      <c r="J154" s="98"/>
      <c r="K154" s="98"/>
    </row>
    <row r="155" spans="1:11" ht="15" customHeight="1" x14ac:dyDescent="0.25">
      <c r="A155" s="414"/>
      <c r="B155" s="306"/>
      <c r="C155" s="332"/>
      <c r="D155" s="316"/>
      <c r="E155" s="41" t="s">
        <v>42</v>
      </c>
      <c r="F155" s="175" t="s">
        <v>53</v>
      </c>
      <c r="G155" s="51">
        <f t="shared" si="25"/>
        <v>153500</v>
      </c>
      <c r="H155" s="98"/>
      <c r="I155" s="98">
        <v>2360</v>
      </c>
      <c r="J155" s="98">
        <v>151140</v>
      </c>
      <c r="K155" s="98"/>
    </row>
    <row r="156" spans="1:11" ht="21.75" customHeight="1" x14ac:dyDescent="0.25">
      <c r="A156" s="414"/>
      <c r="B156" s="306"/>
      <c r="C156" s="332"/>
      <c r="D156" s="316"/>
      <c r="E156" s="69" t="s">
        <v>44</v>
      </c>
      <c r="F156" s="6" t="s">
        <v>55</v>
      </c>
      <c r="G156" s="51">
        <f t="shared" si="25"/>
        <v>133236</v>
      </c>
      <c r="H156" s="98">
        <v>18331</v>
      </c>
      <c r="I156" s="98">
        <v>35171</v>
      </c>
      <c r="J156" s="98">
        <v>5734</v>
      </c>
      <c r="K156" s="98">
        <v>74000</v>
      </c>
    </row>
    <row r="157" spans="1:11" ht="21.75" customHeight="1" x14ac:dyDescent="0.25">
      <c r="A157" s="414"/>
      <c r="B157" s="306"/>
      <c r="C157" s="332"/>
      <c r="D157" s="316"/>
      <c r="E157" s="69" t="s">
        <v>46</v>
      </c>
      <c r="F157" s="6" t="s">
        <v>57</v>
      </c>
      <c r="G157" s="51">
        <f t="shared" si="25"/>
        <v>40000</v>
      </c>
      <c r="H157" s="98"/>
      <c r="I157" s="98"/>
      <c r="J157" s="98">
        <v>40000</v>
      </c>
      <c r="K157" s="98"/>
    </row>
    <row r="158" spans="1:11" ht="38.85" customHeight="1" x14ac:dyDescent="0.25">
      <c r="A158" s="414"/>
      <c r="B158" s="306"/>
      <c r="C158" s="332"/>
      <c r="D158" s="316"/>
      <c r="E158" s="69" t="s">
        <v>120</v>
      </c>
      <c r="F158" s="6" t="s">
        <v>157</v>
      </c>
      <c r="G158" s="51">
        <f t="shared" si="25"/>
        <v>122400</v>
      </c>
      <c r="H158" s="98"/>
      <c r="I158" s="98">
        <v>12914</v>
      </c>
      <c r="J158" s="98">
        <v>68886</v>
      </c>
      <c r="K158" s="98">
        <v>40600</v>
      </c>
    </row>
    <row r="159" spans="1:11" ht="19.149999999999999" customHeight="1" x14ac:dyDescent="0.25">
      <c r="A159" s="414"/>
      <c r="B159" s="306"/>
      <c r="C159" s="332"/>
      <c r="D159" s="317"/>
      <c r="E159" s="379" t="s">
        <v>293</v>
      </c>
      <c r="F159" s="380"/>
      <c r="G159" s="225">
        <f>SUM(G152:G158)</f>
        <v>584701</v>
      </c>
      <c r="H159" s="225">
        <f>SUM(H152:H158)</f>
        <v>39581</v>
      </c>
      <c r="I159" s="225">
        <f>SUM(I152:I158)</f>
        <v>50445</v>
      </c>
      <c r="J159" s="225">
        <f>SUM(J152:J158)</f>
        <v>312075</v>
      </c>
      <c r="K159" s="225">
        <f>SUM(K152:K158)</f>
        <v>182600</v>
      </c>
    </row>
    <row r="160" spans="1:11" ht="23.1" customHeight="1" x14ac:dyDescent="0.25">
      <c r="A160" s="414"/>
      <c r="B160" s="306"/>
      <c r="C160" s="332"/>
      <c r="D160" s="320">
        <v>131</v>
      </c>
      <c r="E160" s="99" t="s">
        <v>63</v>
      </c>
      <c r="F160" s="97" t="s">
        <v>77</v>
      </c>
      <c r="G160" s="51">
        <f t="shared" ref="G160:G162" si="26">SUM(H160:K160)</f>
        <v>2052</v>
      </c>
      <c r="H160" s="98"/>
      <c r="I160" s="98"/>
      <c r="J160" s="98">
        <v>2052</v>
      </c>
      <c r="K160" s="98"/>
    </row>
    <row r="161" spans="1:11" ht="23.45" customHeight="1" x14ac:dyDescent="0.25">
      <c r="A161" s="414"/>
      <c r="B161" s="306"/>
      <c r="C161" s="332"/>
      <c r="D161" s="323"/>
      <c r="E161" s="69" t="s">
        <v>46</v>
      </c>
      <c r="F161" s="68" t="s">
        <v>57</v>
      </c>
      <c r="G161" s="24">
        <f t="shared" si="26"/>
        <v>15000</v>
      </c>
      <c r="H161" s="42"/>
      <c r="I161" s="42"/>
      <c r="J161" s="42"/>
      <c r="K161" s="42">
        <v>15000</v>
      </c>
    </row>
    <row r="162" spans="1:11" ht="36" customHeight="1" x14ac:dyDescent="0.25">
      <c r="A162" s="414"/>
      <c r="B162" s="306"/>
      <c r="C162" s="332"/>
      <c r="D162" s="323"/>
      <c r="E162" s="69" t="s">
        <v>120</v>
      </c>
      <c r="F162" s="68" t="s">
        <v>157</v>
      </c>
      <c r="G162" s="24">
        <f t="shared" si="26"/>
        <v>15501</v>
      </c>
      <c r="H162" s="42"/>
      <c r="I162" s="42">
        <v>15501</v>
      </c>
      <c r="J162" s="42"/>
      <c r="K162" s="42"/>
    </row>
    <row r="163" spans="1:11" ht="13.7" customHeight="1" x14ac:dyDescent="0.25">
      <c r="A163" s="414"/>
      <c r="B163" s="306"/>
      <c r="C163" s="332"/>
      <c r="D163" s="321"/>
      <c r="E163" s="379" t="s">
        <v>270</v>
      </c>
      <c r="F163" s="380"/>
      <c r="G163" s="226">
        <f>SUM(G160:G162)</f>
        <v>32553</v>
      </c>
      <c r="H163" s="226">
        <f>SUM(H160:H162)</f>
        <v>0</v>
      </c>
      <c r="I163" s="226">
        <f>SUM(I160:I162)</f>
        <v>15501</v>
      </c>
      <c r="J163" s="226">
        <f>SUM(J160:J162)</f>
        <v>2052</v>
      </c>
      <c r="K163" s="226">
        <f>SUM(K160:K162)</f>
        <v>15000</v>
      </c>
    </row>
    <row r="164" spans="1:11" ht="13.7" customHeight="1" x14ac:dyDescent="0.25">
      <c r="A164" s="414"/>
      <c r="B164" s="306"/>
      <c r="C164" s="332"/>
      <c r="D164" s="330">
        <v>1422</v>
      </c>
      <c r="E164" s="41" t="s">
        <v>42</v>
      </c>
      <c r="F164" s="48" t="s">
        <v>53</v>
      </c>
      <c r="G164" s="24">
        <f t="shared" ref="G164:G192" si="27">SUM(H164:K164)</f>
        <v>3630</v>
      </c>
      <c r="H164" s="42"/>
      <c r="I164" s="42">
        <v>3630</v>
      </c>
      <c r="J164" s="42"/>
      <c r="K164" s="42"/>
    </row>
    <row r="165" spans="1:11" ht="25.9" customHeight="1" x14ac:dyDescent="0.25">
      <c r="A165" s="414"/>
      <c r="B165" s="306"/>
      <c r="C165" s="332"/>
      <c r="D165" s="330"/>
      <c r="E165" s="41" t="s">
        <v>29</v>
      </c>
      <c r="F165" s="208" t="s">
        <v>30</v>
      </c>
      <c r="G165" s="24">
        <f t="shared" si="27"/>
        <v>999</v>
      </c>
      <c r="H165" s="42"/>
      <c r="I165" s="42">
        <v>999</v>
      </c>
      <c r="J165" s="42"/>
      <c r="K165" s="42"/>
    </row>
    <row r="166" spans="1:11" ht="13.7" customHeight="1" x14ac:dyDescent="0.25">
      <c r="A166" s="414"/>
      <c r="B166" s="306"/>
      <c r="C166" s="332"/>
      <c r="D166" s="330"/>
      <c r="E166" s="69" t="s">
        <v>44</v>
      </c>
      <c r="F166" s="5" t="s">
        <v>55</v>
      </c>
      <c r="G166" s="24">
        <f t="shared" si="27"/>
        <v>8000</v>
      </c>
      <c r="H166" s="42"/>
      <c r="I166" s="42">
        <v>8000</v>
      </c>
      <c r="J166" s="42"/>
      <c r="K166" s="42"/>
    </row>
    <row r="167" spans="1:11" ht="13.7" customHeight="1" x14ac:dyDescent="0.25">
      <c r="A167" s="414"/>
      <c r="B167" s="306"/>
      <c r="C167" s="332"/>
      <c r="D167" s="330"/>
      <c r="E167" s="379" t="s">
        <v>308</v>
      </c>
      <c r="F167" s="380"/>
      <c r="G167" s="226">
        <f>SUM(H167:K167)</f>
        <v>12629</v>
      </c>
      <c r="H167" s="226">
        <f>SUM(H164:H166)</f>
        <v>0</v>
      </c>
      <c r="I167" s="226">
        <f t="shared" ref="I167:K167" si="28">SUM(I164:I166)</f>
        <v>12629</v>
      </c>
      <c r="J167" s="226">
        <f t="shared" si="28"/>
        <v>0</v>
      </c>
      <c r="K167" s="226">
        <f t="shared" si="28"/>
        <v>0</v>
      </c>
    </row>
    <row r="168" spans="1:11" ht="13.7" customHeight="1" x14ac:dyDescent="0.25">
      <c r="A168" s="414"/>
      <c r="B168" s="306"/>
      <c r="C168" s="332"/>
      <c r="D168" s="330">
        <v>143</v>
      </c>
      <c r="E168" s="41" t="s">
        <v>42</v>
      </c>
      <c r="F168" s="48" t="s">
        <v>53</v>
      </c>
      <c r="G168" s="24">
        <f t="shared" si="27"/>
        <v>1089</v>
      </c>
      <c r="H168" s="42"/>
      <c r="I168" s="42">
        <v>1089</v>
      </c>
      <c r="J168" s="42"/>
      <c r="K168" s="42"/>
    </row>
    <row r="169" spans="1:11" ht="33.4" customHeight="1" x14ac:dyDescent="0.25">
      <c r="A169" s="414"/>
      <c r="B169" s="306"/>
      <c r="C169" s="332"/>
      <c r="D169" s="330"/>
      <c r="E169" s="41" t="s">
        <v>92</v>
      </c>
      <c r="F169" s="208" t="s">
        <v>309</v>
      </c>
      <c r="G169" s="24">
        <f t="shared" si="27"/>
        <v>95000</v>
      </c>
      <c r="H169" s="42"/>
      <c r="I169" s="42">
        <v>95000</v>
      </c>
      <c r="J169" s="42"/>
      <c r="K169" s="42"/>
    </row>
    <row r="170" spans="1:11" ht="15.6" customHeight="1" x14ac:dyDescent="0.25">
      <c r="A170" s="414"/>
      <c r="B170" s="306"/>
      <c r="C170" s="332"/>
      <c r="D170" s="330"/>
      <c r="E170" s="379" t="s">
        <v>310</v>
      </c>
      <c r="F170" s="380"/>
      <c r="G170" s="226">
        <f t="shared" ref="G170:G175" si="29">SUM(H170:K170)</f>
        <v>96089</v>
      </c>
      <c r="H170" s="226">
        <f>SUM(H168:H169)</f>
        <v>0</v>
      </c>
      <c r="I170" s="226">
        <f t="shared" ref="I170:K170" si="30">SUM(I168:I169)</f>
        <v>96089</v>
      </c>
      <c r="J170" s="226">
        <f t="shared" si="30"/>
        <v>0</v>
      </c>
      <c r="K170" s="226">
        <f t="shared" si="30"/>
        <v>0</v>
      </c>
    </row>
    <row r="171" spans="1:11" ht="15.6" customHeight="1" x14ac:dyDescent="0.25">
      <c r="A171" s="414"/>
      <c r="B171" s="306"/>
      <c r="C171" s="332"/>
      <c r="D171" s="330">
        <v>145</v>
      </c>
      <c r="E171" s="41" t="s">
        <v>41</v>
      </c>
      <c r="F171" s="175" t="s">
        <v>52</v>
      </c>
      <c r="G171" s="43">
        <f t="shared" si="29"/>
        <v>3750</v>
      </c>
      <c r="H171" s="42"/>
      <c r="I171" s="42">
        <v>3750</v>
      </c>
      <c r="J171" s="42"/>
      <c r="K171" s="42"/>
    </row>
    <row r="172" spans="1:11" ht="15.6" customHeight="1" x14ac:dyDescent="0.25">
      <c r="A172" s="414"/>
      <c r="B172" s="306"/>
      <c r="C172" s="332"/>
      <c r="D172" s="330"/>
      <c r="E172" s="69" t="s">
        <v>44</v>
      </c>
      <c r="F172" s="6" t="s">
        <v>55</v>
      </c>
      <c r="G172" s="43">
        <f t="shared" si="29"/>
        <v>9660</v>
      </c>
      <c r="H172" s="42"/>
      <c r="I172" s="42">
        <v>9442</v>
      </c>
      <c r="J172" s="42">
        <v>218</v>
      </c>
      <c r="K172" s="42"/>
    </row>
    <row r="173" spans="1:11" ht="15.6" customHeight="1" x14ac:dyDescent="0.25">
      <c r="A173" s="414"/>
      <c r="B173" s="306"/>
      <c r="C173" s="332"/>
      <c r="D173" s="330"/>
      <c r="E173" s="379" t="s">
        <v>311</v>
      </c>
      <c r="F173" s="380"/>
      <c r="G173" s="226">
        <f t="shared" si="29"/>
        <v>13410</v>
      </c>
      <c r="H173" s="226">
        <f>SUM(H171:H172)</f>
        <v>0</v>
      </c>
      <c r="I173" s="226">
        <f t="shared" ref="I173:K173" si="31">SUM(I171:I172)</f>
        <v>13192</v>
      </c>
      <c r="J173" s="226">
        <f t="shared" si="31"/>
        <v>218</v>
      </c>
      <c r="K173" s="226">
        <f t="shared" si="31"/>
        <v>0</v>
      </c>
    </row>
    <row r="174" spans="1:11" ht="23.85" customHeight="1" x14ac:dyDescent="0.25">
      <c r="A174" s="414"/>
      <c r="B174" s="306"/>
      <c r="C174" s="332"/>
      <c r="D174" s="330">
        <v>147</v>
      </c>
      <c r="E174" s="69" t="s">
        <v>68</v>
      </c>
      <c r="F174" s="6" t="s">
        <v>81</v>
      </c>
      <c r="G174" s="43">
        <f t="shared" si="29"/>
        <v>823000</v>
      </c>
      <c r="H174" s="42"/>
      <c r="I174" s="42">
        <v>823000</v>
      </c>
      <c r="J174" s="42"/>
      <c r="K174" s="42"/>
    </row>
    <row r="175" spans="1:11" ht="15.6" customHeight="1" x14ac:dyDescent="0.25">
      <c r="A175" s="414"/>
      <c r="B175" s="306"/>
      <c r="C175" s="332"/>
      <c r="D175" s="330"/>
      <c r="E175" s="379" t="s">
        <v>312</v>
      </c>
      <c r="F175" s="380"/>
      <c r="G175" s="226">
        <f t="shared" si="29"/>
        <v>823000</v>
      </c>
      <c r="H175" s="226">
        <f>SUM(H174)</f>
        <v>0</v>
      </c>
      <c r="I175" s="226">
        <f t="shared" ref="I175:K175" si="32">SUM(I174)</f>
        <v>823000</v>
      </c>
      <c r="J175" s="226">
        <f t="shared" si="32"/>
        <v>0</v>
      </c>
      <c r="K175" s="226">
        <f t="shared" si="32"/>
        <v>0</v>
      </c>
    </row>
    <row r="176" spans="1:11" ht="24.75" customHeight="1" x14ac:dyDescent="0.25">
      <c r="A176" s="414"/>
      <c r="B176" s="306"/>
      <c r="C176" s="332"/>
      <c r="D176" s="323">
        <v>151</v>
      </c>
      <c r="E176" s="69" t="s">
        <v>68</v>
      </c>
      <c r="F176" s="6" t="s">
        <v>81</v>
      </c>
      <c r="G176" s="24">
        <f t="shared" si="27"/>
        <v>287971</v>
      </c>
      <c r="H176" s="21">
        <v>14681</v>
      </c>
      <c r="I176" s="21">
        <v>25503</v>
      </c>
      <c r="J176" s="21">
        <v>212787</v>
      </c>
      <c r="K176" s="21">
        <v>35000</v>
      </c>
    </row>
    <row r="177" spans="1:11" ht="24" customHeight="1" x14ac:dyDescent="0.25">
      <c r="A177" s="414"/>
      <c r="B177" s="306"/>
      <c r="C177" s="332"/>
      <c r="D177" s="323"/>
      <c r="E177" s="41" t="s">
        <v>291</v>
      </c>
      <c r="F177" s="175" t="s">
        <v>292</v>
      </c>
      <c r="G177" s="24">
        <f t="shared" si="27"/>
        <v>10000</v>
      </c>
      <c r="H177" s="21"/>
      <c r="I177" s="21"/>
      <c r="J177" s="21">
        <v>10000</v>
      </c>
      <c r="K177" s="21"/>
    </row>
    <row r="178" spans="1:11" ht="15" customHeight="1" x14ac:dyDescent="0.25">
      <c r="A178" s="414"/>
      <c r="B178" s="306"/>
      <c r="C178" s="332"/>
      <c r="D178" s="323"/>
      <c r="E178" s="69" t="s">
        <v>262</v>
      </c>
      <c r="F178" s="6" t="s">
        <v>263</v>
      </c>
      <c r="G178" s="24">
        <f t="shared" si="27"/>
        <v>8736</v>
      </c>
      <c r="H178" s="21">
        <v>8301</v>
      </c>
      <c r="I178" s="21">
        <v>235</v>
      </c>
      <c r="J178" s="21">
        <v>200</v>
      </c>
      <c r="K178" s="21"/>
    </row>
    <row r="179" spans="1:11" ht="14.25" customHeight="1" x14ac:dyDescent="0.25">
      <c r="A179" s="414"/>
      <c r="B179" s="306"/>
      <c r="C179" s="332"/>
      <c r="D179" s="323"/>
      <c r="E179" s="69" t="s">
        <v>132</v>
      </c>
      <c r="F179" s="6" t="s">
        <v>161</v>
      </c>
      <c r="G179" s="24">
        <f t="shared" si="27"/>
        <v>81720</v>
      </c>
      <c r="H179" s="21"/>
      <c r="I179" s="21">
        <v>22250</v>
      </c>
      <c r="J179" s="21">
        <v>59470</v>
      </c>
      <c r="K179" s="21"/>
    </row>
    <row r="180" spans="1:11" ht="14.25" customHeight="1" x14ac:dyDescent="0.25">
      <c r="A180" s="414"/>
      <c r="B180" s="306"/>
      <c r="C180" s="332"/>
      <c r="D180" s="323"/>
      <c r="E180" s="41" t="s">
        <v>42</v>
      </c>
      <c r="F180" s="48" t="s">
        <v>53</v>
      </c>
      <c r="G180" s="24">
        <f t="shared" si="27"/>
        <v>30000</v>
      </c>
      <c r="H180" s="21"/>
      <c r="I180" s="21">
        <v>30000</v>
      </c>
      <c r="J180" s="21"/>
      <c r="K180" s="21"/>
    </row>
    <row r="181" spans="1:11" ht="22.5" customHeight="1" x14ac:dyDescent="0.25">
      <c r="A181" s="414"/>
      <c r="B181" s="306"/>
      <c r="C181" s="332"/>
      <c r="D181" s="323"/>
      <c r="E181" s="69" t="s">
        <v>313</v>
      </c>
      <c r="F181" s="21" t="s">
        <v>314</v>
      </c>
      <c r="G181" s="24">
        <f t="shared" si="27"/>
        <v>5000</v>
      </c>
      <c r="H181" s="21"/>
      <c r="I181" s="21"/>
      <c r="J181" s="21">
        <v>5000</v>
      </c>
      <c r="K181" s="21"/>
    </row>
    <row r="182" spans="1:11" ht="14.25" customHeight="1" x14ac:dyDescent="0.25">
      <c r="A182" s="414"/>
      <c r="B182" s="306"/>
      <c r="C182" s="332"/>
      <c r="D182" s="323"/>
      <c r="E182" s="69" t="s">
        <v>44</v>
      </c>
      <c r="F182" s="5" t="s">
        <v>55</v>
      </c>
      <c r="G182" s="24">
        <f t="shared" si="27"/>
        <v>79340</v>
      </c>
      <c r="H182" s="21">
        <v>24890</v>
      </c>
      <c r="I182" s="21">
        <v>5083</v>
      </c>
      <c r="J182" s="21">
        <v>49367</v>
      </c>
      <c r="K182" s="21"/>
    </row>
    <row r="183" spans="1:11" ht="24" customHeight="1" x14ac:dyDescent="0.25">
      <c r="A183" s="414"/>
      <c r="B183" s="306"/>
      <c r="C183" s="332"/>
      <c r="D183" s="323"/>
      <c r="E183" s="69" t="s">
        <v>92</v>
      </c>
      <c r="F183" s="6" t="s">
        <v>97</v>
      </c>
      <c r="G183" s="24">
        <f t="shared" si="27"/>
        <v>15000</v>
      </c>
      <c r="H183" s="21">
        <v>15000</v>
      </c>
      <c r="I183" s="21"/>
      <c r="J183" s="21"/>
      <c r="K183" s="21"/>
    </row>
    <row r="184" spans="1:11" ht="24" customHeight="1" x14ac:dyDescent="0.25">
      <c r="A184" s="414"/>
      <c r="B184" s="306"/>
      <c r="C184" s="332"/>
      <c r="D184" s="323"/>
      <c r="E184" s="69" t="s">
        <v>167</v>
      </c>
      <c r="F184" s="6" t="s">
        <v>168</v>
      </c>
      <c r="G184" s="24">
        <f t="shared" si="27"/>
        <v>20000</v>
      </c>
      <c r="H184" s="21">
        <v>11000</v>
      </c>
      <c r="I184" s="21">
        <v>9000</v>
      </c>
      <c r="J184" s="21"/>
      <c r="K184" s="21"/>
    </row>
    <row r="185" spans="1:11" ht="18" customHeight="1" x14ac:dyDescent="0.25">
      <c r="A185" s="414"/>
      <c r="B185" s="306"/>
      <c r="C185" s="332"/>
      <c r="D185" s="323"/>
      <c r="E185" s="69" t="s">
        <v>46</v>
      </c>
      <c r="F185" s="5" t="s">
        <v>57</v>
      </c>
      <c r="G185" s="24">
        <f t="shared" si="27"/>
        <v>30000</v>
      </c>
      <c r="H185" s="21"/>
      <c r="I185" s="21"/>
      <c r="J185" s="21">
        <v>30000</v>
      </c>
      <c r="K185" s="21"/>
    </row>
    <row r="186" spans="1:11" ht="36.75" customHeight="1" x14ac:dyDescent="0.25">
      <c r="A186" s="414"/>
      <c r="B186" s="306"/>
      <c r="C186" s="332"/>
      <c r="D186" s="323"/>
      <c r="E186" s="69" t="s">
        <v>120</v>
      </c>
      <c r="F186" s="6" t="s">
        <v>157</v>
      </c>
      <c r="G186" s="24">
        <f t="shared" si="27"/>
        <v>44000</v>
      </c>
      <c r="H186" s="21">
        <v>4979</v>
      </c>
      <c r="I186" s="21">
        <v>24</v>
      </c>
      <c r="J186" s="21">
        <v>28997</v>
      </c>
      <c r="K186" s="21">
        <v>10000</v>
      </c>
    </row>
    <row r="187" spans="1:11" ht="25.15" customHeight="1" x14ac:dyDescent="0.25">
      <c r="A187" s="414"/>
      <c r="B187" s="306"/>
      <c r="C187" s="332"/>
      <c r="D187" s="323"/>
      <c r="E187" s="69" t="s">
        <v>315</v>
      </c>
      <c r="F187" s="6" t="s">
        <v>316</v>
      </c>
      <c r="G187" s="24">
        <f t="shared" si="27"/>
        <v>1500</v>
      </c>
      <c r="H187" s="21"/>
      <c r="I187" s="21"/>
      <c r="J187" s="21">
        <v>1500</v>
      </c>
      <c r="K187" s="21"/>
    </row>
    <row r="188" spans="1:11" ht="14.25" customHeight="1" x14ac:dyDescent="0.25">
      <c r="A188" s="414"/>
      <c r="B188" s="306"/>
      <c r="C188" s="332"/>
      <c r="D188" s="321"/>
      <c r="E188" s="379" t="s">
        <v>265</v>
      </c>
      <c r="F188" s="380"/>
      <c r="G188" s="226">
        <f>SUM(H188:K188)</f>
        <v>613267</v>
      </c>
      <c r="H188" s="226">
        <f>SUM(H176:H187)</f>
        <v>78851</v>
      </c>
      <c r="I188" s="226">
        <f>SUM(I176:I187)</f>
        <v>92095</v>
      </c>
      <c r="J188" s="226">
        <f>SUM(J176:J187)</f>
        <v>397321</v>
      </c>
      <c r="K188" s="226">
        <f>SUM(K176:K187)</f>
        <v>45000</v>
      </c>
    </row>
    <row r="189" spans="1:11" ht="36" customHeight="1" x14ac:dyDescent="0.25">
      <c r="A189" s="414"/>
      <c r="B189" s="306"/>
      <c r="C189" s="332"/>
      <c r="D189" s="381">
        <v>158</v>
      </c>
      <c r="E189" s="107" t="s">
        <v>28</v>
      </c>
      <c r="F189" s="6" t="s">
        <v>163</v>
      </c>
      <c r="G189" s="24">
        <f t="shared" si="27"/>
        <v>57919</v>
      </c>
      <c r="H189" s="21">
        <v>10000</v>
      </c>
      <c r="I189" s="21">
        <v>6239</v>
      </c>
      <c r="J189" s="21">
        <v>41680</v>
      </c>
      <c r="K189" s="21"/>
    </row>
    <row r="190" spans="1:11" ht="28.5" customHeight="1" x14ac:dyDescent="0.25">
      <c r="A190" s="414"/>
      <c r="B190" s="306"/>
      <c r="C190" s="332"/>
      <c r="D190" s="382"/>
      <c r="E190" s="107" t="s">
        <v>68</v>
      </c>
      <c r="F190" s="6" t="s">
        <v>81</v>
      </c>
      <c r="G190" s="24">
        <f t="shared" si="27"/>
        <v>54200</v>
      </c>
      <c r="H190" s="103">
        <v>3000</v>
      </c>
      <c r="I190" s="103"/>
      <c r="J190" s="103">
        <v>51200</v>
      </c>
      <c r="K190" s="103"/>
    </row>
    <row r="191" spans="1:11" ht="16.350000000000001" customHeight="1" x14ac:dyDescent="0.25">
      <c r="A191" s="414"/>
      <c r="B191" s="306"/>
      <c r="C191" s="332"/>
      <c r="D191" s="382"/>
      <c r="E191" s="107" t="s">
        <v>41</v>
      </c>
      <c r="F191" s="175" t="s">
        <v>52</v>
      </c>
      <c r="G191" s="24">
        <f t="shared" si="27"/>
        <v>1700</v>
      </c>
      <c r="H191" s="103"/>
      <c r="I191" s="103">
        <v>1700</v>
      </c>
      <c r="J191" s="103"/>
      <c r="K191" s="103"/>
    </row>
    <row r="192" spans="1:11" ht="15.6" customHeight="1" x14ac:dyDescent="0.25">
      <c r="A192" s="414"/>
      <c r="B192" s="306"/>
      <c r="C192" s="332"/>
      <c r="D192" s="382"/>
      <c r="E192" s="107" t="s">
        <v>132</v>
      </c>
      <c r="F192" s="6" t="s">
        <v>161</v>
      </c>
      <c r="G192" s="24">
        <f t="shared" si="27"/>
        <v>30000</v>
      </c>
      <c r="H192" s="103"/>
      <c r="I192" s="103"/>
      <c r="J192" s="103">
        <v>30000</v>
      </c>
      <c r="K192" s="103"/>
    </row>
    <row r="193" spans="1:11" ht="15" customHeight="1" x14ac:dyDescent="0.25">
      <c r="A193" s="414"/>
      <c r="B193" s="306"/>
      <c r="C193" s="332"/>
      <c r="D193" s="382"/>
      <c r="E193" s="383" t="s">
        <v>278</v>
      </c>
      <c r="F193" s="384"/>
      <c r="G193" s="227">
        <f>SUM(H193:K193)</f>
        <v>143819</v>
      </c>
      <c r="H193" s="227">
        <f t="shared" ref="H193:J193" si="33">SUM(H189:H192)</f>
        <v>13000</v>
      </c>
      <c r="I193" s="227">
        <f t="shared" si="33"/>
        <v>7939</v>
      </c>
      <c r="J193" s="227">
        <f t="shared" si="33"/>
        <v>122880</v>
      </c>
      <c r="K193" s="227">
        <f>SUM(K189:K192)</f>
        <v>0</v>
      </c>
    </row>
    <row r="194" spans="1:11" ht="19.7" customHeight="1" x14ac:dyDescent="0.25">
      <c r="A194" s="414"/>
      <c r="B194" s="318"/>
      <c r="C194" s="333"/>
      <c r="D194" s="309" t="s">
        <v>143</v>
      </c>
      <c r="E194" s="310"/>
      <c r="F194" s="311"/>
      <c r="G194" s="260">
        <f>SUM(H194:K194)</f>
        <v>2319468</v>
      </c>
      <c r="H194" s="260">
        <f>SUM(H159,H163,H167,H170,H173,H175,H188,H193)</f>
        <v>131432</v>
      </c>
      <c r="I194" s="260">
        <f t="shared" ref="I194:K194" si="34">SUM(I159,I163,I167,I170,I173,I175,I188,I193)</f>
        <v>1110890</v>
      </c>
      <c r="J194" s="260">
        <f t="shared" si="34"/>
        <v>834546</v>
      </c>
      <c r="K194" s="260">
        <f t="shared" si="34"/>
        <v>242600</v>
      </c>
    </row>
    <row r="195" spans="1:11" ht="15" customHeight="1" x14ac:dyDescent="0.25">
      <c r="A195" s="414"/>
      <c r="B195" s="305" t="s">
        <v>149</v>
      </c>
      <c r="C195" s="307" t="s">
        <v>148</v>
      </c>
      <c r="D195" s="323">
        <v>151</v>
      </c>
      <c r="E195" s="99" t="s">
        <v>113</v>
      </c>
      <c r="F195" s="94" t="s">
        <v>151</v>
      </c>
      <c r="G195" s="51">
        <f>SUM(H195:K195)</f>
        <v>11000</v>
      </c>
      <c r="H195" s="56">
        <v>1000</v>
      </c>
      <c r="I195" s="56">
        <v>3650</v>
      </c>
      <c r="J195" s="56">
        <v>6250</v>
      </c>
      <c r="K195" s="56">
        <v>100</v>
      </c>
    </row>
    <row r="196" spans="1:11" ht="23.25" customHeight="1" x14ac:dyDescent="0.25">
      <c r="A196" s="414"/>
      <c r="B196" s="306"/>
      <c r="C196" s="308"/>
      <c r="D196" s="323"/>
      <c r="E196" s="69" t="s">
        <v>31</v>
      </c>
      <c r="F196" s="6" t="s">
        <v>32</v>
      </c>
      <c r="G196" s="24">
        <f t="shared" ref="G196:G197" si="35">SUM(H196:K196)</f>
        <v>7000</v>
      </c>
      <c r="H196" s="21"/>
      <c r="I196" s="21"/>
      <c r="J196" s="21">
        <v>5000</v>
      </c>
      <c r="K196" s="21">
        <v>2000</v>
      </c>
    </row>
    <row r="197" spans="1:11" ht="15" customHeight="1" x14ac:dyDescent="0.25">
      <c r="A197" s="414"/>
      <c r="B197" s="306"/>
      <c r="C197" s="308"/>
      <c r="D197" s="323"/>
      <c r="E197" s="100" t="s">
        <v>146</v>
      </c>
      <c r="F197" s="95" t="s">
        <v>166</v>
      </c>
      <c r="G197" s="102">
        <f t="shared" si="35"/>
        <v>7000</v>
      </c>
      <c r="H197" s="103"/>
      <c r="I197" s="103"/>
      <c r="J197" s="103">
        <v>3000</v>
      </c>
      <c r="K197" s="103">
        <v>4000</v>
      </c>
    </row>
    <row r="198" spans="1:11" ht="15" customHeight="1" thickBot="1" x14ac:dyDescent="0.3">
      <c r="A198" s="414"/>
      <c r="B198" s="306"/>
      <c r="C198" s="332"/>
      <c r="D198" s="348" t="s">
        <v>147</v>
      </c>
      <c r="E198" s="349"/>
      <c r="F198" s="350"/>
      <c r="G198" s="273">
        <f>SUM(H198:K198)</f>
        <v>25000</v>
      </c>
      <c r="H198" s="273">
        <f t="shared" ref="H198:K198" si="36">SUM(H195:H197)</f>
        <v>1000</v>
      </c>
      <c r="I198" s="273">
        <f t="shared" si="36"/>
        <v>3650</v>
      </c>
      <c r="J198" s="273">
        <f t="shared" si="36"/>
        <v>14250</v>
      </c>
      <c r="K198" s="273">
        <f t="shared" si="36"/>
        <v>6100</v>
      </c>
    </row>
    <row r="199" spans="1:11" ht="18" customHeight="1" thickBot="1" x14ac:dyDescent="0.3">
      <c r="A199" s="274" t="s">
        <v>298</v>
      </c>
      <c r="B199" s="340" t="s">
        <v>302</v>
      </c>
      <c r="C199" s="341"/>
      <c r="D199" s="341"/>
      <c r="E199" s="341"/>
      <c r="F199" s="342"/>
      <c r="G199" s="263">
        <f>SUM(G206,G208,G211,G216,G218,G220+G223)</f>
        <v>2845941.5</v>
      </c>
      <c r="H199" s="263">
        <f t="shared" ref="H199:K199" si="37">SUM(H206,H208,H211,H216,H218,H220+H223)</f>
        <v>1680122</v>
      </c>
      <c r="I199" s="263">
        <f t="shared" si="37"/>
        <v>549419.5</v>
      </c>
      <c r="J199" s="263">
        <f t="shared" si="37"/>
        <v>396300</v>
      </c>
      <c r="K199" s="275">
        <f t="shared" si="37"/>
        <v>220100</v>
      </c>
    </row>
    <row r="200" spans="1:11" ht="22.5" customHeight="1" x14ac:dyDescent="0.25">
      <c r="A200" s="304"/>
      <c r="B200" s="306" t="s">
        <v>60</v>
      </c>
      <c r="C200" s="308" t="s">
        <v>16</v>
      </c>
      <c r="D200" s="256" t="s">
        <v>317</v>
      </c>
      <c r="E200" s="253" t="s">
        <v>267</v>
      </c>
      <c r="F200" s="207" t="s">
        <v>318</v>
      </c>
      <c r="G200" s="51">
        <f t="shared" ref="G200:G662" si="38">SUM(H200:K200)</f>
        <v>20130</v>
      </c>
      <c r="H200" s="98"/>
      <c r="I200" s="98">
        <v>20130</v>
      </c>
      <c r="J200" s="98"/>
      <c r="K200" s="98"/>
    </row>
    <row r="201" spans="1:11" ht="18" customHeight="1" x14ac:dyDescent="0.25">
      <c r="A201" s="304"/>
      <c r="B201" s="306"/>
      <c r="C201" s="308"/>
      <c r="D201" s="229" t="s">
        <v>319</v>
      </c>
      <c r="E201" s="41" t="s">
        <v>37</v>
      </c>
      <c r="F201" s="48" t="s">
        <v>287</v>
      </c>
      <c r="G201" s="51">
        <f t="shared" si="38"/>
        <v>24197</v>
      </c>
      <c r="H201" s="133"/>
      <c r="I201" s="98">
        <v>24197</v>
      </c>
      <c r="J201" s="133"/>
      <c r="K201" s="133"/>
    </row>
    <row r="202" spans="1:11" ht="36" customHeight="1" x14ac:dyDescent="0.25">
      <c r="A202" s="304"/>
      <c r="B202" s="306"/>
      <c r="C202" s="308"/>
      <c r="D202" s="323">
        <v>151</v>
      </c>
      <c r="E202" s="146" t="s">
        <v>19</v>
      </c>
      <c r="F202" s="160" t="s">
        <v>21</v>
      </c>
      <c r="G202" s="51">
        <f t="shared" si="38"/>
        <v>15000</v>
      </c>
      <c r="H202" s="52">
        <v>15000</v>
      </c>
      <c r="I202" s="52"/>
      <c r="J202" s="52"/>
      <c r="K202" s="52"/>
    </row>
    <row r="203" spans="1:11" ht="15.6" customHeight="1" x14ac:dyDescent="0.25">
      <c r="A203" s="304"/>
      <c r="B203" s="306"/>
      <c r="C203" s="308"/>
      <c r="D203" s="321"/>
      <c r="E203" s="41" t="s">
        <v>37</v>
      </c>
      <c r="F203" s="6" t="s">
        <v>287</v>
      </c>
      <c r="G203" s="51">
        <f t="shared" si="38"/>
        <v>12835</v>
      </c>
      <c r="H203" s="169">
        <v>12835</v>
      </c>
      <c r="I203" s="169"/>
      <c r="J203" s="169"/>
      <c r="K203" s="169"/>
    </row>
    <row r="204" spans="1:11" ht="36.75" customHeight="1" x14ac:dyDescent="0.25">
      <c r="A204" s="304"/>
      <c r="B204" s="306"/>
      <c r="C204" s="308"/>
      <c r="D204" s="320">
        <v>155</v>
      </c>
      <c r="E204" s="41" t="s">
        <v>286</v>
      </c>
      <c r="F204" s="6" t="s">
        <v>21</v>
      </c>
      <c r="G204" s="51">
        <f t="shared" si="38"/>
        <v>1651000</v>
      </c>
      <c r="H204" s="52">
        <v>1220500</v>
      </c>
      <c r="I204" s="52">
        <v>143500</v>
      </c>
      <c r="J204" s="52">
        <v>143500</v>
      </c>
      <c r="K204" s="52">
        <v>143500</v>
      </c>
    </row>
    <row r="205" spans="1:11" ht="18.399999999999999" customHeight="1" x14ac:dyDescent="0.25">
      <c r="A205" s="304"/>
      <c r="B205" s="306"/>
      <c r="C205" s="308"/>
      <c r="D205" s="321"/>
      <c r="E205" s="41" t="s">
        <v>37</v>
      </c>
      <c r="F205" s="6" t="s">
        <v>287</v>
      </c>
      <c r="G205" s="51">
        <f t="shared" si="38"/>
        <v>35000</v>
      </c>
      <c r="H205" s="52">
        <v>8800</v>
      </c>
      <c r="I205" s="52">
        <v>8800</v>
      </c>
      <c r="J205" s="52">
        <v>8800</v>
      </c>
      <c r="K205" s="52">
        <v>8600</v>
      </c>
    </row>
    <row r="206" spans="1:11" ht="15" customHeight="1" x14ac:dyDescent="0.25">
      <c r="A206" s="304"/>
      <c r="B206" s="318"/>
      <c r="C206" s="319"/>
      <c r="D206" s="309" t="s">
        <v>36</v>
      </c>
      <c r="E206" s="310"/>
      <c r="F206" s="311"/>
      <c r="G206" s="260">
        <f>SUM(H206:K206)</f>
        <v>1758162</v>
      </c>
      <c r="H206" s="260">
        <f>SUM(H200:H205)</f>
        <v>1257135</v>
      </c>
      <c r="I206" s="260">
        <f t="shared" ref="I206:K206" si="39">SUM(I200:I205)</f>
        <v>196627</v>
      </c>
      <c r="J206" s="260">
        <f t="shared" si="39"/>
        <v>152300</v>
      </c>
      <c r="K206" s="260">
        <f t="shared" si="39"/>
        <v>152100</v>
      </c>
    </row>
    <row r="207" spans="1:11" ht="15" customHeight="1" x14ac:dyDescent="0.25">
      <c r="A207" s="304"/>
      <c r="B207" s="305" t="s">
        <v>72</v>
      </c>
      <c r="C207" s="307" t="s">
        <v>73</v>
      </c>
      <c r="D207" s="41">
        <v>1426</v>
      </c>
      <c r="E207" s="41" t="s">
        <v>76</v>
      </c>
      <c r="F207" s="48" t="s">
        <v>84</v>
      </c>
      <c r="G207" s="43">
        <f>SUM(H207:K207)</f>
        <v>3392.5</v>
      </c>
      <c r="H207" s="42"/>
      <c r="I207" s="230">
        <v>3392.5</v>
      </c>
      <c r="J207" s="42"/>
      <c r="K207" s="42"/>
    </row>
    <row r="208" spans="1:11" ht="15" customHeight="1" x14ac:dyDescent="0.25">
      <c r="A208" s="304"/>
      <c r="B208" s="306"/>
      <c r="C208" s="308"/>
      <c r="D208" s="309" t="s">
        <v>85</v>
      </c>
      <c r="E208" s="310"/>
      <c r="F208" s="311"/>
      <c r="G208" s="260">
        <f>SUM(H208:K208)</f>
        <v>3392.5</v>
      </c>
      <c r="H208" s="260">
        <f>SUM(H207)</f>
        <v>0</v>
      </c>
      <c r="I208" s="260">
        <f t="shared" ref="I208:K208" si="40">SUM(I207)</f>
        <v>3392.5</v>
      </c>
      <c r="J208" s="260">
        <f t="shared" si="40"/>
        <v>0</v>
      </c>
      <c r="K208" s="260">
        <f t="shared" si="40"/>
        <v>0</v>
      </c>
    </row>
    <row r="209" spans="1:11" ht="15" customHeight="1" x14ac:dyDescent="0.25">
      <c r="A209" s="304"/>
      <c r="B209" s="305" t="s">
        <v>86</v>
      </c>
      <c r="C209" s="307" t="s">
        <v>87</v>
      </c>
      <c r="D209" s="41">
        <v>151</v>
      </c>
      <c r="E209" s="41" t="s">
        <v>44</v>
      </c>
      <c r="F209" s="48" t="s">
        <v>55</v>
      </c>
      <c r="G209" s="178">
        <f>SUM(H209:K209)</f>
        <v>7763</v>
      </c>
      <c r="H209" s="179">
        <v>7763</v>
      </c>
      <c r="I209" s="179"/>
      <c r="J209" s="179"/>
      <c r="K209" s="179"/>
    </row>
    <row r="210" spans="1:11" ht="15" customHeight="1" x14ac:dyDescent="0.25">
      <c r="A210" s="304"/>
      <c r="B210" s="306"/>
      <c r="C210" s="308"/>
      <c r="D210" s="41">
        <v>155</v>
      </c>
      <c r="E210" s="41" t="s">
        <v>91</v>
      </c>
      <c r="F210" s="48" t="s">
        <v>96</v>
      </c>
      <c r="G210" s="178">
        <f>SUM(H210:K210)</f>
        <v>5465</v>
      </c>
      <c r="H210" s="179">
        <v>5465</v>
      </c>
      <c r="I210" s="179"/>
      <c r="J210" s="179"/>
      <c r="K210" s="179"/>
    </row>
    <row r="211" spans="1:11" ht="15" customHeight="1" x14ac:dyDescent="0.25">
      <c r="A211" s="304"/>
      <c r="B211" s="318"/>
      <c r="C211" s="319"/>
      <c r="D211" s="309" t="s">
        <v>90</v>
      </c>
      <c r="E211" s="310"/>
      <c r="F211" s="311"/>
      <c r="G211" s="260">
        <f>SUM(G209:G210)</f>
        <v>13228</v>
      </c>
      <c r="H211" s="260">
        <f t="shared" ref="H211:K211" si="41">SUM(H209:H210)</f>
        <v>13228</v>
      </c>
      <c r="I211" s="260">
        <f t="shared" si="41"/>
        <v>0</v>
      </c>
      <c r="J211" s="260">
        <f t="shared" si="41"/>
        <v>0</v>
      </c>
      <c r="K211" s="260">
        <f t="shared" si="41"/>
        <v>0</v>
      </c>
    </row>
    <row r="212" spans="1:11" ht="23.85" customHeight="1" x14ac:dyDescent="0.25">
      <c r="A212" s="304"/>
      <c r="B212" s="306" t="s">
        <v>108</v>
      </c>
      <c r="C212" s="308" t="s">
        <v>105</v>
      </c>
      <c r="D212" s="41" t="s">
        <v>288</v>
      </c>
      <c r="E212" s="41" t="s">
        <v>177</v>
      </c>
      <c r="F212" s="68" t="s">
        <v>178</v>
      </c>
      <c r="G212" s="24">
        <f t="shared" si="38"/>
        <v>4733</v>
      </c>
      <c r="H212" s="42">
        <v>4733</v>
      </c>
      <c r="I212" s="42"/>
      <c r="J212" s="42"/>
      <c r="K212" s="42"/>
    </row>
    <row r="213" spans="1:11" ht="15" customHeight="1" x14ac:dyDescent="0.25">
      <c r="A213" s="304"/>
      <c r="B213" s="306"/>
      <c r="C213" s="308"/>
      <c r="D213" s="315">
        <v>151</v>
      </c>
      <c r="E213" s="15" t="s">
        <v>139</v>
      </c>
      <c r="F213" s="26" t="s">
        <v>162</v>
      </c>
      <c r="G213" s="24">
        <f t="shared" si="38"/>
        <v>110000</v>
      </c>
      <c r="H213" s="25">
        <v>60000</v>
      </c>
      <c r="I213" s="25">
        <v>50000</v>
      </c>
      <c r="J213" s="25"/>
      <c r="K213" s="25"/>
    </row>
    <row r="214" spans="1:11" ht="15" customHeight="1" x14ac:dyDescent="0.25">
      <c r="A214" s="304"/>
      <c r="B214" s="306"/>
      <c r="C214" s="308"/>
      <c r="D214" s="316"/>
      <c r="E214" s="15" t="s">
        <v>146</v>
      </c>
      <c r="F214" s="26" t="s">
        <v>166</v>
      </c>
      <c r="G214" s="24">
        <f t="shared" si="38"/>
        <v>223000</v>
      </c>
      <c r="H214" s="25"/>
      <c r="I214" s="25">
        <v>80000</v>
      </c>
      <c r="J214" s="25">
        <v>90000</v>
      </c>
      <c r="K214" s="25">
        <v>53000</v>
      </c>
    </row>
    <row r="215" spans="1:11" ht="15" customHeight="1" x14ac:dyDescent="0.25">
      <c r="A215" s="304"/>
      <c r="B215" s="306"/>
      <c r="C215" s="308"/>
      <c r="D215" s="317"/>
      <c r="E215" s="15" t="s">
        <v>179</v>
      </c>
      <c r="F215" s="26" t="s">
        <v>175</v>
      </c>
      <c r="G215" s="24">
        <f t="shared" si="38"/>
        <v>17000</v>
      </c>
      <c r="H215" s="25">
        <v>4000</v>
      </c>
      <c r="I215" s="25">
        <v>4000</v>
      </c>
      <c r="J215" s="25">
        <v>4000</v>
      </c>
      <c r="K215" s="25">
        <v>5000</v>
      </c>
    </row>
    <row r="216" spans="1:11" ht="15" customHeight="1" x14ac:dyDescent="0.25">
      <c r="A216" s="304"/>
      <c r="B216" s="318"/>
      <c r="C216" s="319"/>
      <c r="D216" s="309" t="s">
        <v>106</v>
      </c>
      <c r="E216" s="310"/>
      <c r="F216" s="311"/>
      <c r="G216" s="260">
        <f>SUM(G212:G215)</f>
        <v>354733</v>
      </c>
      <c r="H216" s="260">
        <f>SUM(H212:H215)</f>
        <v>68733</v>
      </c>
      <c r="I216" s="260">
        <f t="shared" ref="I216:K216" si="42">SUM(I212:I215)</f>
        <v>134000</v>
      </c>
      <c r="J216" s="260">
        <f t="shared" si="42"/>
        <v>94000</v>
      </c>
      <c r="K216" s="260">
        <f t="shared" si="42"/>
        <v>58000</v>
      </c>
    </row>
    <row r="217" spans="1:11" ht="36.75" customHeight="1" x14ac:dyDescent="0.25">
      <c r="A217" s="304"/>
      <c r="B217" s="305" t="s">
        <v>109</v>
      </c>
      <c r="C217" s="307" t="s">
        <v>122</v>
      </c>
      <c r="D217" s="41">
        <v>142</v>
      </c>
      <c r="E217" s="41" t="s">
        <v>180</v>
      </c>
      <c r="F217" s="68" t="s">
        <v>181</v>
      </c>
      <c r="G217" s="43">
        <f>SUM(H217:K217)</f>
        <v>0</v>
      </c>
      <c r="H217" s="42"/>
      <c r="I217" s="43"/>
      <c r="J217" s="43"/>
      <c r="K217" s="43"/>
    </row>
    <row r="218" spans="1:11" ht="18.399999999999999" customHeight="1" x14ac:dyDescent="0.25">
      <c r="A218" s="304"/>
      <c r="B218" s="318"/>
      <c r="C218" s="319"/>
      <c r="D218" s="309" t="s">
        <v>121</v>
      </c>
      <c r="E218" s="310"/>
      <c r="F218" s="311"/>
      <c r="G218" s="260">
        <f>SUM(G217)</f>
        <v>0</v>
      </c>
      <c r="H218" s="260">
        <f t="shared" ref="H218:K218" si="43">SUM(H217)</f>
        <v>0</v>
      </c>
      <c r="I218" s="260">
        <f t="shared" si="43"/>
        <v>0</v>
      </c>
      <c r="J218" s="260">
        <f t="shared" si="43"/>
        <v>0</v>
      </c>
      <c r="K218" s="260">
        <f t="shared" si="43"/>
        <v>0</v>
      </c>
    </row>
    <row r="219" spans="1:11" ht="15" customHeight="1" x14ac:dyDescent="0.25">
      <c r="A219" s="304"/>
      <c r="B219" s="305" t="s">
        <v>135</v>
      </c>
      <c r="C219" s="307" t="s">
        <v>136</v>
      </c>
      <c r="D219" s="41">
        <v>151</v>
      </c>
      <c r="E219" s="15" t="s">
        <v>40</v>
      </c>
      <c r="F219" s="26" t="s">
        <v>51</v>
      </c>
      <c r="G219" s="24">
        <f t="shared" si="38"/>
        <v>590000</v>
      </c>
      <c r="H219" s="25">
        <v>280000</v>
      </c>
      <c r="I219" s="25">
        <v>150000</v>
      </c>
      <c r="J219" s="25">
        <v>150000</v>
      </c>
      <c r="K219" s="25">
        <v>10000</v>
      </c>
    </row>
    <row r="220" spans="1:11" ht="15" customHeight="1" x14ac:dyDescent="0.25">
      <c r="A220" s="304"/>
      <c r="B220" s="306"/>
      <c r="C220" s="308"/>
      <c r="D220" s="348" t="s">
        <v>133</v>
      </c>
      <c r="E220" s="349"/>
      <c r="F220" s="350"/>
      <c r="G220" s="273">
        <f>SUM(G219:G219)</f>
        <v>590000</v>
      </c>
      <c r="H220" s="273">
        <f>SUM(H219:H219)</f>
        <v>280000</v>
      </c>
      <c r="I220" s="273">
        <f>SUM(I219:I219)</f>
        <v>150000</v>
      </c>
      <c r="J220" s="273">
        <f>SUM(J219:J219)</f>
        <v>150000</v>
      </c>
      <c r="K220" s="273">
        <f>SUM(K219:K219)</f>
        <v>10000</v>
      </c>
    </row>
    <row r="221" spans="1:11" ht="15" customHeight="1" x14ac:dyDescent="0.25">
      <c r="A221" s="304"/>
      <c r="B221" s="312" t="s">
        <v>144</v>
      </c>
      <c r="C221" s="313" t="s">
        <v>145</v>
      </c>
      <c r="D221" s="41">
        <v>151</v>
      </c>
      <c r="E221" s="41" t="s">
        <v>75</v>
      </c>
      <c r="F221" s="48" t="s">
        <v>83</v>
      </c>
      <c r="G221" s="43">
        <f>SUM(H221:K221)</f>
        <v>65400</v>
      </c>
      <c r="H221" s="203"/>
      <c r="I221" s="203">
        <v>65400</v>
      </c>
      <c r="J221" s="203"/>
      <c r="K221" s="203"/>
    </row>
    <row r="222" spans="1:11" ht="14.25" customHeight="1" x14ac:dyDescent="0.25">
      <c r="A222" s="304"/>
      <c r="B222" s="312"/>
      <c r="C222" s="313"/>
      <c r="D222" s="41">
        <v>155</v>
      </c>
      <c r="E222" s="41" t="s">
        <v>132</v>
      </c>
      <c r="F222" s="68" t="s">
        <v>161</v>
      </c>
      <c r="G222" s="43">
        <f>SUM(H222:K222)</f>
        <v>61026</v>
      </c>
      <c r="H222" s="42">
        <v>61026</v>
      </c>
      <c r="I222" s="42"/>
      <c r="J222" s="42"/>
      <c r="K222" s="42"/>
    </row>
    <row r="223" spans="1:11" ht="19.149999999999999" customHeight="1" thickBot="1" x14ac:dyDescent="0.3">
      <c r="A223" s="304"/>
      <c r="B223" s="305"/>
      <c r="C223" s="314"/>
      <c r="D223" s="353" t="s">
        <v>143</v>
      </c>
      <c r="E223" s="353"/>
      <c r="F223" s="353"/>
      <c r="G223" s="273">
        <f>SUM(H223:K223)</f>
        <v>126426</v>
      </c>
      <c r="H223" s="273">
        <f>SUM(H221:H222)</f>
        <v>61026</v>
      </c>
      <c r="I223" s="273">
        <f t="shared" ref="I223:K223" si="44">SUM(I221:I222)</f>
        <v>65400</v>
      </c>
      <c r="J223" s="273">
        <f t="shared" si="44"/>
        <v>0</v>
      </c>
      <c r="K223" s="273">
        <f t="shared" si="44"/>
        <v>0</v>
      </c>
    </row>
    <row r="224" spans="1:11" ht="15" customHeight="1" thickBot="1" x14ac:dyDescent="0.3">
      <c r="A224" s="280" t="s">
        <v>176</v>
      </c>
      <c r="B224" s="340" t="s">
        <v>183</v>
      </c>
      <c r="C224" s="341"/>
      <c r="D224" s="341"/>
      <c r="E224" s="341"/>
      <c r="F224" s="342"/>
      <c r="G224" s="281">
        <f>SUM(H224:K224)</f>
        <v>193931</v>
      </c>
      <c r="H224" s="281">
        <f>SUM(H229,H232,H234,H240,H243,H247)</f>
        <v>69784</v>
      </c>
      <c r="I224" s="281">
        <f>SUM(I229,I232,I234,I240,I243,I247)</f>
        <v>56447</v>
      </c>
      <c r="J224" s="281">
        <f>SUM(J229,J232,J234,J240,J243,J247)</f>
        <v>43032</v>
      </c>
      <c r="K224" s="282">
        <f>SUM(K229,K232,K234,K240,K243,K247)</f>
        <v>24668</v>
      </c>
    </row>
    <row r="225" spans="1:11" ht="15" customHeight="1" x14ac:dyDescent="0.25">
      <c r="A225" s="371"/>
      <c r="B225" s="306" t="s">
        <v>60</v>
      </c>
      <c r="C225" s="308" t="s">
        <v>16</v>
      </c>
      <c r="D225" s="256" t="s">
        <v>319</v>
      </c>
      <c r="E225" s="253" t="s">
        <v>22</v>
      </c>
      <c r="F225" s="257" t="s">
        <v>23</v>
      </c>
      <c r="G225" s="51">
        <f t="shared" si="38"/>
        <v>9000</v>
      </c>
      <c r="H225" s="240"/>
      <c r="I225" s="240">
        <v>850</v>
      </c>
      <c r="J225" s="240">
        <v>8150</v>
      </c>
      <c r="K225" s="240"/>
    </row>
    <row r="226" spans="1:11" ht="15" customHeight="1" x14ac:dyDescent="0.25">
      <c r="A226" s="371"/>
      <c r="B226" s="306"/>
      <c r="C226" s="308"/>
      <c r="D226" s="67">
        <v>151</v>
      </c>
      <c r="E226" s="228" t="s">
        <v>22</v>
      </c>
      <c r="F226" s="186" t="s">
        <v>23</v>
      </c>
      <c r="G226" s="51">
        <f t="shared" si="38"/>
        <v>85981</v>
      </c>
      <c r="H226" s="52">
        <v>37589</v>
      </c>
      <c r="I226" s="52">
        <v>28582</v>
      </c>
      <c r="J226" s="52">
        <v>12142</v>
      </c>
      <c r="K226" s="52">
        <v>7668</v>
      </c>
    </row>
    <row r="227" spans="1:11" ht="15" customHeight="1" x14ac:dyDescent="0.25">
      <c r="A227" s="371"/>
      <c r="B227" s="306"/>
      <c r="C227" s="308"/>
      <c r="D227" s="185" t="s">
        <v>189</v>
      </c>
      <c r="E227" s="185" t="s">
        <v>41</v>
      </c>
      <c r="F227" s="26" t="s">
        <v>52</v>
      </c>
      <c r="G227" s="24">
        <f t="shared" si="38"/>
        <v>400</v>
      </c>
      <c r="H227" s="25">
        <v>100</v>
      </c>
      <c r="I227" s="25">
        <v>100</v>
      </c>
      <c r="J227" s="25">
        <v>100</v>
      </c>
      <c r="K227" s="25">
        <v>100</v>
      </c>
    </row>
    <row r="228" spans="1:11" ht="15" customHeight="1" x14ac:dyDescent="0.25">
      <c r="A228" s="371"/>
      <c r="B228" s="306"/>
      <c r="C228" s="308"/>
      <c r="D228" s="185" t="s">
        <v>100</v>
      </c>
      <c r="E228" s="183" t="s">
        <v>22</v>
      </c>
      <c r="F228" s="186" t="s">
        <v>23</v>
      </c>
      <c r="G228" s="24">
        <f t="shared" si="38"/>
        <v>716</v>
      </c>
      <c r="H228" s="25">
        <v>716</v>
      </c>
      <c r="I228" s="25"/>
      <c r="J228" s="25"/>
      <c r="K228" s="25"/>
    </row>
    <row r="229" spans="1:11" ht="15" customHeight="1" x14ac:dyDescent="0.25">
      <c r="A229" s="371"/>
      <c r="B229" s="318"/>
      <c r="C229" s="319"/>
      <c r="D229" s="309" t="s">
        <v>36</v>
      </c>
      <c r="E229" s="310"/>
      <c r="F229" s="311"/>
      <c r="G229" s="260">
        <f>SUM(H229:K229)</f>
        <v>96097</v>
      </c>
      <c r="H229" s="260">
        <f>SUM(H225:H228)</f>
        <v>38405</v>
      </c>
      <c r="I229" s="260">
        <f t="shared" ref="I229:K229" si="45">SUM(I225:I228)</f>
        <v>29532</v>
      </c>
      <c r="J229" s="260">
        <f t="shared" si="45"/>
        <v>20392</v>
      </c>
      <c r="K229" s="260">
        <f t="shared" si="45"/>
        <v>7768</v>
      </c>
    </row>
    <row r="230" spans="1:11" ht="24" customHeight="1" x14ac:dyDescent="0.25">
      <c r="A230" s="371"/>
      <c r="B230" s="346" t="s">
        <v>86</v>
      </c>
      <c r="C230" s="307" t="s">
        <v>87</v>
      </c>
      <c r="D230" s="320">
        <v>151</v>
      </c>
      <c r="E230" s="41" t="s">
        <v>43</v>
      </c>
      <c r="F230" s="23" t="s">
        <v>54</v>
      </c>
      <c r="G230" s="24">
        <f t="shared" si="38"/>
        <v>2000</v>
      </c>
      <c r="H230" s="25">
        <v>1000</v>
      </c>
      <c r="I230" s="25">
        <v>1000</v>
      </c>
      <c r="J230" s="25"/>
      <c r="K230" s="25"/>
    </row>
    <row r="231" spans="1:11" ht="15" customHeight="1" x14ac:dyDescent="0.25">
      <c r="A231" s="371"/>
      <c r="B231" s="347"/>
      <c r="C231" s="308"/>
      <c r="D231" s="321"/>
      <c r="E231" s="41" t="s">
        <v>44</v>
      </c>
      <c r="F231" s="26" t="s">
        <v>55</v>
      </c>
      <c r="G231" s="24">
        <f t="shared" si="38"/>
        <v>10694</v>
      </c>
      <c r="H231" s="25">
        <v>3038</v>
      </c>
      <c r="I231" s="25">
        <v>3038</v>
      </c>
      <c r="J231" s="25">
        <v>2838</v>
      </c>
      <c r="K231" s="25">
        <v>1780</v>
      </c>
    </row>
    <row r="232" spans="1:11" ht="15" customHeight="1" x14ac:dyDescent="0.25">
      <c r="A232" s="371"/>
      <c r="B232" s="352"/>
      <c r="C232" s="319"/>
      <c r="D232" s="309" t="s">
        <v>90</v>
      </c>
      <c r="E232" s="310"/>
      <c r="F232" s="311"/>
      <c r="G232" s="260">
        <f>SUM(H232:K232)</f>
        <v>12694</v>
      </c>
      <c r="H232" s="260">
        <f t="shared" ref="H232:K232" si="46">SUM(H230:H231)</f>
        <v>4038</v>
      </c>
      <c r="I232" s="260">
        <f t="shared" si="46"/>
        <v>4038</v>
      </c>
      <c r="J232" s="260">
        <f t="shared" si="46"/>
        <v>2838</v>
      </c>
      <c r="K232" s="260">
        <f t="shared" si="46"/>
        <v>1780</v>
      </c>
    </row>
    <row r="233" spans="1:11" ht="15" customHeight="1" x14ac:dyDescent="0.25">
      <c r="A233" s="371"/>
      <c r="B233" s="346" t="s">
        <v>101</v>
      </c>
      <c r="C233" s="307" t="s">
        <v>102</v>
      </c>
      <c r="D233" s="15">
        <v>151</v>
      </c>
      <c r="E233" s="41" t="s">
        <v>205</v>
      </c>
      <c r="F233" s="26" t="s">
        <v>206</v>
      </c>
      <c r="G233" s="24">
        <f>SUM(H233:K233)</f>
        <v>500</v>
      </c>
      <c r="H233" s="25"/>
      <c r="I233" s="25">
        <v>500</v>
      </c>
      <c r="J233" s="25"/>
      <c r="K233" s="25"/>
    </row>
    <row r="234" spans="1:11" ht="15" customHeight="1" x14ac:dyDescent="0.25">
      <c r="A234" s="371"/>
      <c r="B234" s="347"/>
      <c r="C234" s="308"/>
      <c r="D234" s="309" t="s">
        <v>103</v>
      </c>
      <c r="E234" s="310"/>
      <c r="F234" s="311"/>
      <c r="G234" s="260">
        <f>SUM(H234:K234)</f>
        <v>500</v>
      </c>
      <c r="H234" s="260">
        <f t="shared" ref="H234:K234" si="47">SUM(H233)</f>
        <v>0</v>
      </c>
      <c r="I234" s="260">
        <f t="shared" si="47"/>
        <v>500</v>
      </c>
      <c r="J234" s="260">
        <f t="shared" si="47"/>
        <v>0</v>
      </c>
      <c r="K234" s="260">
        <f t="shared" si="47"/>
        <v>0</v>
      </c>
    </row>
    <row r="235" spans="1:11" ht="25.5" customHeight="1" x14ac:dyDescent="0.25">
      <c r="A235" s="371"/>
      <c r="B235" s="346" t="s">
        <v>109</v>
      </c>
      <c r="C235" s="307" t="s">
        <v>122</v>
      </c>
      <c r="D235" s="315">
        <v>142</v>
      </c>
      <c r="E235" s="41" t="s">
        <v>184</v>
      </c>
      <c r="F235" s="23" t="s">
        <v>190</v>
      </c>
      <c r="G235" s="24">
        <f t="shared" si="38"/>
        <v>307</v>
      </c>
      <c r="H235" s="25">
        <v>77</v>
      </c>
      <c r="I235" s="25">
        <v>77</v>
      </c>
      <c r="J235" s="25">
        <v>77</v>
      </c>
      <c r="K235" s="25">
        <v>76</v>
      </c>
    </row>
    <row r="236" spans="1:11" ht="38.1" customHeight="1" x14ac:dyDescent="0.25">
      <c r="A236" s="371"/>
      <c r="B236" s="347"/>
      <c r="C236" s="308"/>
      <c r="D236" s="316"/>
      <c r="E236" s="41" t="s">
        <v>180</v>
      </c>
      <c r="F236" s="23" t="s">
        <v>181</v>
      </c>
      <c r="G236" s="24">
        <f t="shared" si="38"/>
        <v>1386</v>
      </c>
      <c r="H236" s="25"/>
      <c r="I236" s="25">
        <v>680</v>
      </c>
      <c r="J236" s="25">
        <v>706</v>
      </c>
      <c r="K236" s="25"/>
    </row>
    <row r="237" spans="1:11" ht="15" customHeight="1" x14ac:dyDescent="0.25">
      <c r="A237" s="371"/>
      <c r="B237" s="347"/>
      <c r="C237" s="308"/>
      <c r="D237" s="316"/>
      <c r="E237" s="41" t="s">
        <v>38</v>
      </c>
      <c r="F237" s="23" t="s">
        <v>49</v>
      </c>
      <c r="G237" s="24">
        <f t="shared" si="38"/>
        <v>17464</v>
      </c>
      <c r="H237" s="25">
        <v>4367</v>
      </c>
      <c r="I237" s="25">
        <v>4366</v>
      </c>
      <c r="J237" s="25">
        <v>4366</v>
      </c>
      <c r="K237" s="25">
        <v>4365</v>
      </c>
    </row>
    <row r="238" spans="1:11" ht="25.5" customHeight="1" x14ac:dyDescent="0.25">
      <c r="A238" s="371"/>
      <c r="B238" s="347"/>
      <c r="C238" s="308"/>
      <c r="D238" s="316"/>
      <c r="E238" s="41" t="s">
        <v>169</v>
      </c>
      <c r="F238" s="23" t="s">
        <v>174</v>
      </c>
      <c r="G238" s="24">
        <f t="shared" si="38"/>
        <v>7544</v>
      </c>
      <c r="H238" s="25">
        <v>1966</v>
      </c>
      <c r="I238" s="25">
        <v>1966</v>
      </c>
      <c r="J238" s="25">
        <v>1966</v>
      </c>
      <c r="K238" s="25">
        <v>1646</v>
      </c>
    </row>
    <row r="239" spans="1:11" ht="13.7" customHeight="1" x14ac:dyDescent="0.25">
      <c r="A239" s="371"/>
      <c r="B239" s="347"/>
      <c r="C239" s="308"/>
      <c r="D239" s="317"/>
      <c r="E239" s="41" t="s">
        <v>170</v>
      </c>
      <c r="F239" s="23" t="s">
        <v>175</v>
      </c>
      <c r="G239" s="24">
        <f t="shared" si="38"/>
        <v>173</v>
      </c>
      <c r="H239" s="25">
        <v>44</v>
      </c>
      <c r="I239" s="25">
        <v>43</v>
      </c>
      <c r="J239" s="25">
        <v>43</v>
      </c>
      <c r="K239" s="25">
        <v>43</v>
      </c>
    </row>
    <row r="240" spans="1:11" ht="13.7" customHeight="1" x14ac:dyDescent="0.25">
      <c r="A240" s="371"/>
      <c r="B240" s="352"/>
      <c r="C240" s="319"/>
      <c r="D240" s="309" t="s">
        <v>121</v>
      </c>
      <c r="E240" s="310"/>
      <c r="F240" s="311"/>
      <c r="G240" s="260">
        <f>SUM(H240:K240)</f>
        <v>26874</v>
      </c>
      <c r="H240" s="260">
        <f>SUM(H235:H239)</f>
        <v>6454</v>
      </c>
      <c r="I240" s="260">
        <f>SUM(I235:I239)</f>
        <v>7132</v>
      </c>
      <c r="J240" s="260">
        <f>SUM(J235:J239)</f>
        <v>7158</v>
      </c>
      <c r="K240" s="260">
        <f>SUM(K235:K239)</f>
        <v>6130</v>
      </c>
    </row>
    <row r="241" spans="1:13" ht="33.4" customHeight="1" x14ac:dyDescent="0.25">
      <c r="A241" s="371"/>
      <c r="B241" s="346" t="s">
        <v>128</v>
      </c>
      <c r="C241" s="307" t="s">
        <v>127</v>
      </c>
      <c r="D241" s="320">
        <v>151</v>
      </c>
      <c r="E241" s="41" t="s">
        <v>47</v>
      </c>
      <c r="F241" s="184" t="s">
        <v>58</v>
      </c>
      <c r="G241" s="24">
        <f>SUM(H241:K241)</f>
        <v>3000</v>
      </c>
      <c r="H241" s="42">
        <v>1500</v>
      </c>
      <c r="I241" s="42">
        <v>500</v>
      </c>
      <c r="J241" s="42">
        <v>500</v>
      </c>
      <c r="K241" s="42">
        <v>500</v>
      </c>
      <c r="L241" s="192"/>
      <c r="M241" s="77"/>
    </row>
    <row r="242" spans="1:13" ht="13.7" customHeight="1" x14ac:dyDescent="0.25">
      <c r="A242" s="371"/>
      <c r="B242" s="347"/>
      <c r="C242" s="308"/>
      <c r="D242" s="321"/>
      <c r="E242" s="41" t="s">
        <v>48</v>
      </c>
      <c r="F242" s="23" t="s">
        <v>23</v>
      </c>
      <c r="G242" s="24">
        <f>SUM(H242:K242)</f>
        <v>15571</v>
      </c>
      <c r="H242" s="25">
        <v>4276</v>
      </c>
      <c r="I242" s="25">
        <v>4334</v>
      </c>
      <c r="J242" s="25">
        <v>4333</v>
      </c>
      <c r="K242" s="25">
        <v>2628</v>
      </c>
    </row>
    <row r="243" spans="1:13" ht="17.45" customHeight="1" x14ac:dyDescent="0.25">
      <c r="A243" s="371"/>
      <c r="B243" s="352"/>
      <c r="C243" s="319"/>
      <c r="D243" s="309" t="s">
        <v>125</v>
      </c>
      <c r="E243" s="310"/>
      <c r="F243" s="311"/>
      <c r="G243" s="260">
        <f>SUM(H243:K243)</f>
        <v>18571</v>
      </c>
      <c r="H243" s="260">
        <f t="shared" ref="H243:K243" si="48">SUM(H241:H242)</f>
        <v>5776</v>
      </c>
      <c r="I243" s="260">
        <f t="shared" si="48"/>
        <v>4834</v>
      </c>
      <c r="J243" s="260">
        <f t="shared" si="48"/>
        <v>4833</v>
      </c>
      <c r="K243" s="260">
        <f t="shared" si="48"/>
        <v>3128</v>
      </c>
    </row>
    <row r="244" spans="1:13" ht="13.7" customHeight="1" x14ac:dyDescent="0.25">
      <c r="A244" s="371"/>
      <c r="B244" s="346" t="s">
        <v>135</v>
      </c>
      <c r="C244" s="307" t="s">
        <v>136</v>
      </c>
      <c r="D244" s="320">
        <v>151</v>
      </c>
      <c r="E244" s="41" t="s">
        <v>40</v>
      </c>
      <c r="F244" s="23" t="s">
        <v>51</v>
      </c>
      <c r="G244" s="24">
        <f t="shared" ref="G244:G252" si="49">SUM(H244:K244)</f>
        <v>9950</v>
      </c>
      <c r="H244" s="25">
        <v>5800</v>
      </c>
      <c r="I244" s="25">
        <v>1550</v>
      </c>
      <c r="J244" s="25">
        <v>1500</v>
      </c>
      <c r="K244" s="25">
        <v>1100</v>
      </c>
    </row>
    <row r="245" spans="1:13" ht="13.7" customHeight="1" x14ac:dyDescent="0.25">
      <c r="A245" s="371"/>
      <c r="B245" s="347"/>
      <c r="C245" s="308"/>
      <c r="D245" s="323"/>
      <c r="E245" s="41" t="s">
        <v>41</v>
      </c>
      <c r="F245" s="23" t="s">
        <v>52</v>
      </c>
      <c r="G245" s="24">
        <f t="shared" si="49"/>
        <v>13924</v>
      </c>
      <c r="H245" s="25">
        <v>4504</v>
      </c>
      <c r="I245" s="25">
        <v>5054</v>
      </c>
      <c r="J245" s="25">
        <v>2504</v>
      </c>
      <c r="K245" s="25">
        <v>1862</v>
      </c>
    </row>
    <row r="246" spans="1:13" ht="13.7" customHeight="1" x14ac:dyDescent="0.25">
      <c r="A246" s="371"/>
      <c r="B246" s="347"/>
      <c r="C246" s="308"/>
      <c r="D246" s="323"/>
      <c r="E246" s="41" t="s">
        <v>42</v>
      </c>
      <c r="F246" s="23" t="s">
        <v>53</v>
      </c>
      <c r="G246" s="24">
        <f t="shared" si="49"/>
        <v>15321</v>
      </c>
      <c r="H246" s="25">
        <v>4807</v>
      </c>
      <c r="I246" s="25">
        <v>3807</v>
      </c>
      <c r="J246" s="25">
        <v>3807</v>
      </c>
      <c r="K246" s="25">
        <v>2900</v>
      </c>
    </row>
    <row r="247" spans="1:13" ht="15" customHeight="1" thickBot="1" x14ac:dyDescent="0.3">
      <c r="A247" s="372"/>
      <c r="B247" s="347"/>
      <c r="C247" s="308"/>
      <c r="D247" s="348" t="s">
        <v>133</v>
      </c>
      <c r="E247" s="349"/>
      <c r="F247" s="350"/>
      <c r="G247" s="273">
        <f>SUM(H247:K247)</f>
        <v>39195</v>
      </c>
      <c r="H247" s="273">
        <f>SUM(H244:H246)</f>
        <v>15111</v>
      </c>
      <c r="I247" s="273">
        <f>SUM(I244:I246)</f>
        <v>10411</v>
      </c>
      <c r="J247" s="273">
        <f>SUM(J244:J246)</f>
        <v>7811</v>
      </c>
      <c r="K247" s="273">
        <f>SUM(K244:K246)</f>
        <v>5862</v>
      </c>
    </row>
    <row r="248" spans="1:13" ht="15" customHeight="1" thickBot="1" x14ac:dyDescent="0.3">
      <c r="A248" s="280" t="s">
        <v>182</v>
      </c>
      <c r="B248" s="340" t="s">
        <v>186</v>
      </c>
      <c r="C248" s="341"/>
      <c r="D248" s="341"/>
      <c r="E248" s="341"/>
      <c r="F248" s="342"/>
      <c r="G248" s="281">
        <f>SUM(H248:K248)</f>
        <v>65069</v>
      </c>
      <c r="H248" s="281">
        <f t="shared" ref="H248:K248" si="50">SUM(H250,H253,H255,H261,H263,H266)</f>
        <v>19789</v>
      </c>
      <c r="I248" s="281">
        <f t="shared" si="50"/>
        <v>18853</v>
      </c>
      <c r="J248" s="281">
        <f t="shared" si="50"/>
        <v>17039</v>
      </c>
      <c r="K248" s="282">
        <f t="shared" si="50"/>
        <v>9388</v>
      </c>
    </row>
    <row r="249" spans="1:13" ht="28.5" customHeight="1" x14ac:dyDescent="0.25">
      <c r="A249" s="437"/>
      <c r="B249" s="306" t="s">
        <v>60</v>
      </c>
      <c r="C249" s="308" t="s">
        <v>16</v>
      </c>
      <c r="D249" s="67">
        <v>151</v>
      </c>
      <c r="E249" s="168" t="s">
        <v>22</v>
      </c>
      <c r="F249" s="171" t="s">
        <v>23</v>
      </c>
      <c r="G249" s="51">
        <f t="shared" si="49"/>
        <v>51382</v>
      </c>
      <c r="H249" s="52">
        <v>15148</v>
      </c>
      <c r="I249" s="52">
        <v>15218</v>
      </c>
      <c r="J249" s="52">
        <v>12548</v>
      </c>
      <c r="K249" s="52">
        <v>8468</v>
      </c>
    </row>
    <row r="250" spans="1:13" ht="14.25" customHeight="1" x14ac:dyDescent="0.25">
      <c r="A250" s="437"/>
      <c r="B250" s="318"/>
      <c r="C250" s="319"/>
      <c r="D250" s="309" t="s">
        <v>36</v>
      </c>
      <c r="E250" s="310"/>
      <c r="F250" s="311"/>
      <c r="G250" s="260">
        <f>SUM(G249:G249)</f>
        <v>51382</v>
      </c>
      <c r="H250" s="260">
        <f>SUM(H249:H249)</f>
        <v>15148</v>
      </c>
      <c r="I250" s="260">
        <f>SUM(I249:I249)</f>
        <v>15218</v>
      </c>
      <c r="J250" s="260">
        <f>SUM(J249:J249)</f>
        <v>12548</v>
      </c>
      <c r="K250" s="260">
        <f>SUM(K249:K249)</f>
        <v>8468</v>
      </c>
    </row>
    <row r="251" spans="1:13" ht="23.1" customHeight="1" x14ac:dyDescent="0.25">
      <c r="A251" s="437"/>
      <c r="B251" s="305" t="s">
        <v>86</v>
      </c>
      <c r="C251" s="307" t="s">
        <v>87</v>
      </c>
      <c r="D251" s="41">
        <v>143</v>
      </c>
      <c r="E251" s="41" t="s">
        <v>43</v>
      </c>
      <c r="F251" s="23" t="s">
        <v>54</v>
      </c>
      <c r="G251" s="24">
        <f t="shared" si="49"/>
        <v>600</v>
      </c>
      <c r="H251" s="42"/>
      <c r="I251" s="42"/>
      <c r="J251" s="42">
        <v>600</v>
      </c>
      <c r="K251" s="42"/>
    </row>
    <row r="252" spans="1:13" ht="23.25" customHeight="1" x14ac:dyDescent="0.25">
      <c r="A252" s="437"/>
      <c r="B252" s="306"/>
      <c r="C252" s="308"/>
      <c r="D252" s="15">
        <v>151</v>
      </c>
      <c r="E252" s="41" t="s">
        <v>43</v>
      </c>
      <c r="F252" s="23" t="s">
        <v>54</v>
      </c>
      <c r="G252" s="24">
        <f t="shared" si="49"/>
        <v>2000</v>
      </c>
      <c r="H252" s="25">
        <v>100</v>
      </c>
      <c r="I252" s="25">
        <v>100</v>
      </c>
      <c r="J252" s="25">
        <v>1700</v>
      </c>
      <c r="K252" s="25">
        <v>100</v>
      </c>
    </row>
    <row r="253" spans="1:13" ht="13.7" customHeight="1" x14ac:dyDescent="0.25">
      <c r="A253" s="437"/>
      <c r="B253" s="318"/>
      <c r="C253" s="319"/>
      <c r="D253" s="309" t="s">
        <v>90</v>
      </c>
      <c r="E253" s="310"/>
      <c r="F253" s="311"/>
      <c r="G253" s="260">
        <f>SUM(H253:K253)</f>
        <v>2600</v>
      </c>
      <c r="H253" s="260">
        <f>SUM(H251:H252)</f>
        <v>100</v>
      </c>
      <c r="I253" s="260">
        <f t="shared" ref="I253:K253" si="51">SUM(I251:I252)</f>
        <v>100</v>
      </c>
      <c r="J253" s="260">
        <f t="shared" si="51"/>
        <v>2300</v>
      </c>
      <c r="K253" s="260">
        <f t="shared" si="51"/>
        <v>100</v>
      </c>
    </row>
    <row r="254" spans="1:13" ht="13.7" customHeight="1" x14ac:dyDescent="0.25">
      <c r="A254" s="437"/>
      <c r="B254" s="305" t="s">
        <v>101</v>
      </c>
      <c r="C254" s="307" t="s">
        <v>102</v>
      </c>
      <c r="D254" s="15">
        <v>151</v>
      </c>
      <c r="E254" s="41" t="s">
        <v>205</v>
      </c>
      <c r="F254" s="26" t="s">
        <v>206</v>
      </c>
      <c r="G254" s="24">
        <f>SUM(H254:K254)</f>
        <v>500</v>
      </c>
      <c r="H254" s="25"/>
      <c r="I254" s="25">
        <v>300</v>
      </c>
      <c r="J254" s="25">
        <v>200</v>
      </c>
      <c r="K254" s="25"/>
    </row>
    <row r="255" spans="1:13" ht="13.7" customHeight="1" x14ac:dyDescent="0.25">
      <c r="A255" s="437"/>
      <c r="B255" s="318"/>
      <c r="C255" s="308"/>
      <c r="D255" s="309" t="s">
        <v>103</v>
      </c>
      <c r="E255" s="310"/>
      <c r="F255" s="311"/>
      <c r="G255" s="260">
        <f>SUM(G254)</f>
        <v>500</v>
      </c>
      <c r="H255" s="260">
        <f t="shared" ref="H255:K255" si="52">SUM(H254)</f>
        <v>0</v>
      </c>
      <c r="I255" s="260">
        <f t="shared" si="52"/>
        <v>300</v>
      </c>
      <c r="J255" s="260">
        <f t="shared" si="52"/>
        <v>200</v>
      </c>
      <c r="K255" s="260">
        <f t="shared" si="52"/>
        <v>0</v>
      </c>
    </row>
    <row r="256" spans="1:13" ht="24.75" customHeight="1" x14ac:dyDescent="0.25">
      <c r="A256" s="437"/>
      <c r="B256" s="305" t="s">
        <v>109</v>
      </c>
      <c r="C256" s="307" t="s">
        <v>122</v>
      </c>
      <c r="D256" s="315">
        <v>142</v>
      </c>
      <c r="E256" s="41" t="s">
        <v>184</v>
      </c>
      <c r="F256" s="23" t="s">
        <v>190</v>
      </c>
      <c r="G256" s="24">
        <f>SUM(H256:K256)</f>
        <v>307</v>
      </c>
      <c r="H256" s="25">
        <v>77</v>
      </c>
      <c r="I256" s="25">
        <v>77</v>
      </c>
      <c r="J256" s="25">
        <v>77</v>
      </c>
      <c r="K256" s="25">
        <v>76</v>
      </c>
    </row>
    <row r="257" spans="1:11" ht="38.85" customHeight="1" x14ac:dyDescent="0.25">
      <c r="A257" s="437"/>
      <c r="B257" s="306"/>
      <c r="C257" s="308"/>
      <c r="D257" s="316"/>
      <c r="E257" s="41" t="s">
        <v>180</v>
      </c>
      <c r="F257" s="23" t="s">
        <v>181</v>
      </c>
      <c r="G257" s="24">
        <f>SUM(H257:K257)</f>
        <v>1390</v>
      </c>
      <c r="H257" s="25"/>
      <c r="I257" s="25">
        <v>540</v>
      </c>
      <c r="J257" s="25">
        <v>850</v>
      </c>
      <c r="K257" s="25"/>
    </row>
    <row r="258" spans="1:11" ht="13.7" customHeight="1" x14ac:dyDescent="0.25">
      <c r="A258" s="437"/>
      <c r="B258" s="306"/>
      <c r="C258" s="308"/>
      <c r="D258" s="316"/>
      <c r="E258" s="41" t="s">
        <v>38</v>
      </c>
      <c r="F258" s="23" t="s">
        <v>49</v>
      </c>
      <c r="G258" s="24">
        <f t="shared" ref="G258:G260" si="53">SUM(H258:K258)</f>
        <v>1074</v>
      </c>
      <c r="H258" s="25"/>
      <c r="I258" s="25">
        <v>1074</v>
      </c>
      <c r="J258" s="25"/>
      <c r="K258" s="25"/>
    </row>
    <row r="259" spans="1:11" ht="25.5" customHeight="1" x14ac:dyDescent="0.25">
      <c r="A259" s="437"/>
      <c r="B259" s="306"/>
      <c r="C259" s="308"/>
      <c r="D259" s="316"/>
      <c r="E259" s="41" t="s">
        <v>169</v>
      </c>
      <c r="F259" s="23" t="s">
        <v>174</v>
      </c>
      <c r="G259" s="24">
        <f t="shared" si="53"/>
        <v>1968</v>
      </c>
      <c r="H259" s="25">
        <v>652</v>
      </c>
      <c r="I259" s="25">
        <v>332</v>
      </c>
      <c r="J259" s="25">
        <v>652</v>
      </c>
      <c r="K259" s="25">
        <v>332</v>
      </c>
    </row>
    <row r="260" spans="1:11" ht="13.7" customHeight="1" x14ac:dyDescent="0.25">
      <c r="A260" s="437"/>
      <c r="B260" s="306"/>
      <c r="C260" s="308"/>
      <c r="D260" s="317"/>
      <c r="E260" s="41" t="s">
        <v>170</v>
      </c>
      <c r="F260" s="23" t="s">
        <v>175</v>
      </c>
      <c r="G260" s="24">
        <f t="shared" si="53"/>
        <v>48</v>
      </c>
      <c r="H260" s="25">
        <v>12</v>
      </c>
      <c r="I260" s="25">
        <v>12</v>
      </c>
      <c r="J260" s="25">
        <v>12</v>
      </c>
      <c r="K260" s="25">
        <v>12</v>
      </c>
    </row>
    <row r="261" spans="1:11" ht="13.7" customHeight="1" x14ac:dyDescent="0.25">
      <c r="A261" s="437"/>
      <c r="B261" s="318"/>
      <c r="C261" s="319"/>
      <c r="D261" s="309" t="s">
        <v>121</v>
      </c>
      <c r="E261" s="310"/>
      <c r="F261" s="311"/>
      <c r="G261" s="260">
        <f>SUM(H261:K261)</f>
        <v>4787</v>
      </c>
      <c r="H261" s="260">
        <f>SUM(H256:H260)</f>
        <v>741</v>
      </c>
      <c r="I261" s="260">
        <f>SUM(I256:I260)</f>
        <v>2035</v>
      </c>
      <c r="J261" s="260">
        <f>SUM(J256:J260)</f>
        <v>1591</v>
      </c>
      <c r="K261" s="260">
        <f>SUM(K256:K260)</f>
        <v>420</v>
      </c>
    </row>
    <row r="262" spans="1:11" ht="35.450000000000003" customHeight="1" x14ac:dyDescent="0.25">
      <c r="A262" s="437"/>
      <c r="B262" s="305" t="s">
        <v>128</v>
      </c>
      <c r="C262" s="307" t="s">
        <v>127</v>
      </c>
      <c r="D262" s="41">
        <v>151</v>
      </c>
      <c r="E262" s="41" t="s">
        <v>47</v>
      </c>
      <c r="F262" s="170" t="s">
        <v>58</v>
      </c>
      <c r="G262" s="43">
        <f>SUM(H262:K262)</f>
        <v>700</v>
      </c>
      <c r="H262" s="42">
        <v>400</v>
      </c>
      <c r="I262" s="42">
        <v>100</v>
      </c>
      <c r="J262" s="42">
        <v>100</v>
      </c>
      <c r="K262" s="42">
        <v>100</v>
      </c>
    </row>
    <row r="263" spans="1:11" ht="13.7" customHeight="1" x14ac:dyDescent="0.25">
      <c r="A263" s="437"/>
      <c r="B263" s="318"/>
      <c r="C263" s="319"/>
      <c r="D263" s="309" t="s">
        <v>125</v>
      </c>
      <c r="E263" s="310"/>
      <c r="F263" s="311"/>
      <c r="G263" s="260">
        <f>SUM(G262)</f>
        <v>700</v>
      </c>
      <c r="H263" s="260">
        <f t="shared" ref="H263:K263" si="54">SUM(H262)</f>
        <v>400</v>
      </c>
      <c r="I263" s="260">
        <f t="shared" si="54"/>
        <v>100</v>
      </c>
      <c r="J263" s="260">
        <f t="shared" si="54"/>
        <v>100</v>
      </c>
      <c r="K263" s="260">
        <f t="shared" si="54"/>
        <v>100</v>
      </c>
    </row>
    <row r="264" spans="1:11" ht="13.7" customHeight="1" x14ac:dyDescent="0.25">
      <c r="A264" s="437"/>
      <c r="B264" s="305" t="s">
        <v>135</v>
      </c>
      <c r="C264" s="307" t="s">
        <v>136</v>
      </c>
      <c r="D264" s="320">
        <v>151</v>
      </c>
      <c r="E264" s="41" t="s">
        <v>40</v>
      </c>
      <c r="F264" s="23" t="s">
        <v>51</v>
      </c>
      <c r="G264" s="24">
        <f>SUM(H264:K264)</f>
        <v>4500</v>
      </c>
      <c r="H264" s="25">
        <v>3200</v>
      </c>
      <c r="I264" s="25">
        <v>1000</v>
      </c>
      <c r="J264" s="25">
        <v>200</v>
      </c>
      <c r="K264" s="25">
        <v>100</v>
      </c>
    </row>
    <row r="265" spans="1:11" ht="13.7" customHeight="1" x14ac:dyDescent="0.25">
      <c r="A265" s="437"/>
      <c r="B265" s="306"/>
      <c r="C265" s="308"/>
      <c r="D265" s="321"/>
      <c r="E265" s="41" t="s">
        <v>42</v>
      </c>
      <c r="F265" s="23" t="s">
        <v>53</v>
      </c>
      <c r="G265" s="24">
        <f t="shared" ref="G265" si="55">SUM(H265:K265)</f>
        <v>600</v>
      </c>
      <c r="H265" s="25">
        <v>200</v>
      </c>
      <c r="I265" s="25">
        <v>100</v>
      </c>
      <c r="J265" s="25">
        <v>100</v>
      </c>
      <c r="K265" s="25">
        <v>200</v>
      </c>
    </row>
    <row r="266" spans="1:11" ht="13.7" customHeight="1" thickBot="1" x14ac:dyDescent="0.3">
      <c r="A266" s="437"/>
      <c r="B266" s="343"/>
      <c r="C266" s="368"/>
      <c r="D266" s="432" t="s">
        <v>133</v>
      </c>
      <c r="E266" s="433"/>
      <c r="F266" s="434"/>
      <c r="G266" s="273">
        <f>SUM(H266:K266)</f>
        <v>5100</v>
      </c>
      <c r="H266" s="273">
        <f>SUM(H264:H265)</f>
        <v>3400</v>
      </c>
      <c r="I266" s="273">
        <f>SUM(I264:I265)</f>
        <v>1100</v>
      </c>
      <c r="J266" s="273">
        <f>SUM(J264:J265)</f>
        <v>300</v>
      </c>
      <c r="K266" s="273">
        <f>SUM(K264:K265)</f>
        <v>300</v>
      </c>
    </row>
    <row r="267" spans="1:11" ht="15" customHeight="1" thickBot="1" x14ac:dyDescent="0.3">
      <c r="A267" s="280" t="s">
        <v>185</v>
      </c>
      <c r="B267" s="340" t="s">
        <v>188</v>
      </c>
      <c r="C267" s="341"/>
      <c r="D267" s="341"/>
      <c r="E267" s="341"/>
      <c r="F267" s="342"/>
      <c r="G267" s="281">
        <f>SUM(G271,G273,G275,G281,G284,G288)</f>
        <v>74364</v>
      </c>
      <c r="H267" s="281">
        <f t="shared" ref="H267:K267" si="56">SUM(H271,H273,H275,H281,H284,H288)</f>
        <v>33157</v>
      </c>
      <c r="I267" s="281">
        <f t="shared" si="56"/>
        <v>22209</v>
      </c>
      <c r="J267" s="281">
        <f t="shared" si="56"/>
        <v>14687</v>
      </c>
      <c r="K267" s="282">
        <f t="shared" si="56"/>
        <v>4311</v>
      </c>
    </row>
    <row r="268" spans="1:11" ht="13.7" customHeight="1" x14ac:dyDescent="0.25">
      <c r="A268" s="356"/>
      <c r="B268" s="306" t="s">
        <v>60</v>
      </c>
      <c r="C268" s="308" t="s">
        <v>16</v>
      </c>
      <c r="D268" s="46">
        <v>151</v>
      </c>
      <c r="E268" s="47" t="s">
        <v>22</v>
      </c>
      <c r="F268" s="37" t="s">
        <v>23</v>
      </c>
      <c r="G268" s="51">
        <f t="shared" ref="G268:G270" si="57">SUM(H268:K268)</f>
        <v>43955</v>
      </c>
      <c r="H268" s="52">
        <v>18870</v>
      </c>
      <c r="I268" s="52">
        <v>12393</v>
      </c>
      <c r="J268" s="52">
        <v>9943</v>
      </c>
      <c r="K268" s="52">
        <v>2749</v>
      </c>
    </row>
    <row r="269" spans="1:11" ht="13.7" customHeight="1" x14ac:dyDescent="0.25">
      <c r="A269" s="356"/>
      <c r="B269" s="306"/>
      <c r="C269" s="308"/>
      <c r="D269" s="15" t="s">
        <v>99</v>
      </c>
      <c r="E269" s="315" t="s">
        <v>41</v>
      </c>
      <c r="F269" s="344" t="s">
        <v>52</v>
      </c>
      <c r="G269" s="24">
        <f t="shared" si="57"/>
        <v>120</v>
      </c>
      <c r="H269" s="25">
        <v>60</v>
      </c>
      <c r="I269" s="25">
        <v>60</v>
      </c>
      <c r="J269" s="25"/>
      <c r="K269" s="25"/>
    </row>
    <row r="270" spans="1:11" ht="13.7" customHeight="1" x14ac:dyDescent="0.25">
      <c r="A270" s="356"/>
      <c r="B270" s="306"/>
      <c r="C270" s="308"/>
      <c r="D270" s="15" t="s">
        <v>100</v>
      </c>
      <c r="E270" s="317"/>
      <c r="F270" s="345"/>
      <c r="G270" s="24">
        <f t="shared" si="57"/>
        <v>139</v>
      </c>
      <c r="H270" s="25">
        <v>139</v>
      </c>
      <c r="I270" s="25"/>
      <c r="J270" s="25"/>
      <c r="K270" s="25"/>
    </row>
    <row r="271" spans="1:11" ht="13.7" customHeight="1" x14ac:dyDescent="0.25">
      <c r="A271" s="356"/>
      <c r="B271" s="318"/>
      <c r="C271" s="319"/>
      <c r="D271" s="309" t="s">
        <v>36</v>
      </c>
      <c r="E271" s="310"/>
      <c r="F271" s="311"/>
      <c r="G271" s="260">
        <f>SUM(H271:K271)</f>
        <v>44214</v>
      </c>
      <c r="H271" s="260">
        <f>SUM(H268:H270)</f>
        <v>19069</v>
      </c>
      <c r="I271" s="260">
        <f>SUM(I268:I270)</f>
        <v>12453</v>
      </c>
      <c r="J271" s="260">
        <f>SUM(J268:J270)</f>
        <v>9943</v>
      </c>
      <c r="K271" s="260">
        <f>SUM(K268:K270)</f>
        <v>2749</v>
      </c>
    </row>
    <row r="272" spans="1:11" ht="25.5" customHeight="1" x14ac:dyDescent="0.25">
      <c r="A272" s="356"/>
      <c r="B272" s="305" t="s">
        <v>86</v>
      </c>
      <c r="C272" s="307" t="s">
        <v>87</v>
      </c>
      <c r="D272" s="41">
        <v>151</v>
      </c>
      <c r="E272" s="41" t="s">
        <v>43</v>
      </c>
      <c r="F272" s="23" t="s">
        <v>54</v>
      </c>
      <c r="G272" s="24">
        <f>SUM(H272:K272)</f>
        <v>2000</v>
      </c>
      <c r="H272" s="25">
        <v>500</v>
      </c>
      <c r="I272" s="25">
        <v>850</v>
      </c>
      <c r="J272" s="25">
        <v>400</v>
      </c>
      <c r="K272" s="25">
        <v>250</v>
      </c>
    </row>
    <row r="273" spans="1:11" ht="13.7" customHeight="1" x14ac:dyDescent="0.25">
      <c r="A273" s="356"/>
      <c r="B273" s="318"/>
      <c r="C273" s="319"/>
      <c r="D273" s="309" t="s">
        <v>90</v>
      </c>
      <c r="E273" s="310"/>
      <c r="F273" s="311"/>
      <c r="G273" s="260">
        <f>SUM(H273:K273)</f>
        <v>2000</v>
      </c>
      <c r="H273" s="260">
        <f t="shared" ref="H273:K273" si="58">SUM(H272)</f>
        <v>500</v>
      </c>
      <c r="I273" s="260">
        <f t="shared" si="58"/>
        <v>850</v>
      </c>
      <c r="J273" s="260">
        <f t="shared" si="58"/>
        <v>400</v>
      </c>
      <c r="K273" s="260">
        <f t="shared" si="58"/>
        <v>250</v>
      </c>
    </row>
    <row r="274" spans="1:11" ht="26.45" customHeight="1" x14ac:dyDescent="0.25">
      <c r="A274" s="356"/>
      <c r="B274" s="305" t="s">
        <v>101</v>
      </c>
      <c r="C274" s="307" t="s">
        <v>102</v>
      </c>
      <c r="D274" s="41">
        <v>151</v>
      </c>
      <c r="E274" s="41" t="s">
        <v>205</v>
      </c>
      <c r="F274" s="23" t="s">
        <v>206</v>
      </c>
      <c r="G274" s="24">
        <f>SUM(H274:K274)</f>
        <v>500</v>
      </c>
      <c r="H274" s="25"/>
      <c r="I274" s="25">
        <v>500</v>
      </c>
      <c r="J274" s="25"/>
      <c r="K274" s="25"/>
    </row>
    <row r="275" spans="1:11" ht="13.7" customHeight="1" x14ac:dyDescent="0.25">
      <c r="A275" s="356"/>
      <c r="B275" s="318"/>
      <c r="C275" s="319"/>
      <c r="D275" s="309" t="s">
        <v>103</v>
      </c>
      <c r="E275" s="310"/>
      <c r="F275" s="311"/>
      <c r="G275" s="260">
        <f>SUM(H275:K275)</f>
        <v>500</v>
      </c>
      <c r="H275" s="260">
        <f t="shared" ref="H275:K275" si="59">SUM(H274)</f>
        <v>0</v>
      </c>
      <c r="I275" s="260">
        <f t="shared" si="59"/>
        <v>500</v>
      </c>
      <c r="J275" s="260">
        <f t="shared" si="59"/>
        <v>0</v>
      </c>
      <c r="K275" s="260">
        <f t="shared" si="59"/>
        <v>0</v>
      </c>
    </row>
    <row r="276" spans="1:11" ht="26.45" customHeight="1" x14ac:dyDescent="0.25">
      <c r="A276" s="356"/>
      <c r="B276" s="305" t="s">
        <v>109</v>
      </c>
      <c r="C276" s="307" t="s">
        <v>122</v>
      </c>
      <c r="D276" s="315">
        <v>142</v>
      </c>
      <c r="E276" s="41" t="s">
        <v>184</v>
      </c>
      <c r="F276" s="23" t="s">
        <v>190</v>
      </c>
      <c r="G276" s="24">
        <f t="shared" ref="G276:G280" si="60">SUM(H276:K276)</f>
        <v>307</v>
      </c>
      <c r="H276" s="25">
        <v>92</v>
      </c>
      <c r="I276" s="25">
        <v>92</v>
      </c>
      <c r="J276" s="25">
        <v>92</v>
      </c>
      <c r="K276" s="25">
        <v>31</v>
      </c>
    </row>
    <row r="277" spans="1:11" ht="38.1" customHeight="1" x14ac:dyDescent="0.25">
      <c r="A277" s="356"/>
      <c r="B277" s="306"/>
      <c r="C277" s="308"/>
      <c r="D277" s="316"/>
      <c r="E277" s="41" t="s">
        <v>180</v>
      </c>
      <c r="F277" s="23" t="s">
        <v>181</v>
      </c>
      <c r="G277" s="24">
        <f t="shared" si="60"/>
        <v>1390</v>
      </c>
      <c r="H277" s="25"/>
      <c r="I277" s="25">
        <v>1390</v>
      </c>
      <c r="J277" s="25"/>
      <c r="K277" s="25"/>
    </row>
    <row r="278" spans="1:11" ht="13.7" customHeight="1" x14ac:dyDescent="0.25">
      <c r="A278" s="356"/>
      <c r="B278" s="306"/>
      <c r="C278" s="308"/>
      <c r="D278" s="316"/>
      <c r="E278" s="41" t="s">
        <v>38</v>
      </c>
      <c r="F278" s="23" t="s">
        <v>49</v>
      </c>
      <c r="G278" s="24">
        <f t="shared" si="60"/>
        <v>3783</v>
      </c>
      <c r="H278" s="25">
        <v>3783</v>
      </c>
      <c r="I278" s="25"/>
      <c r="J278" s="25"/>
      <c r="K278" s="25"/>
    </row>
    <row r="279" spans="1:11" ht="25.5" customHeight="1" x14ac:dyDescent="0.25">
      <c r="A279" s="356"/>
      <c r="B279" s="306"/>
      <c r="C279" s="308"/>
      <c r="D279" s="316"/>
      <c r="E279" s="41" t="s">
        <v>169</v>
      </c>
      <c r="F279" s="23" t="s">
        <v>174</v>
      </c>
      <c r="G279" s="24">
        <f t="shared" si="60"/>
        <v>1919</v>
      </c>
      <c r="H279" s="25">
        <v>984</v>
      </c>
      <c r="I279" s="25">
        <v>656</v>
      </c>
      <c r="J279" s="25">
        <v>279</v>
      </c>
      <c r="K279" s="25"/>
    </row>
    <row r="280" spans="1:11" ht="13.7" customHeight="1" x14ac:dyDescent="0.25">
      <c r="A280" s="356"/>
      <c r="B280" s="306"/>
      <c r="C280" s="308"/>
      <c r="D280" s="317"/>
      <c r="E280" s="41" t="s">
        <v>170</v>
      </c>
      <c r="F280" s="23" t="s">
        <v>175</v>
      </c>
      <c r="G280" s="24">
        <f t="shared" si="60"/>
        <v>80</v>
      </c>
      <c r="H280" s="25">
        <v>40</v>
      </c>
      <c r="I280" s="25">
        <v>40</v>
      </c>
      <c r="J280" s="25"/>
      <c r="K280" s="25"/>
    </row>
    <row r="281" spans="1:11" ht="13.7" customHeight="1" x14ac:dyDescent="0.25">
      <c r="A281" s="356"/>
      <c r="B281" s="318"/>
      <c r="C281" s="319"/>
      <c r="D281" s="309" t="s">
        <v>121</v>
      </c>
      <c r="E281" s="310"/>
      <c r="F281" s="311"/>
      <c r="G281" s="260">
        <f>SUM(H281:K281)</f>
        <v>7479</v>
      </c>
      <c r="H281" s="260">
        <f>SUM(H276:H280)</f>
        <v>4899</v>
      </c>
      <c r="I281" s="260">
        <f>SUM(I276:I280)</f>
        <v>2178</v>
      </c>
      <c r="J281" s="260">
        <f>SUM(J276:J280)</f>
        <v>371</v>
      </c>
      <c r="K281" s="260">
        <f>SUM(K276:K280)</f>
        <v>31</v>
      </c>
    </row>
    <row r="282" spans="1:11" ht="13.7" customHeight="1" x14ac:dyDescent="0.25">
      <c r="A282" s="356"/>
      <c r="B282" s="312" t="s">
        <v>128</v>
      </c>
      <c r="C282" s="351" t="s">
        <v>127</v>
      </c>
      <c r="D282" s="180"/>
      <c r="E282" s="41" t="s">
        <v>41</v>
      </c>
      <c r="F282" s="48" t="s">
        <v>52</v>
      </c>
      <c r="G282" s="43">
        <f>SUM(H282:K282)</f>
        <v>1000</v>
      </c>
      <c r="H282" s="42">
        <v>500</v>
      </c>
      <c r="I282" s="42">
        <v>500</v>
      </c>
      <c r="J282" s="42"/>
      <c r="K282" s="42"/>
    </row>
    <row r="283" spans="1:11" ht="36" customHeight="1" x14ac:dyDescent="0.25">
      <c r="A283" s="356"/>
      <c r="B283" s="312"/>
      <c r="C283" s="351"/>
      <c r="D283" s="180"/>
      <c r="E283" s="41" t="s">
        <v>47</v>
      </c>
      <c r="F283" s="170" t="s">
        <v>58</v>
      </c>
      <c r="G283" s="43">
        <f>SUM(H283:K283)</f>
        <v>900</v>
      </c>
      <c r="H283" s="42">
        <v>600</v>
      </c>
      <c r="I283" s="42">
        <v>300</v>
      </c>
      <c r="J283" s="42"/>
      <c r="K283" s="42"/>
    </row>
    <row r="284" spans="1:11" ht="13.7" customHeight="1" x14ac:dyDescent="0.25">
      <c r="A284" s="356"/>
      <c r="B284" s="312"/>
      <c r="C284" s="351"/>
      <c r="D284" s="309" t="s">
        <v>125</v>
      </c>
      <c r="E284" s="310"/>
      <c r="F284" s="311"/>
      <c r="G284" s="260">
        <f>SUM(H284:K284)</f>
        <v>1900</v>
      </c>
      <c r="H284" s="260">
        <f t="shared" ref="H284:K284" si="61">SUM(H282:H283)</f>
        <v>1100</v>
      </c>
      <c r="I284" s="260">
        <f t="shared" si="61"/>
        <v>800</v>
      </c>
      <c r="J284" s="260">
        <f t="shared" si="61"/>
        <v>0</v>
      </c>
      <c r="K284" s="260">
        <f t="shared" si="61"/>
        <v>0</v>
      </c>
    </row>
    <row r="285" spans="1:11" ht="15" customHeight="1" x14ac:dyDescent="0.25">
      <c r="A285" s="356"/>
      <c r="B285" s="306" t="s">
        <v>135</v>
      </c>
      <c r="C285" s="308" t="s">
        <v>136</v>
      </c>
      <c r="D285" s="315">
        <v>151</v>
      </c>
      <c r="E285" s="41" t="s">
        <v>40</v>
      </c>
      <c r="F285" s="23" t="s">
        <v>51</v>
      </c>
      <c r="G285" s="24">
        <f t="shared" si="38"/>
        <v>8037</v>
      </c>
      <c r="H285" s="25">
        <v>4032</v>
      </c>
      <c r="I285" s="25">
        <v>2232</v>
      </c>
      <c r="J285" s="25">
        <v>1377</v>
      </c>
      <c r="K285" s="25">
        <v>396</v>
      </c>
    </row>
    <row r="286" spans="1:11" ht="15" customHeight="1" x14ac:dyDescent="0.25">
      <c r="A286" s="356"/>
      <c r="B286" s="306"/>
      <c r="C286" s="308"/>
      <c r="D286" s="316"/>
      <c r="E286" s="41" t="s">
        <v>41</v>
      </c>
      <c r="F286" s="23" t="s">
        <v>52</v>
      </c>
      <c r="G286" s="24">
        <f t="shared" si="38"/>
        <v>600</v>
      </c>
      <c r="H286" s="25">
        <v>300</v>
      </c>
      <c r="I286" s="25">
        <v>300</v>
      </c>
      <c r="J286" s="25"/>
      <c r="K286" s="25"/>
    </row>
    <row r="287" spans="1:11" ht="15" customHeight="1" x14ac:dyDescent="0.25">
      <c r="A287" s="356"/>
      <c r="B287" s="306"/>
      <c r="C287" s="308"/>
      <c r="D287" s="317"/>
      <c r="E287" s="41" t="s">
        <v>42</v>
      </c>
      <c r="F287" s="23" t="s">
        <v>53</v>
      </c>
      <c r="G287" s="24">
        <f t="shared" si="38"/>
        <v>9634</v>
      </c>
      <c r="H287" s="25">
        <v>3257</v>
      </c>
      <c r="I287" s="25">
        <v>2896</v>
      </c>
      <c r="J287" s="25">
        <v>2596</v>
      </c>
      <c r="K287" s="25">
        <v>885</v>
      </c>
    </row>
    <row r="288" spans="1:11" ht="15" customHeight="1" thickBot="1" x14ac:dyDescent="0.3">
      <c r="A288" s="356"/>
      <c r="B288" s="306"/>
      <c r="C288" s="308"/>
      <c r="D288" s="348" t="s">
        <v>133</v>
      </c>
      <c r="E288" s="349"/>
      <c r="F288" s="350"/>
      <c r="G288" s="273">
        <f>SUM(H288:K288)</f>
        <v>18271</v>
      </c>
      <c r="H288" s="273">
        <f>SUM(H285:H287)</f>
        <v>7589</v>
      </c>
      <c r="I288" s="273">
        <f>SUM(I285:I287)</f>
        <v>5428</v>
      </c>
      <c r="J288" s="273">
        <f>SUM(J285:J287)</f>
        <v>3973</v>
      </c>
      <c r="K288" s="273">
        <f>SUM(K285:K287)</f>
        <v>1281</v>
      </c>
    </row>
    <row r="289" spans="1:11" ht="15" customHeight="1" thickBot="1" x14ac:dyDescent="0.3">
      <c r="A289" s="280" t="s">
        <v>187</v>
      </c>
      <c r="B289" s="340" t="s">
        <v>192</v>
      </c>
      <c r="C289" s="341"/>
      <c r="D289" s="341"/>
      <c r="E289" s="341"/>
      <c r="F289" s="342"/>
      <c r="G289" s="283">
        <f>SUM(H289:K289)</f>
        <v>271215</v>
      </c>
      <c r="H289" s="283">
        <f>SUM(H293,H297,H299,H305,H308+H312)</f>
        <v>147881</v>
      </c>
      <c r="I289" s="283">
        <f>SUM(I293,I297,I299,I305,I308+I312)</f>
        <v>118560</v>
      </c>
      <c r="J289" s="283">
        <f>SUM(J293,J297,J299,J305,J308+J312)</f>
        <v>2388</v>
      </c>
      <c r="K289" s="284">
        <f>SUM(K293,K297,K299,K305,K308+K312)</f>
        <v>2386</v>
      </c>
    </row>
    <row r="290" spans="1:11" ht="15" customHeight="1" x14ac:dyDescent="0.25">
      <c r="A290" s="356"/>
      <c r="B290" s="306" t="s">
        <v>60</v>
      </c>
      <c r="C290" s="308" t="s">
        <v>16</v>
      </c>
      <c r="D290" s="50">
        <v>151</v>
      </c>
      <c r="E290" s="322" t="s">
        <v>22</v>
      </c>
      <c r="F290" s="405" t="s">
        <v>59</v>
      </c>
      <c r="G290" s="51">
        <f t="shared" si="38"/>
        <v>88502</v>
      </c>
      <c r="H290" s="52">
        <v>45512</v>
      </c>
      <c r="I290" s="52">
        <v>42990</v>
      </c>
      <c r="J290" s="52"/>
      <c r="K290" s="52"/>
    </row>
    <row r="291" spans="1:11" ht="15" customHeight="1" x14ac:dyDescent="0.25">
      <c r="A291" s="356"/>
      <c r="B291" s="306"/>
      <c r="C291" s="308"/>
      <c r="D291" s="41" t="s">
        <v>99</v>
      </c>
      <c r="E291" s="323"/>
      <c r="F291" s="405"/>
      <c r="G291" s="24">
        <f t="shared" si="38"/>
        <v>2400</v>
      </c>
      <c r="H291" s="25">
        <v>2400</v>
      </c>
      <c r="I291" s="25"/>
      <c r="J291" s="25"/>
      <c r="K291" s="25"/>
    </row>
    <row r="292" spans="1:11" ht="15" customHeight="1" x14ac:dyDescent="0.25">
      <c r="A292" s="356"/>
      <c r="B292" s="306"/>
      <c r="C292" s="308"/>
      <c r="D292" s="41" t="s">
        <v>100</v>
      </c>
      <c r="E292" s="321"/>
      <c r="F292" s="406"/>
      <c r="G292" s="24">
        <f t="shared" si="38"/>
        <v>3963</v>
      </c>
      <c r="H292" s="25">
        <v>3963</v>
      </c>
      <c r="I292" s="25"/>
      <c r="J292" s="25"/>
      <c r="K292" s="25"/>
    </row>
    <row r="293" spans="1:11" ht="15" customHeight="1" x14ac:dyDescent="0.25">
      <c r="A293" s="356"/>
      <c r="B293" s="318"/>
      <c r="C293" s="319"/>
      <c r="D293" s="309" t="s">
        <v>36</v>
      </c>
      <c r="E293" s="310"/>
      <c r="F293" s="311"/>
      <c r="G293" s="260">
        <f>SUM(H293:K293)</f>
        <v>94865</v>
      </c>
      <c r="H293" s="260">
        <f>SUM(H290:H292)</f>
        <v>51875</v>
      </c>
      <c r="I293" s="260">
        <f>SUM(I290:I292)</f>
        <v>42990</v>
      </c>
      <c r="J293" s="260">
        <f>SUM(J290:J292)</f>
        <v>0</v>
      </c>
      <c r="K293" s="260">
        <f>SUM(K290:K292)</f>
        <v>0</v>
      </c>
    </row>
    <row r="294" spans="1:11" ht="21.75" customHeight="1" x14ac:dyDescent="0.25">
      <c r="A294" s="356"/>
      <c r="B294" s="305" t="s">
        <v>86</v>
      </c>
      <c r="C294" s="307" t="s">
        <v>87</v>
      </c>
      <c r="D294" s="41">
        <v>143</v>
      </c>
      <c r="E294" s="41" t="s">
        <v>43</v>
      </c>
      <c r="F294" s="23" t="s">
        <v>54</v>
      </c>
      <c r="G294" s="24">
        <f t="shared" si="38"/>
        <v>2000</v>
      </c>
      <c r="H294" s="42"/>
      <c r="I294" s="42">
        <v>2000</v>
      </c>
      <c r="J294" s="42"/>
      <c r="K294" s="42"/>
    </row>
    <row r="295" spans="1:11" ht="27" customHeight="1" x14ac:dyDescent="0.25">
      <c r="A295" s="356"/>
      <c r="B295" s="306"/>
      <c r="C295" s="308"/>
      <c r="D295" s="320">
        <v>151</v>
      </c>
      <c r="E295" s="41" t="s">
        <v>43</v>
      </c>
      <c r="F295" s="23" t="s">
        <v>54</v>
      </c>
      <c r="G295" s="24">
        <f t="shared" si="38"/>
        <v>3000</v>
      </c>
      <c r="H295" s="25">
        <v>1500</v>
      </c>
      <c r="I295" s="25">
        <v>1500</v>
      </c>
      <c r="J295" s="25"/>
      <c r="K295" s="25"/>
    </row>
    <row r="296" spans="1:11" ht="13.7" customHeight="1" x14ac:dyDescent="0.25">
      <c r="A296" s="356"/>
      <c r="B296" s="306"/>
      <c r="C296" s="308"/>
      <c r="D296" s="321"/>
      <c r="E296" s="41" t="s">
        <v>44</v>
      </c>
      <c r="F296" s="26" t="s">
        <v>55</v>
      </c>
      <c r="G296" s="24">
        <f t="shared" si="38"/>
        <v>9687</v>
      </c>
      <c r="H296" s="25">
        <v>7672</v>
      </c>
      <c r="I296" s="25">
        <v>2015</v>
      </c>
      <c r="J296" s="25"/>
      <c r="K296" s="25"/>
    </row>
    <row r="297" spans="1:11" ht="15" customHeight="1" x14ac:dyDescent="0.25">
      <c r="A297" s="356"/>
      <c r="B297" s="318"/>
      <c r="C297" s="319"/>
      <c r="D297" s="309" t="s">
        <v>90</v>
      </c>
      <c r="E297" s="310"/>
      <c r="F297" s="311"/>
      <c r="G297" s="260">
        <f>SUM(H297:K297)</f>
        <v>14687</v>
      </c>
      <c r="H297" s="260">
        <f>SUM(H294:H296)</f>
        <v>9172</v>
      </c>
      <c r="I297" s="260">
        <f t="shared" ref="I297:K297" si="62">SUM(I294:I296)</f>
        <v>5515</v>
      </c>
      <c r="J297" s="260">
        <f t="shared" si="62"/>
        <v>0</v>
      </c>
      <c r="K297" s="260">
        <f t="shared" si="62"/>
        <v>0</v>
      </c>
    </row>
    <row r="298" spans="1:11" ht="18" customHeight="1" x14ac:dyDescent="0.25">
      <c r="A298" s="356"/>
      <c r="B298" s="305" t="s">
        <v>101</v>
      </c>
      <c r="C298" s="307" t="s">
        <v>102</v>
      </c>
      <c r="D298" s="15">
        <v>151</v>
      </c>
      <c r="E298" s="41" t="s">
        <v>205</v>
      </c>
      <c r="F298" s="26" t="s">
        <v>206</v>
      </c>
      <c r="G298" s="24">
        <f t="shared" si="38"/>
        <v>1000</v>
      </c>
      <c r="H298" s="25">
        <v>500</v>
      </c>
      <c r="I298" s="25">
        <v>500</v>
      </c>
      <c r="J298" s="25"/>
      <c r="K298" s="25"/>
    </row>
    <row r="299" spans="1:11" ht="15" customHeight="1" x14ac:dyDescent="0.25">
      <c r="A299" s="356"/>
      <c r="B299" s="318"/>
      <c r="C299" s="319"/>
      <c r="D299" s="309" t="s">
        <v>103</v>
      </c>
      <c r="E299" s="310"/>
      <c r="F299" s="311"/>
      <c r="G299" s="260">
        <f>SUM(H299:K299)</f>
        <v>1000</v>
      </c>
      <c r="H299" s="260">
        <f t="shared" ref="H299:K299" si="63">SUM(H298)</f>
        <v>500</v>
      </c>
      <c r="I299" s="260">
        <f t="shared" si="63"/>
        <v>500</v>
      </c>
      <c r="J299" s="260">
        <f t="shared" si="63"/>
        <v>0</v>
      </c>
      <c r="K299" s="260">
        <f t="shared" si="63"/>
        <v>0</v>
      </c>
    </row>
    <row r="300" spans="1:11" ht="26.45" customHeight="1" x14ac:dyDescent="0.25">
      <c r="A300" s="356"/>
      <c r="B300" s="305" t="s">
        <v>109</v>
      </c>
      <c r="C300" s="307" t="s">
        <v>122</v>
      </c>
      <c r="D300" s="315">
        <v>142</v>
      </c>
      <c r="E300" s="41" t="s">
        <v>184</v>
      </c>
      <c r="F300" s="23" t="s">
        <v>190</v>
      </c>
      <c r="G300" s="24">
        <f t="shared" si="38"/>
        <v>307</v>
      </c>
      <c r="H300" s="25">
        <v>77</v>
      </c>
      <c r="I300" s="25">
        <v>77</v>
      </c>
      <c r="J300" s="25">
        <v>77</v>
      </c>
      <c r="K300" s="25">
        <v>76</v>
      </c>
    </row>
    <row r="301" spans="1:11" ht="35.450000000000003" customHeight="1" x14ac:dyDescent="0.25">
      <c r="A301" s="356"/>
      <c r="B301" s="306"/>
      <c r="C301" s="308"/>
      <c r="D301" s="316"/>
      <c r="E301" s="41" t="s">
        <v>180</v>
      </c>
      <c r="F301" s="23" t="s">
        <v>181</v>
      </c>
      <c r="G301" s="24">
        <f t="shared" si="38"/>
        <v>2780</v>
      </c>
      <c r="H301" s="25"/>
      <c r="I301" s="25">
        <v>2780</v>
      </c>
      <c r="J301" s="25"/>
      <c r="K301" s="25"/>
    </row>
    <row r="302" spans="1:11" ht="15" customHeight="1" x14ac:dyDescent="0.25">
      <c r="A302" s="356"/>
      <c r="B302" s="306"/>
      <c r="C302" s="308"/>
      <c r="D302" s="316"/>
      <c r="E302" s="41" t="s">
        <v>38</v>
      </c>
      <c r="F302" s="23" t="s">
        <v>49</v>
      </c>
      <c r="G302" s="24">
        <f t="shared" si="38"/>
        <v>16022</v>
      </c>
      <c r="H302" s="25">
        <v>7837</v>
      </c>
      <c r="I302" s="25">
        <v>7836</v>
      </c>
      <c r="J302" s="25">
        <v>175</v>
      </c>
      <c r="K302" s="25">
        <v>174</v>
      </c>
    </row>
    <row r="303" spans="1:11" ht="24.75" customHeight="1" x14ac:dyDescent="0.25">
      <c r="A303" s="356"/>
      <c r="B303" s="306"/>
      <c r="C303" s="308"/>
      <c r="D303" s="316"/>
      <c r="E303" s="41" t="s">
        <v>169</v>
      </c>
      <c r="F303" s="23" t="s">
        <v>174</v>
      </c>
      <c r="G303" s="24">
        <f t="shared" si="38"/>
        <v>17384</v>
      </c>
      <c r="H303" s="25">
        <v>8586</v>
      </c>
      <c r="I303" s="25">
        <v>8586</v>
      </c>
      <c r="J303" s="25">
        <v>106</v>
      </c>
      <c r="K303" s="25">
        <v>106</v>
      </c>
    </row>
    <row r="304" spans="1:11" ht="15" customHeight="1" x14ac:dyDescent="0.25">
      <c r="A304" s="356"/>
      <c r="B304" s="306"/>
      <c r="C304" s="308"/>
      <c r="D304" s="317"/>
      <c r="E304" s="41" t="s">
        <v>170</v>
      </c>
      <c r="F304" s="23" t="s">
        <v>175</v>
      </c>
      <c r="G304" s="24">
        <f t="shared" si="38"/>
        <v>304</v>
      </c>
      <c r="H304" s="25">
        <v>76</v>
      </c>
      <c r="I304" s="25">
        <v>76</v>
      </c>
      <c r="J304" s="25">
        <v>76</v>
      </c>
      <c r="K304" s="25">
        <v>76</v>
      </c>
    </row>
    <row r="305" spans="1:11" ht="15" customHeight="1" x14ac:dyDescent="0.25">
      <c r="A305" s="356"/>
      <c r="B305" s="318"/>
      <c r="C305" s="319"/>
      <c r="D305" s="309" t="s">
        <v>121</v>
      </c>
      <c r="E305" s="310"/>
      <c r="F305" s="311"/>
      <c r="G305" s="260">
        <f>SUM(H305:K305)</f>
        <v>36797</v>
      </c>
      <c r="H305" s="260">
        <f>SUM(H300:H304)</f>
        <v>16576</v>
      </c>
      <c r="I305" s="260">
        <f>SUM(I300:I304)</f>
        <v>19355</v>
      </c>
      <c r="J305" s="260">
        <f>SUM(J300:J304)</f>
        <v>434</v>
      </c>
      <c r="K305" s="260">
        <f>SUM(K300:K304)</f>
        <v>432</v>
      </c>
    </row>
    <row r="306" spans="1:11" ht="35.450000000000003" customHeight="1" x14ac:dyDescent="0.25">
      <c r="A306" s="356"/>
      <c r="B306" s="305" t="s">
        <v>128</v>
      </c>
      <c r="C306" s="307" t="s">
        <v>127</v>
      </c>
      <c r="D306" s="320">
        <v>151</v>
      </c>
      <c r="E306" s="41" t="s">
        <v>47</v>
      </c>
      <c r="F306" s="184" t="s">
        <v>58</v>
      </c>
      <c r="G306" s="24">
        <f t="shared" si="38"/>
        <v>3700</v>
      </c>
      <c r="H306" s="42">
        <v>3700</v>
      </c>
      <c r="I306" s="42"/>
      <c r="J306" s="42"/>
      <c r="K306" s="42"/>
    </row>
    <row r="307" spans="1:11" ht="15" customHeight="1" x14ac:dyDescent="0.25">
      <c r="A307" s="356"/>
      <c r="B307" s="306"/>
      <c r="C307" s="308"/>
      <c r="D307" s="321"/>
      <c r="E307" s="49" t="s">
        <v>48</v>
      </c>
      <c r="F307" s="36" t="s">
        <v>23</v>
      </c>
      <c r="G307" s="24">
        <f t="shared" si="38"/>
        <v>16168</v>
      </c>
      <c r="H307" s="25">
        <v>8212</v>
      </c>
      <c r="I307" s="25">
        <v>7956</v>
      </c>
      <c r="J307" s="25"/>
      <c r="K307" s="25"/>
    </row>
    <row r="308" spans="1:11" ht="15" customHeight="1" x14ac:dyDescent="0.25">
      <c r="A308" s="356"/>
      <c r="B308" s="318"/>
      <c r="C308" s="319"/>
      <c r="D308" s="309" t="s">
        <v>125</v>
      </c>
      <c r="E308" s="310"/>
      <c r="F308" s="311"/>
      <c r="G308" s="260">
        <f>SUM(H308:K308)</f>
        <v>19868</v>
      </c>
      <c r="H308" s="260">
        <f t="shared" ref="H308:K308" si="64">SUM(H306:H307)</f>
        <v>11912</v>
      </c>
      <c r="I308" s="260">
        <f t="shared" si="64"/>
        <v>7956</v>
      </c>
      <c r="J308" s="260">
        <f t="shared" si="64"/>
        <v>0</v>
      </c>
      <c r="K308" s="260">
        <f t="shared" si="64"/>
        <v>0</v>
      </c>
    </row>
    <row r="309" spans="1:11" ht="15" customHeight="1" x14ac:dyDescent="0.25">
      <c r="A309" s="356"/>
      <c r="B309" s="306" t="s">
        <v>135</v>
      </c>
      <c r="C309" s="308" t="s">
        <v>136</v>
      </c>
      <c r="D309" s="320">
        <v>151</v>
      </c>
      <c r="E309" s="41" t="s">
        <v>40</v>
      </c>
      <c r="F309" s="23" t="s">
        <v>51</v>
      </c>
      <c r="G309" s="24">
        <f t="shared" si="38"/>
        <v>4800</v>
      </c>
      <c r="H309" s="25">
        <v>4050</v>
      </c>
      <c r="I309" s="25">
        <v>750</v>
      </c>
      <c r="J309" s="25"/>
      <c r="K309" s="25"/>
    </row>
    <row r="310" spans="1:11" ht="15" customHeight="1" x14ac:dyDescent="0.25">
      <c r="A310" s="356"/>
      <c r="B310" s="306"/>
      <c r="C310" s="308"/>
      <c r="D310" s="323"/>
      <c r="E310" s="41" t="s">
        <v>41</v>
      </c>
      <c r="F310" s="23" t="s">
        <v>52</v>
      </c>
      <c r="G310" s="24">
        <f t="shared" si="38"/>
        <v>58762</v>
      </c>
      <c r="H310" s="25">
        <v>33578</v>
      </c>
      <c r="I310" s="25">
        <v>21276</v>
      </c>
      <c r="J310" s="25">
        <v>1954</v>
      </c>
      <c r="K310" s="25">
        <v>1954</v>
      </c>
    </row>
    <row r="311" spans="1:11" ht="15" customHeight="1" x14ac:dyDescent="0.25">
      <c r="A311" s="356"/>
      <c r="B311" s="306"/>
      <c r="C311" s="308"/>
      <c r="D311" s="321"/>
      <c r="E311" s="41" t="s">
        <v>42</v>
      </c>
      <c r="F311" s="23" t="s">
        <v>53</v>
      </c>
      <c r="G311" s="24">
        <f t="shared" si="38"/>
        <v>40436</v>
      </c>
      <c r="H311" s="25">
        <v>20218</v>
      </c>
      <c r="I311" s="25">
        <v>20218</v>
      </c>
      <c r="J311" s="25"/>
      <c r="K311" s="25"/>
    </row>
    <row r="312" spans="1:11" ht="15" customHeight="1" thickBot="1" x14ac:dyDescent="0.3">
      <c r="A312" s="356"/>
      <c r="B312" s="306"/>
      <c r="C312" s="308"/>
      <c r="D312" s="348" t="s">
        <v>133</v>
      </c>
      <c r="E312" s="349"/>
      <c r="F312" s="350"/>
      <c r="G312" s="273">
        <f>SUM(H312:K312)</f>
        <v>103998</v>
      </c>
      <c r="H312" s="273">
        <f>SUM(H309:H311)</f>
        <v>57846</v>
      </c>
      <c r="I312" s="273">
        <f>SUM(I309:I311)</f>
        <v>42244</v>
      </c>
      <c r="J312" s="273">
        <f>SUM(J309:J311)</f>
        <v>1954</v>
      </c>
      <c r="K312" s="273">
        <f>SUM(K309:K311)</f>
        <v>1954</v>
      </c>
    </row>
    <row r="313" spans="1:11" ht="15" customHeight="1" thickBot="1" x14ac:dyDescent="0.3">
      <c r="A313" s="280" t="s">
        <v>191</v>
      </c>
      <c r="B313" s="340" t="s">
        <v>194</v>
      </c>
      <c r="C313" s="341"/>
      <c r="D313" s="341"/>
      <c r="E313" s="341"/>
      <c r="F313" s="342"/>
      <c r="G313" s="281">
        <f>SUM(H313:K313)</f>
        <v>228833</v>
      </c>
      <c r="H313" s="281">
        <f>SUM(H318,H321,H323,H329,H332,H336)</f>
        <v>64924</v>
      </c>
      <c r="I313" s="281">
        <f>SUM(I318,I321,I323,I329,I332,I336)</f>
        <v>78121</v>
      </c>
      <c r="J313" s="281">
        <f>SUM(J318,J321,J323,J329,J332,J336)</f>
        <v>56658</v>
      </c>
      <c r="K313" s="282">
        <f>SUM(K318,K321,K323,K329,K332,K336)</f>
        <v>29130</v>
      </c>
    </row>
    <row r="314" spans="1:11" ht="15" customHeight="1" x14ac:dyDescent="0.25">
      <c r="A314" s="301"/>
      <c r="B314" s="306" t="s">
        <v>60</v>
      </c>
      <c r="C314" s="308" t="s">
        <v>16</v>
      </c>
      <c r="D314" s="354" t="s">
        <v>319</v>
      </c>
      <c r="E314" s="254" t="s">
        <v>22</v>
      </c>
      <c r="F314" s="257" t="s">
        <v>23</v>
      </c>
      <c r="G314" s="51">
        <f t="shared" si="38"/>
        <v>1900</v>
      </c>
      <c r="H314" s="240"/>
      <c r="I314" s="240">
        <v>1900</v>
      </c>
      <c r="J314" s="240"/>
      <c r="K314" s="240"/>
    </row>
    <row r="315" spans="1:11" ht="15" customHeight="1" x14ac:dyDescent="0.25">
      <c r="A315" s="301"/>
      <c r="B315" s="306"/>
      <c r="C315" s="308"/>
      <c r="D315" s="355"/>
      <c r="E315" s="41" t="s">
        <v>44</v>
      </c>
      <c r="F315" s="5" t="s">
        <v>55</v>
      </c>
      <c r="G315" s="51">
        <f t="shared" si="38"/>
        <v>1000</v>
      </c>
      <c r="H315" s="139"/>
      <c r="I315" s="139">
        <v>1000</v>
      </c>
      <c r="J315" s="139"/>
      <c r="K315" s="139"/>
    </row>
    <row r="316" spans="1:11" ht="19.149999999999999" customHeight="1" x14ac:dyDescent="0.25">
      <c r="A316" s="301"/>
      <c r="B316" s="306"/>
      <c r="C316" s="308"/>
      <c r="D316" s="152">
        <v>151</v>
      </c>
      <c r="E316" s="231" t="s">
        <v>22</v>
      </c>
      <c r="F316" s="5" t="s">
        <v>23</v>
      </c>
      <c r="G316" s="51">
        <f t="shared" si="38"/>
        <v>83132</v>
      </c>
      <c r="H316" s="52">
        <v>25600</v>
      </c>
      <c r="I316" s="52">
        <v>24900</v>
      </c>
      <c r="J316" s="52">
        <v>21997</v>
      </c>
      <c r="K316" s="52">
        <v>10635</v>
      </c>
    </row>
    <row r="317" spans="1:11" ht="19.149999999999999" customHeight="1" x14ac:dyDescent="0.25">
      <c r="A317" s="301"/>
      <c r="B317" s="306"/>
      <c r="C317" s="308"/>
      <c r="D317" s="41" t="s">
        <v>99</v>
      </c>
      <c r="E317" s="232" t="s">
        <v>22</v>
      </c>
      <c r="F317" s="153" t="s">
        <v>23</v>
      </c>
      <c r="G317" s="51">
        <f t="shared" si="38"/>
        <v>3900</v>
      </c>
      <c r="H317" s="52">
        <v>1000</v>
      </c>
      <c r="I317" s="52">
        <v>1000</v>
      </c>
      <c r="J317" s="52">
        <v>1000</v>
      </c>
      <c r="K317" s="52">
        <v>900</v>
      </c>
    </row>
    <row r="318" spans="1:11" ht="17.649999999999999" customHeight="1" x14ac:dyDescent="0.25">
      <c r="A318" s="301"/>
      <c r="B318" s="318"/>
      <c r="C318" s="319"/>
      <c r="D318" s="309" t="s">
        <v>36</v>
      </c>
      <c r="E318" s="310"/>
      <c r="F318" s="311"/>
      <c r="G318" s="260">
        <f>SUM(H318:K318)</f>
        <v>89932</v>
      </c>
      <c r="H318" s="260">
        <f>SUM(H314:H317)</f>
        <v>26600</v>
      </c>
      <c r="I318" s="260">
        <f t="shared" ref="I318:K318" si="65">SUM(I314:I317)</f>
        <v>28800</v>
      </c>
      <c r="J318" s="260">
        <f t="shared" si="65"/>
        <v>22997</v>
      </c>
      <c r="K318" s="260">
        <f t="shared" si="65"/>
        <v>11535</v>
      </c>
    </row>
    <row r="319" spans="1:11" ht="23.25" customHeight="1" x14ac:dyDescent="0.25">
      <c r="A319" s="301"/>
      <c r="B319" s="305" t="s">
        <v>86</v>
      </c>
      <c r="C319" s="307" t="s">
        <v>87</v>
      </c>
      <c r="D319" s="320">
        <v>151</v>
      </c>
      <c r="E319" s="41" t="s">
        <v>43</v>
      </c>
      <c r="F319" s="23" t="s">
        <v>54</v>
      </c>
      <c r="G319" s="24">
        <f t="shared" si="38"/>
        <v>3000</v>
      </c>
      <c r="H319" s="25">
        <v>500</v>
      </c>
      <c r="I319" s="25">
        <v>500</v>
      </c>
      <c r="J319" s="25">
        <v>2000</v>
      </c>
      <c r="K319" s="25"/>
    </row>
    <row r="320" spans="1:11" ht="15" customHeight="1" x14ac:dyDescent="0.25">
      <c r="A320" s="301"/>
      <c r="B320" s="306"/>
      <c r="C320" s="308"/>
      <c r="D320" s="321"/>
      <c r="E320" s="41" t="s">
        <v>44</v>
      </c>
      <c r="F320" s="5" t="s">
        <v>55</v>
      </c>
      <c r="G320" s="24">
        <f t="shared" si="38"/>
        <v>11494</v>
      </c>
      <c r="H320" s="25">
        <v>4429</v>
      </c>
      <c r="I320" s="25">
        <v>2759</v>
      </c>
      <c r="J320" s="25">
        <v>2529</v>
      </c>
      <c r="K320" s="25">
        <v>1777</v>
      </c>
    </row>
    <row r="321" spans="1:11" ht="15" customHeight="1" x14ac:dyDescent="0.25">
      <c r="A321" s="301"/>
      <c r="B321" s="318"/>
      <c r="C321" s="319"/>
      <c r="D321" s="309" t="s">
        <v>90</v>
      </c>
      <c r="E321" s="310"/>
      <c r="F321" s="311"/>
      <c r="G321" s="260">
        <f>SUM(H321:K321)</f>
        <v>14494</v>
      </c>
      <c r="H321" s="260">
        <f>SUM(H319:H320)</f>
        <v>4929</v>
      </c>
      <c r="I321" s="260">
        <f>SUM(I319:I320)</f>
        <v>3259</v>
      </c>
      <c r="J321" s="260">
        <f>SUM(J319:J320)</f>
        <v>4529</v>
      </c>
      <c r="K321" s="260">
        <f>SUM(K319:K320)</f>
        <v>1777</v>
      </c>
    </row>
    <row r="322" spans="1:11" ht="15" customHeight="1" x14ac:dyDescent="0.25">
      <c r="A322" s="301"/>
      <c r="B322" s="305" t="s">
        <v>101</v>
      </c>
      <c r="C322" s="307" t="s">
        <v>102</v>
      </c>
      <c r="D322" s="15">
        <v>151</v>
      </c>
      <c r="E322" s="41" t="s">
        <v>205</v>
      </c>
      <c r="F322" s="26" t="s">
        <v>206</v>
      </c>
      <c r="G322" s="24">
        <f>SUM(H322:K322)</f>
        <v>1000</v>
      </c>
      <c r="H322" s="25"/>
      <c r="I322" s="25">
        <v>700</v>
      </c>
      <c r="J322" s="25">
        <v>300</v>
      </c>
      <c r="K322" s="25"/>
    </row>
    <row r="323" spans="1:11" ht="15" customHeight="1" x14ac:dyDescent="0.25">
      <c r="A323" s="301"/>
      <c r="B323" s="318"/>
      <c r="C323" s="319"/>
      <c r="D323" s="309" t="s">
        <v>103</v>
      </c>
      <c r="E323" s="310"/>
      <c r="F323" s="311"/>
      <c r="G323" s="260">
        <f>SUM(H323:K323)</f>
        <v>1000</v>
      </c>
      <c r="H323" s="260">
        <f t="shared" ref="H323:K323" si="66">SUM(H322)</f>
        <v>0</v>
      </c>
      <c r="I323" s="260">
        <f t="shared" si="66"/>
        <v>700</v>
      </c>
      <c r="J323" s="260">
        <f t="shared" si="66"/>
        <v>300</v>
      </c>
      <c r="K323" s="260">
        <f t="shared" si="66"/>
        <v>0</v>
      </c>
    </row>
    <row r="324" spans="1:11" ht="26.45" customHeight="1" x14ac:dyDescent="0.25">
      <c r="A324" s="301"/>
      <c r="B324" s="305" t="s">
        <v>109</v>
      </c>
      <c r="C324" s="307" t="s">
        <v>122</v>
      </c>
      <c r="D324" s="315">
        <v>142</v>
      </c>
      <c r="E324" s="41" t="s">
        <v>184</v>
      </c>
      <c r="F324" s="23" t="s">
        <v>190</v>
      </c>
      <c r="G324" s="24">
        <f t="shared" si="38"/>
        <v>307</v>
      </c>
      <c r="H324" s="25">
        <v>78</v>
      </c>
      <c r="I324" s="25">
        <v>77</v>
      </c>
      <c r="J324" s="25">
        <v>76</v>
      </c>
      <c r="K324" s="25">
        <v>76</v>
      </c>
    </row>
    <row r="325" spans="1:11" ht="37.35" customHeight="1" x14ac:dyDescent="0.25">
      <c r="A325" s="301"/>
      <c r="B325" s="306"/>
      <c r="C325" s="308"/>
      <c r="D325" s="316"/>
      <c r="E325" s="41" t="s">
        <v>180</v>
      </c>
      <c r="F325" s="23" t="s">
        <v>181</v>
      </c>
      <c r="G325" s="24">
        <f t="shared" si="38"/>
        <v>4170</v>
      </c>
      <c r="H325" s="25"/>
      <c r="I325" s="25">
        <v>1400</v>
      </c>
      <c r="J325" s="25">
        <v>2770</v>
      </c>
      <c r="K325" s="25"/>
    </row>
    <row r="326" spans="1:11" ht="15" customHeight="1" x14ac:dyDescent="0.25">
      <c r="A326" s="301"/>
      <c r="B326" s="306"/>
      <c r="C326" s="308"/>
      <c r="D326" s="316"/>
      <c r="E326" s="41" t="s">
        <v>38</v>
      </c>
      <c r="F326" s="23" t="s">
        <v>49</v>
      </c>
      <c r="G326" s="24">
        <f t="shared" si="38"/>
        <v>15894</v>
      </c>
      <c r="H326" s="25">
        <v>3974</v>
      </c>
      <c r="I326" s="25">
        <v>3973</v>
      </c>
      <c r="J326" s="25">
        <v>3974</v>
      </c>
      <c r="K326" s="25">
        <v>3973</v>
      </c>
    </row>
    <row r="327" spans="1:11" ht="24.75" customHeight="1" x14ac:dyDescent="0.25">
      <c r="A327" s="301"/>
      <c r="B327" s="306"/>
      <c r="C327" s="308"/>
      <c r="D327" s="316"/>
      <c r="E327" s="41" t="s">
        <v>169</v>
      </c>
      <c r="F327" s="23" t="s">
        <v>174</v>
      </c>
      <c r="G327" s="24">
        <f t="shared" si="38"/>
        <v>17384</v>
      </c>
      <c r="H327" s="25">
        <v>7786</v>
      </c>
      <c r="I327" s="25">
        <v>3306</v>
      </c>
      <c r="J327" s="25">
        <v>3306</v>
      </c>
      <c r="K327" s="25">
        <v>2986</v>
      </c>
    </row>
    <row r="328" spans="1:11" ht="15" customHeight="1" x14ac:dyDescent="0.25">
      <c r="A328" s="301"/>
      <c r="B328" s="306"/>
      <c r="C328" s="308"/>
      <c r="D328" s="317"/>
      <c r="E328" s="41" t="s">
        <v>170</v>
      </c>
      <c r="F328" s="23" t="s">
        <v>175</v>
      </c>
      <c r="G328" s="24">
        <f t="shared" si="38"/>
        <v>426</v>
      </c>
      <c r="H328" s="25">
        <v>107</v>
      </c>
      <c r="I328" s="25">
        <v>106</v>
      </c>
      <c r="J328" s="25">
        <v>107</v>
      </c>
      <c r="K328" s="25">
        <v>106</v>
      </c>
    </row>
    <row r="329" spans="1:11" ht="15" customHeight="1" x14ac:dyDescent="0.25">
      <c r="A329" s="301"/>
      <c r="B329" s="318"/>
      <c r="C329" s="319"/>
      <c r="D329" s="309" t="s">
        <v>121</v>
      </c>
      <c r="E329" s="310"/>
      <c r="F329" s="311"/>
      <c r="G329" s="260">
        <f>SUM(H329:K329)</f>
        <v>38181</v>
      </c>
      <c r="H329" s="260">
        <f>SUM(H324:H328)</f>
        <v>11945</v>
      </c>
      <c r="I329" s="260">
        <f t="shared" ref="I329:K329" si="67">SUM(I324:I328)</f>
        <v>8862</v>
      </c>
      <c r="J329" s="260">
        <f t="shared" si="67"/>
        <v>10233</v>
      </c>
      <c r="K329" s="260">
        <f t="shared" si="67"/>
        <v>7141</v>
      </c>
    </row>
    <row r="330" spans="1:11" ht="35.450000000000003" customHeight="1" x14ac:dyDescent="0.25">
      <c r="A330" s="301"/>
      <c r="B330" s="305" t="s">
        <v>128</v>
      </c>
      <c r="C330" s="307" t="s">
        <v>127</v>
      </c>
      <c r="D330" s="320">
        <v>151</v>
      </c>
      <c r="E330" s="41" t="s">
        <v>47</v>
      </c>
      <c r="F330" s="184" t="s">
        <v>58</v>
      </c>
      <c r="G330" s="24">
        <f t="shared" si="38"/>
        <v>3500</v>
      </c>
      <c r="H330" s="42">
        <v>1000</v>
      </c>
      <c r="I330" s="42">
        <v>1000</v>
      </c>
      <c r="J330" s="42">
        <v>1000</v>
      </c>
      <c r="K330" s="42">
        <v>500</v>
      </c>
    </row>
    <row r="331" spans="1:11" ht="15" customHeight="1" x14ac:dyDescent="0.25">
      <c r="A331" s="301"/>
      <c r="B331" s="306"/>
      <c r="C331" s="308"/>
      <c r="D331" s="321"/>
      <c r="E331" s="41" t="s">
        <v>48</v>
      </c>
      <c r="F331" s="23" t="s">
        <v>23</v>
      </c>
      <c r="G331" s="24">
        <f t="shared" si="38"/>
        <v>14425</v>
      </c>
      <c r="H331" s="25">
        <v>4155</v>
      </c>
      <c r="I331" s="25">
        <v>3905</v>
      </c>
      <c r="J331" s="25">
        <v>3804</v>
      </c>
      <c r="K331" s="25">
        <v>2561</v>
      </c>
    </row>
    <row r="332" spans="1:11" ht="15" customHeight="1" x14ac:dyDescent="0.25">
      <c r="A332" s="301"/>
      <c r="B332" s="318"/>
      <c r="C332" s="319"/>
      <c r="D332" s="309" t="s">
        <v>125</v>
      </c>
      <c r="E332" s="310"/>
      <c r="F332" s="311"/>
      <c r="G332" s="260">
        <f>SUM(H332:K332)</f>
        <v>17925</v>
      </c>
      <c r="H332" s="260">
        <f t="shared" ref="H332:K332" si="68">SUM(H330:H331)</f>
        <v>5155</v>
      </c>
      <c r="I332" s="260">
        <f t="shared" si="68"/>
        <v>4905</v>
      </c>
      <c r="J332" s="260">
        <f t="shared" si="68"/>
        <v>4804</v>
      </c>
      <c r="K332" s="260">
        <f t="shared" si="68"/>
        <v>3061</v>
      </c>
    </row>
    <row r="333" spans="1:11" ht="15" customHeight="1" x14ac:dyDescent="0.25">
      <c r="A333" s="301"/>
      <c r="B333" s="305" t="s">
        <v>135</v>
      </c>
      <c r="C333" s="307" t="s">
        <v>136</v>
      </c>
      <c r="D333" s="320">
        <v>151</v>
      </c>
      <c r="E333" s="41" t="s">
        <v>40</v>
      </c>
      <c r="F333" s="23" t="s">
        <v>51</v>
      </c>
      <c r="G333" s="24">
        <f t="shared" si="38"/>
        <v>46901</v>
      </c>
      <c r="H333" s="25">
        <v>8795</v>
      </c>
      <c r="I333" s="25">
        <v>21095</v>
      </c>
      <c r="J333" s="25">
        <v>12395</v>
      </c>
      <c r="K333" s="25">
        <v>4616</v>
      </c>
    </row>
    <row r="334" spans="1:11" ht="15" customHeight="1" x14ac:dyDescent="0.25">
      <c r="A334" s="301"/>
      <c r="B334" s="306"/>
      <c r="C334" s="308"/>
      <c r="D334" s="323"/>
      <c r="E334" s="41" t="s">
        <v>41</v>
      </c>
      <c r="F334" s="23" t="s">
        <v>52</v>
      </c>
      <c r="G334" s="24">
        <f t="shared" si="38"/>
        <v>4000</v>
      </c>
      <c r="H334" s="25">
        <v>4000</v>
      </c>
      <c r="I334" s="25"/>
      <c r="J334" s="25"/>
      <c r="K334" s="25"/>
    </row>
    <row r="335" spans="1:11" ht="15" customHeight="1" x14ac:dyDescent="0.25">
      <c r="A335" s="301"/>
      <c r="B335" s="306"/>
      <c r="C335" s="308"/>
      <c r="D335" s="321"/>
      <c r="E335" s="41" t="s">
        <v>42</v>
      </c>
      <c r="F335" s="23" t="s">
        <v>53</v>
      </c>
      <c r="G335" s="24">
        <f t="shared" si="38"/>
        <v>16400</v>
      </c>
      <c r="H335" s="25">
        <v>3500</v>
      </c>
      <c r="I335" s="25">
        <v>10500</v>
      </c>
      <c r="J335" s="25">
        <v>1400</v>
      </c>
      <c r="K335" s="25">
        <v>1000</v>
      </c>
    </row>
    <row r="336" spans="1:11" ht="15" customHeight="1" thickBot="1" x14ac:dyDescent="0.3">
      <c r="A336" s="302"/>
      <c r="B336" s="306"/>
      <c r="C336" s="308"/>
      <c r="D336" s="348" t="s">
        <v>133</v>
      </c>
      <c r="E336" s="349"/>
      <c r="F336" s="350"/>
      <c r="G336" s="273">
        <f>SUM(H336:K336)</f>
        <v>67301</v>
      </c>
      <c r="H336" s="273">
        <f>SUM(H333:H335)</f>
        <v>16295</v>
      </c>
      <c r="I336" s="273">
        <f>SUM(I333:I335)</f>
        <v>31595</v>
      </c>
      <c r="J336" s="273">
        <f>SUM(J333:J335)</f>
        <v>13795</v>
      </c>
      <c r="K336" s="273">
        <f>SUM(K333:K335)</f>
        <v>5616</v>
      </c>
    </row>
    <row r="337" spans="1:11" ht="15" customHeight="1" thickBot="1" x14ac:dyDescent="0.3">
      <c r="A337" s="280" t="s">
        <v>193</v>
      </c>
      <c r="B337" s="340" t="s">
        <v>196</v>
      </c>
      <c r="C337" s="341"/>
      <c r="D337" s="341"/>
      <c r="E337" s="341"/>
      <c r="F337" s="342"/>
      <c r="G337" s="281">
        <f>SUM(H337:K337)</f>
        <v>306741</v>
      </c>
      <c r="H337" s="281">
        <f>SUM(H340,H343,H345,H351,H354,H358)</f>
        <v>89747</v>
      </c>
      <c r="I337" s="281">
        <f>SUM(I340,I343,I345,I351,I354,I358)</f>
        <v>84707</v>
      </c>
      <c r="J337" s="281">
        <f>SUM(J340,J343,J345,J351,J354,J358)</f>
        <v>74047</v>
      </c>
      <c r="K337" s="282">
        <f>SUM(K340,K343,K345,K351,K354,K358)</f>
        <v>58240</v>
      </c>
    </row>
    <row r="338" spans="1:11" ht="15" customHeight="1" x14ac:dyDescent="0.25">
      <c r="A338" s="356"/>
      <c r="B338" s="306" t="s">
        <v>60</v>
      </c>
      <c r="C338" s="308" t="s">
        <v>16</v>
      </c>
      <c r="D338" s="54">
        <v>151</v>
      </c>
      <c r="E338" s="181" t="s">
        <v>22</v>
      </c>
      <c r="F338" s="186" t="s">
        <v>59</v>
      </c>
      <c r="G338" s="51">
        <f t="shared" si="38"/>
        <v>115046</v>
      </c>
      <c r="H338" s="52">
        <v>34068</v>
      </c>
      <c r="I338" s="52">
        <v>32437</v>
      </c>
      <c r="J338" s="52">
        <v>25320</v>
      </c>
      <c r="K338" s="52">
        <v>23221</v>
      </c>
    </row>
    <row r="339" spans="1:11" ht="15" customHeight="1" x14ac:dyDescent="0.25">
      <c r="A339" s="356"/>
      <c r="B339" s="306"/>
      <c r="C339" s="308"/>
      <c r="D339" s="41" t="s">
        <v>99</v>
      </c>
      <c r="E339" s="15" t="s">
        <v>41</v>
      </c>
      <c r="F339" s="5" t="s">
        <v>52</v>
      </c>
      <c r="G339" s="24">
        <f t="shared" si="38"/>
        <v>3500</v>
      </c>
      <c r="H339" s="25">
        <v>875</v>
      </c>
      <c r="I339" s="25">
        <v>875</v>
      </c>
      <c r="J339" s="25">
        <v>875</v>
      </c>
      <c r="K339" s="25">
        <v>875</v>
      </c>
    </row>
    <row r="340" spans="1:11" ht="15" customHeight="1" x14ac:dyDescent="0.25">
      <c r="A340" s="356"/>
      <c r="B340" s="318"/>
      <c r="C340" s="319"/>
      <c r="D340" s="309" t="s">
        <v>36</v>
      </c>
      <c r="E340" s="310"/>
      <c r="F340" s="311"/>
      <c r="G340" s="260">
        <f>SUM(H340:K340)</f>
        <v>118546</v>
      </c>
      <c r="H340" s="260">
        <f>SUM(H338:H339)</f>
        <v>34943</v>
      </c>
      <c r="I340" s="260">
        <f>SUM(I338:I339)</f>
        <v>33312</v>
      </c>
      <c r="J340" s="260">
        <f>SUM(J338:J339)</f>
        <v>26195</v>
      </c>
      <c r="K340" s="260">
        <f>SUM(K338:K339)</f>
        <v>24096</v>
      </c>
    </row>
    <row r="341" spans="1:11" ht="24.75" customHeight="1" x14ac:dyDescent="0.25">
      <c r="A341" s="356"/>
      <c r="B341" s="306" t="s">
        <v>86</v>
      </c>
      <c r="C341" s="308" t="s">
        <v>87</v>
      </c>
      <c r="D341" s="320">
        <v>151</v>
      </c>
      <c r="E341" s="41" t="s">
        <v>43</v>
      </c>
      <c r="F341" s="23" t="s">
        <v>54</v>
      </c>
      <c r="G341" s="24">
        <f t="shared" si="38"/>
        <v>3000</v>
      </c>
      <c r="H341" s="25">
        <v>200</v>
      </c>
      <c r="I341" s="25">
        <v>200</v>
      </c>
      <c r="J341" s="25">
        <v>2300</v>
      </c>
      <c r="K341" s="25">
        <v>300</v>
      </c>
    </row>
    <row r="342" spans="1:11" ht="17.45" customHeight="1" x14ac:dyDescent="0.25">
      <c r="A342" s="356"/>
      <c r="B342" s="306"/>
      <c r="C342" s="308"/>
      <c r="D342" s="321"/>
      <c r="E342" s="41" t="s">
        <v>44</v>
      </c>
      <c r="F342" s="5" t="s">
        <v>55</v>
      </c>
      <c r="G342" s="24">
        <f t="shared" si="38"/>
        <v>37800</v>
      </c>
      <c r="H342" s="25">
        <v>11542</v>
      </c>
      <c r="I342" s="25">
        <v>10733</v>
      </c>
      <c r="J342" s="25">
        <v>9213</v>
      </c>
      <c r="K342" s="25">
        <v>6312</v>
      </c>
    </row>
    <row r="343" spans="1:11" ht="18" customHeight="1" x14ac:dyDescent="0.25">
      <c r="A343" s="356"/>
      <c r="B343" s="318"/>
      <c r="C343" s="319"/>
      <c r="D343" s="309" t="s">
        <v>90</v>
      </c>
      <c r="E343" s="310"/>
      <c r="F343" s="311"/>
      <c r="G343" s="260">
        <f>SUM(H343:K343)</f>
        <v>40800</v>
      </c>
      <c r="H343" s="260">
        <f>SUM(H341:H342)</f>
        <v>11742</v>
      </c>
      <c r="I343" s="260">
        <f>SUM(I341:I342)</f>
        <v>10933</v>
      </c>
      <c r="J343" s="260">
        <f>SUM(J341:J342)</f>
        <v>11513</v>
      </c>
      <c r="K343" s="260">
        <f>SUM(K341:K342)</f>
        <v>6612</v>
      </c>
    </row>
    <row r="344" spans="1:11" ht="15.75" customHeight="1" x14ac:dyDescent="0.25">
      <c r="A344" s="356"/>
      <c r="B344" s="305" t="s">
        <v>101</v>
      </c>
      <c r="C344" s="307" t="s">
        <v>102</v>
      </c>
      <c r="D344" s="15">
        <v>151</v>
      </c>
      <c r="E344" s="41" t="s">
        <v>205</v>
      </c>
      <c r="F344" s="26" t="s">
        <v>206</v>
      </c>
      <c r="G344" s="24">
        <f>SUM(H344:K344)</f>
        <v>1000</v>
      </c>
      <c r="H344" s="25"/>
      <c r="I344" s="25">
        <v>500</v>
      </c>
      <c r="J344" s="25">
        <v>500</v>
      </c>
      <c r="K344" s="25"/>
    </row>
    <row r="345" spans="1:11" ht="18" customHeight="1" x14ac:dyDescent="0.25">
      <c r="A345" s="356"/>
      <c r="B345" s="318"/>
      <c r="C345" s="319"/>
      <c r="D345" s="309" t="s">
        <v>103</v>
      </c>
      <c r="E345" s="310"/>
      <c r="F345" s="311"/>
      <c r="G345" s="260">
        <f>SUM(H345:K345)</f>
        <v>1000</v>
      </c>
      <c r="H345" s="260">
        <f t="shared" ref="H345:K345" si="69">SUM(H344)</f>
        <v>0</v>
      </c>
      <c r="I345" s="260">
        <f t="shared" si="69"/>
        <v>500</v>
      </c>
      <c r="J345" s="260">
        <f t="shared" si="69"/>
        <v>500</v>
      </c>
      <c r="K345" s="260">
        <f t="shared" si="69"/>
        <v>0</v>
      </c>
    </row>
    <row r="346" spans="1:11" ht="25.5" customHeight="1" x14ac:dyDescent="0.25">
      <c r="A346" s="356"/>
      <c r="B346" s="305" t="s">
        <v>109</v>
      </c>
      <c r="C346" s="307" t="s">
        <v>122</v>
      </c>
      <c r="D346" s="315">
        <v>142</v>
      </c>
      <c r="E346" s="41" t="s">
        <v>184</v>
      </c>
      <c r="F346" s="23" t="s">
        <v>190</v>
      </c>
      <c r="G346" s="24">
        <f t="shared" si="38"/>
        <v>307</v>
      </c>
      <c r="H346" s="25">
        <v>77</v>
      </c>
      <c r="I346" s="25">
        <v>77</v>
      </c>
      <c r="J346" s="25">
        <v>77</v>
      </c>
      <c r="K346" s="25">
        <v>76</v>
      </c>
    </row>
    <row r="347" spans="1:11" ht="33.950000000000003" customHeight="1" x14ac:dyDescent="0.25">
      <c r="A347" s="356"/>
      <c r="B347" s="306"/>
      <c r="C347" s="308"/>
      <c r="D347" s="316"/>
      <c r="E347" s="41" t="s">
        <v>180</v>
      </c>
      <c r="F347" s="23" t="s">
        <v>181</v>
      </c>
      <c r="G347" s="24">
        <f t="shared" si="38"/>
        <v>2780</v>
      </c>
      <c r="H347" s="25"/>
      <c r="I347" s="25">
        <v>680</v>
      </c>
      <c r="J347" s="25">
        <v>2100</v>
      </c>
      <c r="K347" s="25"/>
    </row>
    <row r="348" spans="1:11" ht="15" customHeight="1" x14ac:dyDescent="0.25">
      <c r="A348" s="356"/>
      <c r="B348" s="306"/>
      <c r="C348" s="308"/>
      <c r="D348" s="316"/>
      <c r="E348" s="41" t="s">
        <v>38</v>
      </c>
      <c r="F348" s="23" t="s">
        <v>49</v>
      </c>
      <c r="G348" s="24">
        <f t="shared" si="38"/>
        <v>15872</v>
      </c>
      <c r="H348" s="25">
        <v>3969</v>
      </c>
      <c r="I348" s="25">
        <v>4090</v>
      </c>
      <c r="J348" s="25">
        <v>3846</v>
      </c>
      <c r="K348" s="25">
        <v>3967</v>
      </c>
    </row>
    <row r="349" spans="1:11" ht="26.45" customHeight="1" x14ac:dyDescent="0.25">
      <c r="A349" s="356"/>
      <c r="B349" s="306"/>
      <c r="C349" s="308"/>
      <c r="D349" s="316"/>
      <c r="E349" s="41" t="s">
        <v>169</v>
      </c>
      <c r="F349" s="23" t="s">
        <v>174</v>
      </c>
      <c r="G349" s="24">
        <f t="shared" si="38"/>
        <v>17384</v>
      </c>
      <c r="H349" s="25">
        <v>4346</v>
      </c>
      <c r="I349" s="25">
        <v>4346</v>
      </c>
      <c r="J349" s="25">
        <v>4346</v>
      </c>
      <c r="K349" s="25">
        <v>4346</v>
      </c>
    </row>
    <row r="350" spans="1:11" ht="15" customHeight="1" x14ac:dyDescent="0.25">
      <c r="A350" s="356"/>
      <c r="B350" s="306"/>
      <c r="C350" s="308"/>
      <c r="D350" s="317"/>
      <c r="E350" s="41" t="s">
        <v>170</v>
      </c>
      <c r="F350" s="23" t="s">
        <v>175</v>
      </c>
      <c r="G350" s="24">
        <f t="shared" si="38"/>
        <v>384</v>
      </c>
      <c r="H350" s="25">
        <v>96</v>
      </c>
      <c r="I350" s="25">
        <v>96</v>
      </c>
      <c r="J350" s="25">
        <v>96</v>
      </c>
      <c r="K350" s="25">
        <v>96</v>
      </c>
    </row>
    <row r="351" spans="1:11" ht="15" customHeight="1" x14ac:dyDescent="0.25">
      <c r="A351" s="356"/>
      <c r="B351" s="318"/>
      <c r="C351" s="319"/>
      <c r="D351" s="309" t="s">
        <v>121</v>
      </c>
      <c r="E351" s="310"/>
      <c r="F351" s="311"/>
      <c r="G351" s="260">
        <f>SUM(H351:K351)</f>
        <v>36727</v>
      </c>
      <c r="H351" s="260">
        <f>SUM(H346:H350)</f>
        <v>8488</v>
      </c>
      <c r="I351" s="260">
        <f>SUM(I346:I350)</f>
        <v>9289</v>
      </c>
      <c r="J351" s="260">
        <f>SUM(J346:J350)</f>
        <v>10465</v>
      </c>
      <c r="K351" s="260">
        <f>SUM(K346:K350)</f>
        <v>8485</v>
      </c>
    </row>
    <row r="352" spans="1:11" ht="35.450000000000003" customHeight="1" x14ac:dyDescent="0.25">
      <c r="A352" s="356"/>
      <c r="B352" s="305" t="s">
        <v>128</v>
      </c>
      <c r="C352" s="307" t="s">
        <v>127</v>
      </c>
      <c r="D352" s="320">
        <v>151</v>
      </c>
      <c r="E352" s="41" t="s">
        <v>47</v>
      </c>
      <c r="F352" s="184" t="s">
        <v>58</v>
      </c>
      <c r="G352" s="24">
        <f t="shared" si="38"/>
        <v>2200</v>
      </c>
      <c r="H352" s="42">
        <v>1000</v>
      </c>
      <c r="I352" s="42">
        <v>600</v>
      </c>
      <c r="J352" s="42">
        <v>300</v>
      </c>
      <c r="K352" s="42">
        <v>300</v>
      </c>
    </row>
    <row r="353" spans="1:11" ht="15" customHeight="1" x14ac:dyDescent="0.25">
      <c r="A353" s="356"/>
      <c r="B353" s="306"/>
      <c r="C353" s="308"/>
      <c r="D353" s="321"/>
      <c r="E353" s="41" t="s">
        <v>48</v>
      </c>
      <c r="F353" s="23" t="s">
        <v>23</v>
      </c>
      <c r="G353" s="24">
        <f t="shared" si="38"/>
        <v>16112</v>
      </c>
      <c r="H353" s="25">
        <v>4364</v>
      </c>
      <c r="I353" s="25">
        <v>4363</v>
      </c>
      <c r="J353" s="25">
        <v>4364</v>
      </c>
      <c r="K353" s="25">
        <v>3021</v>
      </c>
    </row>
    <row r="354" spans="1:11" ht="15" customHeight="1" x14ac:dyDescent="0.25">
      <c r="A354" s="356"/>
      <c r="B354" s="318"/>
      <c r="C354" s="319"/>
      <c r="D354" s="309" t="s">
        <v>125</v>
      </c>
      <c r="E354" s="310"/>
      <c r="F354" s="311"/>
      <c r="G354" s="260">
        <f>SUM(H354:K354)</f>
        <v>18312</v>
      </c>
      <c r="H354" s="260">
        <f t="shared" ref="H354:K354" si="70">SUM(H352:H353)</f>
        <v>5364</v>
      </c>
      <c r="I354" s="260">
        <f t="shared" si="70"/>
        <v>4963</v>
      </c>
      <c r="J354" s="260">
        <f t="shared" si="70"/>
        <v>4664</v>
      </c>
      <c r="K354" s="260">
        <f t="shared" si="70"/>
        <v>3321</v>
      </c>
    </row>
    <row r="355" spans="1:11" ht="15" customHeight="1" x14ac:dyDescent="0.25">
      <c r="A355" s="356"/>
      <c r="B355" s="305" t="s">
        <v>135</v>
      </c>
      <c r="C355" s="307" t="s">
        <v>136</v>
      </c>
      <c r="D355" s="320">
        <v>151</v>
      </c>
      <c r="E355" s="41" t="s">
        <v>40</v>
      </c>
      <c r="F355" s="23" t="s">
        <v>51</v>
      </c>
      <c r="G355" s="24">
        <f t="shared" si="38"/>
        <v>70849</v>
      </c>
      <c r="H355" s="25">
        <v>20484</v>
      </c>
      <c r="I355" s="25">
        <v>21484</v>
      </c>
      <c r="J355" s="25">
        <v>16484</v>
      </c>
      <c r="K355" s="25">
        <v>12397</v>
      </c>
    </row>
    <row r="356" spans="1:11" ht="15" customHeight="1" x14ac:dyDescent="0.25">
      <c r="A356" s="356"/>
      <c r="B356" s="306"/>
      <c r="C356" s="308"/>
      <c r="D356" s="323"/>
      <c r="E356" s="41" t="s">
        <v>41</v>
      </c>
      <c r="F356" s="23" t="s">
        <v>52</v>
      </c>
      <c r="G356" s="24">
        <f t="shared" si="38"/>
        <v>4000</v>
      </c>
      <c r="H356" s="25">
        <v>4000</v>
      </c>
      <c r="I356" s="25"/>
      <c r="J356" s="25"/>
      <c r="K356" s="25"/>
    </row>
    <row r="357" spans="1:11" ht="15" customHeight="1" x14ac:dyDescent="0.25">
      <c r="A357" s="356"/>
      <c r="B357" s="306"/>
      <c r="C357" s="308"/>
      <c r="D357" s="321"/>
      <c r="E357" s="41" t="s">
        <v>42</v>
      </c>
      <c r="F357" s="23" t="s">
        <v>53</v>
      </c>
      <c r="G357" s="24">
        <f t="shared" si="38"/>
        <v>16507</v>
      </c>
      <c r="H357" s="25">
        <v>4726</v>
      </c>
      <c r="I357" s="25">
        <v>4226</v>
      </c>
      <c r="J357" s="25">
        <v>4226</v>
      </c>
      <c r="K357" s="25">
        <v>3329</v>
      </c>
    </row>
    <row r="358" spans="1:11" ht="15" customHeight="1" thickBot="1" x14ac:dyDescent="0.3">
      <c r="A358" s="356"/>
      <c r="B358" s="306"/>
      <c r="C358" s="308"/>
      <c r="D358" s="348" t="s">
        <v>133</v>
      </c>
      <c r="E358" s="349"/>
      <c r="F358" s="350"/>
      <c r="G358" s="273">
        <f>SUM(H358:K358)</f>
        <v>91356</v>
      </c>
      <c r="H358" s="273">
        <f t="shared" ref="H358:K358" si="71">SUM(H355:H357)</f>
        <v>29210</v>
      </c>
      <c r="I358" s="273">
        <f t="shared" si="71"/>
        <v>25710</v>
      </c>
      <c r="J358" s="273">
        <f t="shared" si="71"/>
        <v>20710</v>
      </c>
      <c r="K358" s="273">
        <f t="shared" si="71"/>
        <v>15726</v>
      </c>
    </row>
    <row r="359" spans="1:11" ht="15" customHeight="1" thickBot="1" x14ac:dyDescent="0.3">
      <c r="A359" s="280" t="s">
        <v>195</v>
      </c>
      <c r="B359" s="340" t="s">
        <v>198</v>
      </c>
      <c r="C359" s="341"/>
      <c r="D359" s="341"/>
      <c r="E359" s="341"/>
      <c r="F359" s="342"/>
      <c r="G359" s="281">
        <f>SUM(H359:K359)</f>
        <v>200283</v>
      </c>
      <c r="H359" s="281">
        <f>SUM(H362,,H365,H367,H373+H376+H381)</f>
        <v>66053</v>
      </c>
      <c r="I359" s="281">
        <f>SUM(I362,,I365,I367,I373+I376+I381)</f>
        <v>73197</v>
      </c>
      <c r="J359" s="281">
        <f>SUM(J362,,J365,J367,J373+J376+J381)</f>
        <v>44710</v>
      </c>
      <c r="K359" s="282">
        <f>SUM(K362,,K365,K367,K373+K376+K381)</f>
        <v>16323</v>
      </c>
    </row>
    <row r="360" spans="1:11" ht="15" customHeight="1" x14ac:dyDescent="0.25">
      <c r="A360" s="301"/>
      <c r="B360" s="306" t="s">
        <v>60</v>
      </c>
      <c r="C360" s="308" t="s">
        <v>16</v>
      </c>
      <c r="D360" s="256" t="s">
        <v>319</v>
      </c>
      <c r="E360" s="254" t="s">
        <v>22</v>
      </c>
      <c r="F360" s="257" t="s">
        <v>23</v>
      </c>
      <c r="G360" s="51">
        <f t="shared" si="38"/>
        <v>642</v>
      </c>
      <c r="H360" s="240"/>
      <c r="I360" s="240">
        <v>642</v>
      </c>
      <c r="J360" s="240"/>
      <c r="K360" s="240"/>
    </row>
    <row r="361" spans="1:11" ht="21.2" customHeight="1" x14ac:dyDescent="0.25">
      <c r="A361" s="301"/>
      <c r="B361" s="306"/>
      <c r="C361" s="308"/>
      <c r="D361" s="53">
        <v>151</v>
      </c>
      <c r="E361" s="236" t="s">
        <v>22</v>
      </c>
      <c r="F361" s="5" t="s">
        <v>23</v>
      </c>
      <c r="G361" s="51">
        <f t="shared" si="38"/>
        <v>86614</v>
      </c>
      <c r="H361" s="52">
        <v>26454</v>
      </c>
      <c r="I361" s="52">
        <v>31354</v>
      </c>
      <c r="J361" s="52">
        <v>21179</v>
      </c>
      <c r="K361" s="52">
        <v>7627</v>
      </c>
    </row>
    <row r="362" spans="1:11" ht="15" customHeight="1" x14ac:dyDescent="0.25">
      <c r="A362" s="301"/>
      <c r="B362" s="318"/>
      <c r="C362" s="319"/>
      <c r="D362" s="309" t="s">
        <v>36</v>
      </c>
      <c r="E362" s="310"/>
      <c r="F362" s="311"/>
      <c r="G362" s="260">
        <f>SUM(H362:K362)</f>
        <v>87256</v>
      </c>
      <c r="H362" s="260">
        <f>SUM(H360:H361)</f>
        <v>26454</v>
      </c>
      <c r="I362" s="260">
        <f t="shared" ref="I362:K362" si="72">SUM(I360:I361)</f>
        <v>31996</v>
      </c>
      <c r="J362" s="260">
        <f t="shared" si="72"/>
        <v>21179</v>
      </c>
      <c r="K362" s="260">
        <f t="shared" si="72"/>
        <v>7627</v>
      </c>
    </row>
    <row r="363" spans="1:11" ht="24.75" customHeight="1" x14ac:dyDescent="0.25">
      <c r="A363" s="301"/>
      <c r="B363" s="305" t="s">
        <v>86</v>
      </c>
      <c r="C363" s="307" t="s">
        <v>87</v>
      </c>
      <c r="D363" s="320">
        <v>151</v>
      </c>
      <c r="E363" s="41" t="s">
        <v>43</v>
      </c>
      <c r="F363" s="23" t="s">
        <v>54</v>
      </c>
      <c r="G363" s="24">
        <f>SUM(H363:K363)</f>
        <v>6000</v>
      </c>
      <c r="H363" s="25">
        <v>500</v>
      </c>
      <c r="I363" s="25">
        <v>5200</v>
      </c>
      <c r="J363" s="25">
        <v>100</v>
      </c>
      <c r="K363" s="25">
        <v>200</v>
      </c>
    </row>
    <row r="364" spans="1:11" ht="15.75" customHeight="1" x14ac:dyDescent="0.25">
      <c r="A364" s="301"/>
      <c r="B364" s="306"/>
      <c r="C364" s="308"/>
      <c r="D364" s="321"/>
      <c r="E364" s="41" t="s">
        <v>44</v>
      </c>
      <c r="F364" s="5" t="s">
        <v>55</v>
      </c>
      <c r="G364" s="24">
        <f t="shared" ref="G364:G370" si="73">SUM(H364:K364)</f>
        <v>10383</v>
      </c>
      <c r="H364" s="25">
        <v>3101</v>
      </c>
      <c r="I364" s="25">
        <v>3132</v>
      </c>
      <c r="J364" s="25">
        <v>3111</v>
      </c>
      <c r="K364" s="25">
        <v>1039</v>
      </c>
    </row>
    <row r="365" spans="1:11" ht="15.75" customHeight="1" x14ac:dyDescent="0.25">
      <c r="A365" s="301"/>
      <c r="B365" s="318"/>
      <c r="C365" s="319"/>
      <c r="D365" s="309" t="s">
        <v>90</v>
      </c>
      <c r="E365" s="310"/>
      <c r="F365" s="311"/>
      <c r="G365" s="260">
        <f>SUM(H365:K365)</f>
        <v>16383</v>
      </c>
      <c r="H365" s="260">
        <f>SUM(H363:H364)</f>
        <v>3601</v>
      </c>
      <c r="I365" s="260">
        <f>SUM(I363:I364)</f>
        <v>8332</v>
      </c>
      <c r="J365" s="260">
        <f>SUM(J363:J364)</f>
        <v>3211</v>
      </c>
      <c r="K365" s="260">
        <f>SUM(K363:K364)</f>
        <v>1239</v>
      </c>
    </row>
    <row r="366" spans="1:11" ht="24" customHeight="1" x14ac:dyDescent="0.25">
      <c r="A366" s="301"/>
      <c r="B366" s="305" t="s">
        <v>101</v>
      </c>
      <c r="C366" s="307" t="s">
        <v>102</v>
      </c>
      <c r="D366" s="15">
        <v>151</v>
      </c>
      <c r="E366" s="41" t="s">
        <v>205</v>
      </c>
      <c r="F366" s="23" t="s">
        <v>206</v>
      </c>
      <c r="G366" s="24">
        <f t="shared" si="73"/>
        <v>1000</v>
      </c>
      <c r="H366" s="25"/>
      <c r="I366" s="25">
        <v>1000</v>
      </c>
      <c r="J366" s="25"/>
      <c r="K366" s="25"/>
    </row>
    <row r="367" spans="1:11" ht="15.75" customHeight="1" x14ac:dyDescent="0.25">
      <c r="A367" s="301"/>
      <c r="B367" s="318"/>
      <c r="C367" s="319"/>
      <c r="D367" s="309" t="s">
        <v>103</v>
      </c>
      <c r="E367" s="310"/>
      <c r="F367" s="311"/>
      <c r="G367" s="260">
        <f>SUM(H367:K367)</f>
        <v>1000</v>
      </c>
      <c r="H367" s="260">
        <f t="shared" ref="H367:K367" si="74">SUM(H366)</f>
        <v>0</v>
      </c>
      <c r="I367" s="260">
        <f t="shared" si="74"/>
        <v>1000</v>
      </c>
      <c r="J367" s="260">
        <f t="shared" si="74"/>
        <v>0</v>
      </c>
      <c r="K367" s="260">
        <f t="shared" si="74"/>
        <v>0</v>
      </c>
    </row>
    <row r="368" spans="1:11" ht="25.5" customHeight="1" x14ac:dyDescent="0.25">
      <c r="A368" s="301"/>
      <c r="B368" s="305" t="s">
        <v>109</v>
      </c>
      <c r="C368" s="307" t="s">
        <v>122</v>
      </c>
      <c r="D368" s="315">
        <v>142</v>
      </c>
      <c r="E368" s="41" t="s">
        <v>184</v>
      </c>
      <c r="F368" s="23" t="s">
        <v>190</v>
      </c>
      <c r="G368" s="24">
        <f t="shared" si="73"/>
        <v>307</v>
      </c>
      <c r="H368" s="25">
        <v>92</v>
      </c>
      <c r="I368" s="25">
        <v>92</v>
      </c>
      <c r="J368" s="25">
        <v>92</v>
      </c>
      <c r="K368" s="25">
        <v>31</v>
      </c>
    </row>
    <row r="369" spans="1:11" ht="35.450000000000003" customHeight="1" x14ac:dyDescent="0.25">
      <c r="A369" s="301"/>
      <c r="B369" s="306"/>
      <c r="C369" s="308"/>
      <c r="D369" s="316"/>
      <c r="E369" s="41" t="s">
        <v>180</v>
      </c>
      <c r="F369" s="23" t="s">
        <v>181</v>
      </c>
      <c r="G369" s="24">
        <f t="shared" si="73"/>
        <v>2771</v>
      </c>
      <c r="H369" s="25"/>
      <c r="I369" s="25">
        <v>1771</v>
      </c>
      <c r="J369" s="25">
        <v>1000</v>
      </c>
      <c r="K369" s="25"/>
    </row>
    <row r="370" spans="1:11" ht="14.25" customHeight="1" x14ac:dyDescent="0.25">
      <c r="A370" s="301"/>
      <c r="B370" s="306"/>
      <c r="C370" s="308"/>
      <c r="D370" s="316"/>
      <c r="E370" s="41" t="s">
        <v>38</v>
      </c>
      <c r="F370" s="23" t="s">
        <v>49</v>
      </c>
      <c r="G370" s="24">
        <f t="shared" si="73"/>
        <v>15604</v>
      </c>
      <c r="H370" s="25">
        <v>4732</v>
      </c>
      <c r="I370" s="25">
        <v>4832</v>
      </c>
      <c r="J370" s="25">
        <v>4532</v>
      </c>
      <c r="K370" s="25">
        <v>1508</v>
      </c>
    </row>
    <row r="371" spans="1:11" ht="25.5" customHeight="1" x14ac:dyDescent="0.25">
      <c r="A371" s="301"/>
      <c r="B371" s="306"/>
      <c r="C371" s="308"/>
      <c r="D371" s="316"/>
      <c r="E371" s="41" t="s">
        <v>169</v>
      </c>
      <c r="F371" s="23" t="s">
        <v>174</v>
      </c>
      <c r="G371" s="24">
        <f t="shared" si="38"/>
        <v>10496</v>
      </c>
      <c r="H371" s="21">
        <v>4264</v>
      </c>
      <c r="I371" s="21">
        <v>4264</v>
      </c>
      <c r="J371" s="21">
        <v>1312</v>
      </c>
      <c r="K371" s="21">
        <v>656</v>
      </c>
    </row>
    <row r="372" spans="1:11" ht="15" customHeight="1" x14ac:dyDescent="0.25">
      <c r="A372" s="301"/>
      <c r="B372" s="306"/>
      <c r="C372" s="308"/>
      <c r="D372" s="317"/>
      <c r="E372" s="41" t="s">
        <v>170</v>
      </c>
      <c r="F372" s="23" t="s">
        <v>175</v>
      </c>
      <c r="G372" s="24">
        <f t="shared" si="38"/>
        <v>352</v>
      </c>
      <c r="H372" s="21">
        <v>176</v>
      </c>
      <c r="I372" s="21">
        <v>176</v>
      </c>
      <c r="J372" s="21"/>
      <c r="K372" s="21"/>
    </row>
    <row r="373" spans="1:11" ht="15" customHeight="1" x14ac:dyDescent="0.25">
      <c r="A373" s="301"/>
      <c r="B373" s="318"/>
      <c r="C373" s="319"/>
      <c r="D373" s="309" t="s">
        <v>121</v>
      </c>
      <c r="E373" s="310"/>
      <c r="F373" s="311"/>
      <c r="G373" s="260">
        <f t="shared" ref="G373:G382" si="75">SUM(H373:K373)</f>
        <v>29530</v>
      </c>
      <c r="H373" s="260">
        <f>SUM(H368:H372)</f>
        <v>9264</v>
      </c>
      <c r="I373" s="260">
        <f>SUM(I368:I372)</f>
        <v>11135</v>
      </c>
      <c r="J373" s="260">
        <f>SUM(J368:J372)</f>
        <v>6936</v>
      </c>
      <c r="K373" s="260">
        <f>SUM(K368:K372)</f>
        <v>2195</v>
      </c>
    </row>
    <row r="374" spans="1:11" ht="32.65" customHeight="1" x14ac:dyDescent="0.25">
      <c r="A374" s="301"/>
      <c r="B374" s="305" t="s">
        <v>128</v>
      </c>
      <c r="C374" s="307" t="s">
        <v>127</v>
      </c>
      <c r="D374" s="320">
        <v>151</v>
      </c>
      <c r="E374" s="41" t="s">
        <v>47</v>
      </c>
      <c r="F374" s="191" t="s">
        <v>58</v>
      </c>
      <c r="G374" s="24">
        <f t="shared" si="75"/>
        <v>2700</v>
      </c>
      <c r="H374" s="42">
        <v>900</v>
      </c>
      <c r="I374" s="42">
        <v>900</v>
      </c>
      <c r="J374" s="42">
        <v>450</v>
      </c>
      <c r="K374" s="42">
        <v>450</v>
      </c>
    </row>
    <row r="375" spans="1:11" ht="15" customHeight="1" x14ac:dyDescent="0.25">
      <c r="A375" s="301"/>
      <c r="B375" s="306"/>
      <c r="C375" s="308"/>
      <c r="D375" s="321"/>
      <c r="E375" s="41" t="s">
        <v>48</v>
      </c>
      <c r="F375" s="23" t="s">
        <v>23</v>
      </c>
      <c r="G375" s="24">
        <f t="shared" si="75"/>
        <v>18212</v>
      </c>
      <c r="H375" s="21">
        <v>6064</v>
      </c>
      <c r="I375" s="21">
        <v>6064</v>
      </c>
      <c r="J375" s="21">
        <v>4564</v>
      </c>
      <c r="K375" s="21">
        <v>1520</v>
      </c>
    </row>
    <row r="376" spans="1:11" ht="15" customHeight="1" x14ac:dyDescent="0.25">
      <c r="A376" s="301"/>
      <c r="B376" s="318"/>
      <c r="C376" s="319"/>
      <c r="D376" s="309" t="s">
        <v>125</v>
      </c>
      <c r="E376" s="310"/>
      <c r="F376" s="311"/>
      <c r="G376" s="260">
        <f t="shared" si="75"/>
        <v>20912</v>
      </c>
      <c r="H376" s="260">
        <f t="shared" ref="H376:K376" si="76">SUM(H374:H375)</f>
        <v>6964</v>
      </c>
      <c r="I376" s="260">
        <f t="shared" si="76"/>
        <v>6964</v>
      </c>
      <c r="J376" s="260">
        <f t="shared" si="76"/>
        <v>5014</v>
      </c>
      <c r="K376" s="260">
        <f t="shared" si="76"/>
        <v>1970</v>
      </c>
    </row>
    <row r="377" spans="1:11" ht="15" customHeight="1" x14ac:dyDescent="0.25">
      <c r="A377" s="301"/>
      <c r="B377" s="305" t="s">
        <v>135</v>
      </c>
      <c r="C377" s="307" t="s">
        <v>136</v>
      </c>
      <c r="D377" s="320">
        <v>151</v>
      </c>
      <c r="E377" s="41" t="s">
        <v>40</v>
      </c>
      <c r="F377" s="23" t="s">
        <v>51</v>
      </c>
      <c r="G377" s="24">
        <f t="shared" si="75"/>
        <v>29702</v>
      </c>
      <c r="H377" s="21">
        <v>10670</v>
      </c>
      <c r="I377" s="21">
        <v>9270</v>
      </c>
      <c r="J377" s="21">
        <v>7270</v>
      </c>
      <c r="K377" s="21">
        <v>2492</v>
      </c>
    </row>
    <row r="378" spans="1:11" ht="15" customHeight="1" x14ac:dyDescent="0.25">
      <c r="A378" s="301"/>
      <c r="B378" s="306"/>
      <c r="C378" s="308"/>
      <c r="D378" s="323"/>
      <c r="E378" s="41" t="s">
        <v>41</v>
      </c>
      <c r="F378" s="23" t="s">
        <v>52</v>
      </c>
      <c r="G378" s="24">
        <f t="shared" si="75"/>
        <v>6000</v>
      </c>
      <c r="H378" s="21">
        <v>6000</v>
      </c>
      <c r="I378" s="21"/>
      <c r="J378" s="21"/>
      <c r="K378" s="21"/>
    </row>
    <row r="379" spans="1:11" ht="15" customHeight="1" x14ac:dyDescent="0.25">
      <c r="A379" s="301"/>
      <c r="B379" s="306"/>
      <c r="C379" s="308"/>
      <c r="D379" s="321"/>
      <c r="E379" s="41" t="s">
        <v>42</v>
      </c>
      <c r="F379" s="23" t="s">
        <v>53</v>
      </c>
      <c r="G379" s="24">
        <f t="shared" si="75"/>
        <v>7000</v>
      </c>
      <c r="H379" s="21">
        <v>2500</v>
      </c>
      <c r="I379" s="21">
        <v>3500</v>
      </c>
      <c r="J379" s="21">
        <v>500</v>
      </c>
      <c r="K379" s="21">
        <v>500</v>
      </c>
    </row>
    <row r="380" spans="1:11" ht="15" customHeight="1" x14ac:dyDescent="0.25">
      <c r="A380" s="301"/>
      <c r="B380" s="306"/>
      <c r="C380" s="308"/>
      <c r="D380" s="15" t="s">
        <v>99</v>
      </c>
      <c r="E380" s="41" t="s">
        <v>41</v>
      </c>
      <c r="F380" s="23" t="s">
        <v>52</v>
      </c>
      <c r="G380" s="24">
        <f t="shared" si="75"/>
        <v>2500</v>
      </c>
      <c r="H380" s="21">
        <v>600</v>
      </c>
      <c r="I380" s="21">
        <v>1000</v>
      </c>
      <c r="J380" s="21">
        <v>600</v>
      </c>
      <c r="K380" s="21">
        <v>300</v>
      </c>
    </row>
    <row r="381" spans="1:11" ht="15" customHeight="1" thickBot="1" x14ac:dyDescent="0.3">
      <c r="A381" s="302"/>
      <c r="B381" s="306"/>
      <c r="C381" s="308"/>
      <c r="D381" s="348" t="s">
        <v>133</v>
      </c>
      <c r="E381" s="349"/>
      <c r="F381" s="350"/>
      <c r="G381" s="273">
        <f t="shared" si="75"/>
        <v>45202</v>
      </c>
      <c r="H381" s="273">
        <f>SUM(H377:H380)</f>
        <v>19770</v>
      </c>
      <c r="I381" s="273">
        <f>SUM(I377:I380)</f>
        <v>13770</v>
      </c>
      <c r="J381" s="273">
        <f>SUM(J377:J380)</f>
        <v>8370</v>
      </c>
      <c r="K381" s="273">
        <f>SUM(K377:K380)</f>
        <v>3292</v>
      </c>
    </row>
    <row r="382" spans="1:11" ht="15" customHeight="1" thickBot="1" x14ac:dyDescent="0.3">
      <c r="A382" s="286" t="s">
        <v>197</v>
      </c>
      <c r="B382" s="407" t="s">
        <v>199</v>
      </c>
      <c r="C382" s="341"/>
      <c r="D382" s="341"/>
      <c r="E382" s="341"/>
      <c r="F382" s="408"/>
      <c r="G382" s="287">
        <f t="shared" si="75"/>
        <v>60219</v>
      </c>
      <c r="H382" s="287">
        <f t="shared" ref="H382:K382" si="77">SUM(H386,H388,H390,H395,H397,H401)</f>
        <v>32277</v>
      </c>
      <c r="I382" s="287">
        <f t="shared" si="77"/>
        <v>26269</v>
      </c>
      <c r="J382" s="287">
        <f t="shared" si="77"/>
        <v>837</v>
      </c>
      <c r="K382" s="288">
        <f t="shared" si="77"/>
        <v>836</v>
      </c>
    </row>
    <row r="383" spans="1:11" ht="15" customHeight="1" x14ac:dyDescent="0.25">
      <c r="A383" s="404"/>
      <c r="B383" s="306" t="s">
        <v>60</v>
      </c>
      <c r="C383" s="308" t="s">
        <v>16</v>
      </c>
      <c r="D383" s="189">
        <v>151</v>
      </c>
      <c r="E383" s="187" t="s">
        <v>22</v>
      </c>
      <c r="F383" s="190" t="s">
        <v>23</v>
      </c>
      <c r="G383" s="51">
        <f t="shared" ref="G383:G571" si="78">SUM(H383:K383)</f>
        <v>48509</v>
      </c>
      <c r="H383" s="56">
        <v>25468</v>
      </c>
      <c r="I383" s="56">
        <v>23041</v>
      </c>
      <c r="J383" s="56"/>
      <c r="K383" s="56"/>
    </row>
    <row r="384" spans="1:11" ht="15" customHeight="1" x14ac:dyDescent="0.25">
      <c r="A384" s="404"/>
      <c r="B384" s="306"/>
      <c r="C384" s="308"/>
      <c r="D384" s="150" t="s">
        <v>99</v>
      </c>
      <c r="E384" s="41" t="s">
        <v>22</v>
      </c>
      <c r="F384" s="5" t="s">
        <v>23</v>
      </c>
      <c r="G384" s="24">
        <f t="shared" si="78"/>
        <v>2100</v>
      </c>
      <c r="H384" s="21">
        <v>2100</v>
      </c>
      <c r="I384" s="21"/>
      <c r="J384" s="21"/>
      <c r="K384" s="21"/>
    </row>
    <row r="385" spans="1:11" ht="15" customHeight="1" x14ac:dyDescent="0.25">
      <c r="A385" s="404"/>
      <c r="B385" s="306"/>
      <c r="C385" s="308"/>
      <c r="D385" s="156" t="s">
        <v>100</v>
      </c>
      <c r="E385" s="41" t="s">
        <v>22</v>
      </c>
      <c r="F385" s="5" t="s">
        <v>23</v>
      </c>
      <c r="G385" s="24">
        <f t="shared" si="78"/>
        <v>335</v>
      </c>
      <c r="H385" s="21">
        <v>335</v>
      </c>
      <c r="I385" s="21"/>
      <c r="J385" s="21"/>
      <c r="K385" s="21"/>
    </row>
    <row r="386" spans="1:11" ht="15" customHeight="1" x14ac:dyDescent="0.25">
      <c r="A386" s="404"/>
      <c r="B386" s="318"/>
      <c r="C386" s="319"/>
      <c r="D386" s="309" t="s">
        <v>36</v>
      </c>
      <c r="E386" s="310"/>
      <c r="F386" s="311"/>
      <c r="G386" s="260">
        <f>SUM(H386:K386)</f>
        <v>50944</v>
      </c>
      <c r="H386" s="260">
        <f>SUM(H383:H385)</f>
        <v>27903</v>
      </c>
      <c r="I386" s="260">
        <f>SUM(I383:I384)</f>
        <v>23041</v>
      </c>
      <c r="J386" s="260">
        <f>SUM(J383:J384)</f>
        <v>0</v>
      </c>
      <c r="K386" s="260">
        <f>SUM(K383:K384)</f>
        <v>0</v>
      </c>
    </row>
    <row r="387" spans="1:11" ht="26.45" customHeight="1" x14ac:dyDescent="0.25">
      <c r="A387" s="404"/>
      <c r="B387" s="305" t="s">
        <v>86</v>
      </c>
      <c r="C387" s="435" t="s">
        <v>87</v>
      </c>
      <c r="D387" s="188">
        <v>151</v>
      </c>
      <c r="E387" s="41" t="s">
        <v>43</v>
      </c>
      <c r="F387" s="23" t="s">
        <v>54</v>
      </c>
      <c r="G387" s="24">
        <f t="shared" si="78"/>
        <v>1350</v>
      </c>
      <c r="H387" s="21">
        <v>500</v>
      </c>
      <c r="I387" s="21">
        <v>850</v>
      </c>
      <c r="J387" s="21"/>
      <c r="K387" s="21"/>
    </row>
    <row r="388" spans="1:11" ht="15" customHeight="1" x14ac:dyDescent="0.25">
      <c r="A388" s="404"/>
      <c r="B388" s="318"/>
      <c r="C388" s="436"/>
      <c r="D388" s="309" t="s">
        <v>90</v>
      </c>
      <c r="E388" s="310"/>
      <c r="F388" s="311"/>
      <c r="G388" s="260">
        <f>SUM(G387:G387)</f>
        <v>1350</v>
      </c>
      <c r="H388" s="260">
        <f>SUM(H387:H387)</f>
        <v>500</v>
      </c>
      <c r="I388" s="260">
        <f>SUM(I387:I387)</f>
        <v>850</v>
      </c>
      <c r="J388" s="260">
        <f>SUM(J387:J387)</f>
        <v>0</v>
      </c>
      <c r="K388" s="260">
        <f>SUM(K387:K387)</f>
        <v>0</v>
      </c>
    </row>
    <row r="389" spans="1:11" ht="24" customHeight="1" x14ac:dyDescent="0.25">
      <c r="A389" s="404"/>
      <c r="B389" s="305" t="s">
        <v>101</v>
      </c>
      <c r="C389" s="307" t="s">
        <v>102</v>
      </c>
      <c r="D389" s="70">
        <v>151</v>
      </c>
      <c r="E389" s="41" t="s">
        <v>205</v>
      </c>
      <c r="F389" s="23" t="s">
        <v>206</v>
      </c>
      <c r="G389" s="24">
        <f>SUM(H389:K389)</f>
        <v>0</v>
      </c>
      <c r="H389" s="25"/>
      <c r="I389" s="25"/>
      <c r="J389" s="25"/>
      <c r="K389" s="25"/>
    </row>
    <row r="390" spans="1:11" ht="15" customHeight="1" x14ac:dyDescent="0.25">
      <c r="A390" s="404"/>
      <c r="B390" s="318"/>
      <c r="C390" s="319"/>
      <c r="D390" s="309" t="s">
        <v>103</v>
      </c>
      <c r="E390" s="310"/>
      <c r="F390" s="311"/>
      <c r="G390" s="260">
        <f>SUM(G389)</f>
        <v>0</v>
      </c>
      <c r="H390" s="260">
        <f>SUM(H389)</f>
        <v>0</v>
      </c>
      <c r="I390" s="260">
        <f>SUM(I389)</f>
        <v>0</v>
      </c>
      <c r="J390" s="260">
        <f>SUM(J389)</f>
        <v>0</v>
      </c>
      <c r="K390" s="260">
        <f>SUM(K389)</f>
        <v>0</v>
      </c>
    </row>
    <row r="391" spans="1:11" ht="23.25" customHeight="1" x14ac:dyDescent="0.25">
      <c r="A391" s="404"/>
      <c r="B391" s="305" t="s">
        <v>109</v>
      </c>
      <c r="C391" s="307" t="s">
        <v>122</v>
      </c>
      <c r="D391" s="315">
        <v>142</v>
      </c>
      <c r="E391" s="41" t="s">
        <v>184</v>
      </c>
      <c r="F391" s="23" t="s">
        <v>190</v>
      </c>
      <c r="G391" s="24">
        <f t="shared" si="78"/>
        <v>307</v>
      </c>
      <c r="H391" s="21">
        <v>77</v>
      </c>
      <c r="I391" s="21">
        <v>77</v>
      </c>
      <c r="J391" s="21">
        <v>77</v>
      </c>
      <c r="K391" s="21">
        <v>76</v>
      </c>
    </row>
    <row r="392" spans="1:11" ht="37.35" customHeight="1" x14ac:dyDescent="0.25">
      <c r="A392" s="404"/>
      <c r="B392" s="306"/>
      <c r="C392" s="308"/>
      <c r="D392" s="316"/>
      <c r="E392" s="41" t="s">
        <v>180</v>
      </c>
      <c r="F392" s="23" t="s">
        <v>181</v>
      </c>
      <c r="G392" s="24">
        <f t="shared" si="78"/>
        <v>1386</v>
      </c>
      <c r="H392" s="21"/>
      <c r="I392" s="21">
        <v>1386</v>
      </c>
      <c r="J392" s="21"/>
      <c r="K392" s="21"/>
    </row>
    <row r="393" spans="1:11" ht="25.5" customHeight="1" x14ac:dyDescent="0.25">
      <c r="A393" s="404"/>
      <c r="B393" s="306"/>
      <c r="C393" s="308"/>
      <c r="D393" s="316"/>
      <c r="E393" s="41" t="s">
        <v>169</v>
      </c>
      <c r="F393" s="23" t="s">
        <v>174</v>
      </c>
      <c r="G393" s="24">
        <f t="shared" si="78"/>
        <v>1640</v>
      </c>
      <c r="H393" s="21">
        <v>410</v>
      </c>
      <c r="I393" s="21">
        <v>410</v>
      </c>
      <c r="J393" s="21">
        <v>410</v>
      </c>
      <c r="K393" s="21">
        <v>410</v>
      </c>
    </row>
    <row r="394" spans="1:11" ht="15" customHeight="1" x14ac:dyDescent="0.25">
      <c r="A394" s="404"/>
      <c r="B394" s="306"/>
      <c r="C394" s="308"/>
      <c r="D394" s="317"/>
      <c r="E394" s="41" t="s">
        <v>170</v>
      </c>
      <c r="F394" s="23" t="s">
        <v>175</v>
      </c>
      <c r="G394" s="24">
        <f t="shared" si="78"/>
        <v>32</v>
      </c>
      <c r="H394" s="21">
        <v>32</v>
      </c>
      <c r="I394" s="21"/>
      <c r="J394" s="21"/>
      <c r="K394" s="21"/>
    </row>
    <row r="395" spans="1:11" ht="15" customHeight="1" x14ac:dyDescent="0.25">
      <c r="A395" s="404"/>
      <c r="B395" s="318"/>
      <c r="C395" s="319"/>
      <c r="D395" s="309" t="s">
        <v>121</v>
      </c>
      <c r="E395" s="310"/>
      <c r="F395" s="311"/>
      <c r="G395" s="260">
        <f>SUM(H395:K395)</f>
        <v>3365</v>
      </c>
      <c r="H395" s="260">
        <f>SUM(H391:H394)</f>
        <v>519</v>
      </c>
      <c r="I395" s="260">
        <f>SUM(I391:I394)</f>
        <v>1873</v>
      </c>
      <c r="J395" s="260">
        <f>SUM(J391:J394)</f>
        <v>487</v>
      </c>
      <c r="K395" s="260">
        <f>SUM(K391:K394)</f>
        <v>486</v>
      </c>
    </row>
    <row r="396" spans="1:11" ht="34.700000000000003" customHeight="1" x14ac:dyDescent="0.25">
      <c r="A396" s="404"/>
      <c r="B396" s="305" t="s">
        <v>128</v>
      </c>
      <c r="C396" s="307" t="s">
        <v>127</v>
      </c>
      <c r="D396" s="41">
        <v>151</v>
      </c>
      <c r="E396" s="41" t="s">
        <v>47</v>
      </c>
      <c r="F396" s="191" t="s">
        <v>58</v>
      </c>
      <c r="G396" s="43">
        <f>SUM(H396:K396)</f>
        <v>1000</v>
      </c>
      <c r="H396" s="42">
        <v>1000</v>
      </c>
      <c r="I396" s="42"/>
      <c r="J396" s="42"/>
      <c r="K396" s="42"/>
    </row>
    <row r="397" spans="1:11" ht="15" customHeight="1" x14ac:dyDescent="0.25">
      <c r="A397" s="404"/>
      <c r="B397" s="318"/>
      <c r="C397" s="319"/>
      <c r="D397" s="309" t="s">
        <v>125</v>
      </c>
      <c r="E397" s="310"/>
      <c r="F397" s="311"/>
      <c r="G397" s="260">
        <f>SUM(H397:K397)</f>
        <v>1000</v>
      </c>
      <c r="H397" s="260">
        <f t="shared" ref="H397:K397" si="79">SUM(H396)</f>
        <v>1000</v>
      </c>
      <c r="I397" s="260">
        <f t="shared" si="79"/>
        <v>0</v>
      </c>
      <c r="J397" s="260">
        <f t="shared" si="79"/>
        <v>0</v>
      </c>
      <c r="K397" s="260">
        <f t="shared" si="79"/>
        <v>0</v>
      </c>
    </row>
    <row r="398" spans="1:11" ht="15" customHeight="1" x14ac:dyDescent="0.25">
      <c r="A398" s="404"/>
      <c r="B398" s="305" t="s">
        <v>135</v>
      </c>
      <c r="C398" s="307" t="s">
        <v>136</v>
      </c>
      <c r="D398" s="320">
        <v>151</v>
      </c>
      <c r="E398" s="41" t="s">
        <v>40</v>
      </c>
      <c r="F398" s="23" t="s">
        <v>51</v>
      </c>
      <c r="G398" s="24">
        <f t="shared" si="78"/>
        <v>210</v>
      </c>
      <c r="H398" s="42">
        <v>105</v>
      </c>
      <c r="I398" s="42">
        <v>105</v>
      </c>
      <c r="J398" s="42"/>
      <c r="K398" s="42"/>
    </row>
    <row r="399" spans="1:11" ht="15" customHeight="1" x14ac:dyDescent="0.25">
      <c r="A399" s="404"/>
      <c r="B399" s="306"/>
      <c r="C399" s="308"/>
      <c r="D399" s="323"/>
      <c r="E399" s="41" t="s">
        <v>41</v>
      </c>
      <c r="F399" s="48" t="s">
        <v>52</v>
      </c>
      <c r="G399" s="24">
        <f t="shared" si="78"/>
        <v>2850</v>
      </c>
      <c r="H399" s="42">
        <v>2100</v>
      </c>
      <c r="I399" s="42">
        <v>250</v>
      </c>
      <c r="J399" s="42">
        <v>250</v>
      </c>
      <c r="K399" s="42">
        <v>250</v>
      </c>
    </row>
    <row r="400" spans="1:11" ht="15" customHeight="1" x14ac:dyDescent="0.25">
      <c r="A400" s="404"/>
      <c r="B400" s="306"/>
      <c r="C400" s="308"/>
      <c r="D400" s="321"/>
      <c r="E400" s="41" t="s">
        <v>42</v>
      </c>
      <c r="F400" s="23" t="s">
        <v>53</v>
      </c>
      <c r="G400" s="24">
        <f t="shared" si="78"/>
        <v>500</v>
      </c>
      <c r="H400" s="21">
        <v>150</v>
      </c>
      <c r="I400" s="21">
        <v>150</v>
      </c>
      <c r="J400" s="21">
        <v>100</v>
      </c>
      <c r="K400" s="21">
        <v>100</v>
      </c>
    </row>
    <row r="401" spans="1:11" ht="15" customHeight="1" thickBot="1" x14ac:dyDescent="0.3">
      <c r="A401" s="404"/>
      <c r="B401" s="343"/>
      <c r="C401" s="368"/>
      <c r="D401" s="348" t="s">
        <v>133</v>
      </c>
      <c r="E401" s="349"/>
      <c r="F401" s="350"/>
      <c r="G401" s="273">
        <f>SUM(H401:K401)</f>
        <v>3560</v>
      </c>
      <c r="H401" s="273">
        <f t="shared" ref="H401:K401" si="80">SUM(H398:H400)</f>
        <v>2355</v>
      </c>
      <c r="I401" s="273">
        <f t="shared" si="80"/>
        <v>505</v>
      </c>
      <c r="J401" s="273">
        <f t="shared" si="80"/>
        <v>350</v>
      </c>
      <c r="K401" s="273">
        <f t="shared" si="80"/>
        <v>350</v>
      </c>
    </row>
    <row r="402" spans="1:11" ht="15" customHeight="1" thickBot="1" x14ac:dyDescent="0.3">
      <c r="A402" s="280" t="s">
        <v>202</v>
      </c>
      <c r="B402" s="363" t="s">
        <v>200</v>
      </c>
      <c r="C402" s="359"/>
      <c r="D402" s="359"/>
      <c r="E402" s="359"/>
      <c r="F402" s="360"/>
      <c r="G402" s="281">
        <f>SUM(H402:K402)</f>
        <v>182479</v>
      </c>
      <c r="H402" s="281">
        <f>SUM(H404,H407,H409,H415,H418+H425)</f>
        <v>71291</v>
      </c>
      <c r="I402" s="281">
        <f>SUM(I404,I407,I409,I415,I418+I425)</f>
        <v>56730</v>
      </c>
      <c r="J402" s="281">
        <f>SUM(J404,J407,J409,J415,J418+J425)</f>
        <v>36655</v>
      </c>
      <c r="K402" s="282">
        <f>SUM(K404,K407,K409,K415,K418+K425)</f>
        <v>17803</v>
      </c>
    </row>
    <row r="403" spans="1:11" ht="20.45" customHeight="1" x14ac:dyDescent="0.25">
      <c r="A403" s="404"/>
      <c r="B403" s="306" t="s">
        <v>60</v>
      </c>
      <c r="C403" s="308" t="s">
        <v>16</v>
      </c>
      <c r="D403" s="73">
        <v>151</v>
      </c>
      <c r="E403" s="115" t="s">
        <v>22</v>
      </c>
      <c r="F403" s="117" t="s">
        <v>23</v>
      </c>
      <c r="G403" s="51">
        <f t="shared" si="78"/>
        <v>69663</v>
      </c>
      <c r="H403" s="56">
        <v>31780</v>
      </c>
      <c r="I403" s="56">
        <v>20718</v>
      </c>
      <c r="J403" s="56">
        <v>10440</v>
      </c>
      <c r="K403" s="56">
        <v>6725</v>
      </c>
    </row>
    <row r="404" spans="1:11" ht="20.45" customHeight="1" x14ac:dyDescent="0.25">
      <c r="A404" s="404"/>
      <c r="B404" s="318"/>
      <c r="C404" s="319"/>
      <c r="D404" s="309" t="s">
        <v>36</v>
      </c>
      <c r="E404" s="310"/>
      <c r="F404" s="311"/>
      <c r="G404" s="260">
        <f>SUM(H404:K404)</f>
        <v>69663</v>
      </c>
      <c r="H404" s="260">
        <f>SUM(H403:H403)</f>
        <v>31780</v>
      </c>
      <c r="I404" s="260">
        <f>SUM(I403:I403)</f>
        <v>20718</v>
      </c>
      <c r="J404" s="260">
        <f>SUM(J403:J403)</f>
        <v>10440</v>
      </c>
      <c r="K404" s="260">
        <f>SUM(K403:K403)</f>
        <v>6725</v>
      </c>
    </row>
    <row r="405" spans="1:11" ht="23.25" customHeight="1" x14ac:dyDescent="0.25">
      <c r="A405" s="404"/>
      <c r="B405" s="305" t="s">
        <v>86</v>
      </c>
      <c r="C405" s="307" t="s">
        <v>87</v>
      </c>
      <c r="D405" s="320">
        <v>151</v>
      </c>
      <c r="E405" s="41" t="s">
        <v>43</v>
      </c>
      <c r="F405" s="23" t="s">
        <v>54</v>
      </c>
      <c r="G405" s="24">
        <f t="shared" si="78"/>
        <v>3000</v>
      </c>
      <c r="H405" s="21">
        <v>500</v>
      </c>
      <c r="I405" s="21">
        <v>1000</v>
      </c>
      <c r="J405" s="21">
        <v>500</v>
      </c>
      <c r="K405" s="21">
        <v>1000</v>
      </c>
    </row>
    <row r="406" spans="1:11" ht="15" customHeight="1" x14ac:dyDescent="0.25">
      <c r="A406" s="404"/>
      <c r="B406" s="306"/>
      <c r="C406" s="308"/>
      <c r="D406" s="321"/>
      <c r="E406" s="41" t="s">
        <v>44</v>
      </c>
      <c r="F406" s="5" t="s">
        <v>55</v>
      </c>
      <c r="G406" s="24">
        <f t="shared" si="78"/>
        <v>16127</v>
      </c>
      <c r="H406" s="21">
        <v>6030</v>
      </c>
      <c r="I406" s="21">
        <v>4322</v>
      </c>
      <c r="J406" s="21">
        <v>4222</v>
      </c>
      <c r="K406" s="21">
        <v>1553</v>
      </c>
    </row>
    <row r="407" spans="1:11" ht="15" customHeight="1" x14ac:dyDescent="0.25">
      <c r="A407" s="404"/>
      <c r="B407" s="318"/>
      <c r="C407" s="319"/>
      <c r="D407" s="309" t="s">
        <v>90</v>
      </c>
      <c r="E407" s="310"/>
      <c r="F407" s="311"/>
      <c r="G407" s="260">
        <f>SUM(H407:K407)</f>
        <v>19127</v>
      </c>
      <c r="H407" s="260">
        <f>SUM(H405:H406)</f>
        <v>6530</v>
      </c>
      <c r="I407" s="260">
        <f>SUM(I405:I406)</f>
        <v>5322</v>
      </c>
      <c r="J407" s="260">
        <f>SUM(J405:J406)</f>
        <v>4722</v>
      </c>
      <c r="K407" s="260">
        <f>SUM(K405:K406)</f>
        <v>2553</v>
      </c>
    </row>
    <row r="408" spans="1:11" ht="17.649999999999999" customHeight="1" x14ac:dyDescent="0.25">
      <c r="A408" s="404"/>
      <c r="B408" s="305" t="s">
        <v>101</v>
      </c>
      <c r="C408" s="307" t="s">
        <v>102</v>
      </c>
      <c r="D408" s="15">
        <v>151</v>
      </c>
      <c r="E408" s="41" t="s">
        <v>205</v>
      </c>
      <c r="F408" s="5" t="s">
        <v>206</v>
      </c>
      <c r="G408" s="24">
        <f t="shared" si="78"/>
        <v>1000</v>
      </c>
      <c r="H408" s="21"/>
      <c r="I408" s="21">
        <v>1000</v>
      </c>
      <c r="J408" s="21"/>
      <c r="K408" s="21"/>
    </row>
    <row r="409" spans="1:11" ht="19.7" customHeight="1" x14ac:dyDescent="0.25">
      <c r="A409" s="404"/>
      <c r="B409" s="318"/>
      <c r="C409" s="319"/>
      <c r="D409" s="309" t="s">
        <v>103</v>
      </c>
      <c r="E409" s="310"/>
      <c r="F409" s="311"/>
      <c r="G409" s="260">
        <f>SUM(H409:K409)</f>
        <v>1000</v>
      </c>
      <c r="H409" s="260">
        <f t="shared" ref="H409:K409" si="81">SUM(H408)</f>
        <v>0</v>
      </c>
      <c r="I409" s="260">
        <f t="shared" si="81"/>
        <v>1000</v>
      </c>
      <c r="J409" s="260">
        <f t="shared" si="81"/>
        <v>0</v>
      </c>
      <c r="K409" s="260">
        <f t="shared" si="81"/>
        <v>0</v>
      </c>
    </row>
    <row r="410" spans="1:11" ht="27" customHeight="1" x14ac:dyDescent="0.25">
      <c r="A410" s="404"/>
      <c r="B410" s="305" t="s">
        <v>109</v>
      </c>
      <c r="C410" s="307" t="s">
        <v>122</v>
      </c>
      <c r="D410" s="320">
        <v>142</v>
      </c>
      <c r="E410" s="41" t="s">
        <v>184</v>
      </c>
      <c r="F410" s="23" t="s">
        <v>190</v>
      </c>
      <c r="G410" s="24">
        <f t="shared" si="78"/>
        <v>308</v>
      </c>
      <c r="H410" s="21">
        <v>77</v>
      </c>
      <c r="I410" s="21">
        <v>77</v>
      </c>
      <c r="J410" s="21">
        <v>77</v>
      </c>
      <c r="K410" s="21">
        <v>77</v>
      </c>
    </row>
    <row r="411" spans="1:11" ht="38.1" customHeight="1" x14ac:dyDescent="0.25">
      <c r="A411" s="404"/>
      <c r="B411" s="306"/>
      <c r="C411" s="308"/>
      <c r="D411" s="323"/>
      <c r="E411" s="41" t="s">
        <v>180</v>
      </c>
      <c r="F411" s="23" t="s">
        <v>181</v>
      </c>
      <c r="G411" s="24">
        <f t="shared" si="78"/>
        <v>2771</v>
      </c>
      <c r="H411" s="21"/>
      <c r="I411" s="21">
        <v>1386</v>
      </c>
      <c r="J411" s="21">
        <v>1385</v>
      </c>
      <c r="K411" s="21"/>
    </row>
    <row r="412" spans="1:11" ht="15" customHeight="1" x14ac:dyDescent="0.25">
      <c r="A412" s="404"/>
      <c r="B412" s="306"/>
      <c r="C412" s="308"/>
      <c r="D412" s="323"/>
      <c r="E412" s="41" t="s">
        <v>38</v>
      </c>
      <c r="F412" s="23" t="s">
        <v>49</v>
      </c>
      <c r="G412" s="24">
        <f t="shared" si="78"/>
        <v>15545</v>
      </c>
      <c r="H412" s="21">
        <v>5827</v>
      </c>
      <c r="I412" s="21">
        <v>4140</v>
      </c>
      <c r="J412" s="21">
        <v>4140</v>
      </c>
      <c r="K412" s="21">
        <v>1438</v>
      </c>
    </row>
    <row r="413" spans="1:11" ht="23.1" customHeight="1" x14ac:dyDescent="0.25">
      <c r="A413" s="404"/>
      <c r="B413" s="306"/>
      <c r="C413" s="308"/>
      <c r="D413" s="323"/>
      <c r="E413" s="41" t="s">
        <v>169</v>
      </c>
      <c r="F413" s="23" t="s">
        <v>174</v>
      </c>
      <c r="G413" s="24">
        <f t="shared" si="78"/>
        <v>11480</v>
      </c>
      <c r="H413" s="21">
        <v>5190</v>
      </c>
      <c r="I413" s="21">
        <v>3070</v>
      </c>
      <c r="J413" s="21">
        <v>3070</v>
      </c>
      <c r="K413" s="21">
        <v>150</v>
      </c>
    </row>
    <row r="414" spans="1:11" ht="15" customHeight="1" x14ac:dyDescent="0.25">
      <c r="A414" s="404"/>
      <c r="B414" s="306"/>
      <c r="C414" s="308"/>
      <c r="D414" s="321"/>
      <c r="E414" s="41" t="s">
        <v>170</v>
      </c>
      <c r="F414" s="23" t="s">
        <v>175</v>
      </c>
      <c r="G414" s="24">
        <f t="shared" si="78"/>
        <v>304</v>
      </c>
      <c r="H414" s="21">
        <v>100</v>
      </c>
      <c r="I414" s="21">
        <v>100</v>
      </c>
      <c r="J414" s="21">
        <v>104</v>
      </c>
      <c r="K414" s="21"/>
    </row>
    <row r="415" spans="1:11" ht="15" customHeight="1" x14ac:dyDescent="0.25">
      <c r="A415" s="404"/>
      <c r="B415" s="318"/>
      <c r="C415" s="319"/>
      <c r="D415" s="309" t="s">
        <v>121</v>
      </c>
      <c r="E415" s="310"/>
      <c r="F415" s="311"/>
      <c r="G415" s="260">
        <f>SUM(H415:K415)</f>
        <v>30408</v>
      </c>
      <c r="H415" s="260">
        <f>SUM(H410:H414)</f>
        <v>11194</v>
      </c>
      <c r="I415" s="260">
        <f>SUM(I410:I414)</f>
        <v>8773</v>
      </c>
      <c r="J415" s="260">
        <f>SUM(J410:J414)</f>
        <v>8776</v>
      </c>
      <c r="K415" s="260">
        <f>SUM(K410:K414)</f>
        <v>1665</v>
      </c>
    </row>
    <row r="416" spans="1:11" ht="34.700000000000003" customHeight="1" x14ac:dyDescent="0.25">
      <c r="A416" s="404"/>
      <c r="B416" s="305" t="s">
        <v>128</v>
      </c>
      <c r="C416" s="307" t="s">
        <v>127</v>
      </c>
      <c r="D416" s="320">
        <v>151</v>
      </c>
      <c r="E416" s="41" t="s">
        <v>47</v>
      </c>
      <c r="F416" s="184" t="s">
        <v>58</v>
      </c>
      <c r="G416" s="24">
        <f t="shared" si="78"/>
        <v>3300</v>
      </c>
      <c r="H416" s="42">
        <v>1300</v>
      </c>
      <c r="I416" s="42">
        <v>1000</v>
      </c>
      <c r="J416" s="42">
        <v>700</v>
      </c>
      <c r="K416" s="42">
        <v>300</v>
      </c>
    </row>
    <row r="417" spans="1:11" ht="17.45" customHeight="1" x14ac:dyDescent="0.25">
      <c r="A417" s="404"/>
      <c r="B417" s="306"/>
      <c r="C417" s="308"/>
      <c r="D417" s="321"/>
      <c r="E417" s="41" t="s">
        <v>48</v>
      </c>
      <c r="F417" s="23" t="s">
        <v>23</v>
      </c>
      <c r="G417" s="24">
        <f t="shared" si="78"/>
        <v>15612</v>
      </c>
      <c r="H417" s="21">
        <v>5663</v>
      </c>
      <c r="I417" s="21">
        <v>4290</v>
      </c>
      <c r="J417" s="21">
        <v>4290</v>
      </c>
      <c r="K417" s="21">
        <v>1369</v>
      </c>
    </row>
    <row r="418" spans="1:11" ht="14.25" customHeight="1" x14ac:dyDescent="0.25">
      <c r="A418" s="404"/>
      <c r="B418" s="318"/>
      <c r="C418" s="319"/>
      <c r="D418" s="309" t="s">
        <v>125</v>
      </c>
      <c r="E418" s="310"/>
      <c r="F418" s="311"/>
      <c r="G418" s="260">
        <f>SUM(H418:K418)</f>
        <v>18912</v>
      </c>
      <c r="H418" s="260">
        <f t="shared" ref="H418:K418" si="82">SUM(H416:H417)</f>
        <v>6963</v>
      </c>
      <c r="I418" s="260">
        <f t="shared" si="82"/>
        <v>5290</v>
      </c>
      <c r="J418" s="260">
        <f t="shared" si="82"/>
        <v>4990</v>
      </c>
      <c r="K418" s="260">
        <f t="shared" si="82"/>
        <v>1669</v>
      </c>
    </row>
    <row r="419" spans="1:11" ht="18" customHeight="1" x14ac:dyDescent="0.25">
      <c r="A419" s="404"/>
      <c r="B419" s="305" t="s">
        <v>135</v>
      </c>
      <c r="C419" s="307" t="s">
        <v>136</v>
      </c>
      <c r="D419" s="41">
        <v>143</v>
      </c>
      <c r="E419" s="41" t="s">
        <v>41</v>
      </c>
      <c r="F419" s="23" t="s">
        <v>52</v>
      </c>
      <c r="G419" s="24">
        <f t="shared" si="78"/>
        <v>4000</v>
      </c>
      <c r="H419" s="42"/>
      <c r="I419" s="42">
        <v>4000</v>
      </c>
      <c r="J419" s="42"/>
      <c r="K419" s="42"/>
    </row>
    <row r="420" spans="1:11" ht="15" customHeight="1" x14ac:dyDescent="0.25">
      <c r="A420" s="404"/>
      <c r="B420" s="306"/>
      <c r="C420" s="308"/>
      <c r="D420" s="320">
        <v>151</v>
      </c>
      <c r="E420" s="41" t="s">
        <v>40</v>
      </c>
      <c r="F420" s="23" t="s">
        <v>51</v>
      </c>
      <c r="G420" s="24">
        <f t="shared" si="78"/>
        <v>9551</v>
      </c>
      <c r="H420" s="21">
        <v>3286</v>
      </c>
      <c r="I420" s="21">
        <v>2927</v>
      </c>
      <c r="J420" s="21">
        <v>2927</v>
      </c>
      <c r="K420" s="21">
        <v>411</v>
      </c>
    </row>
    <row r="421" spans="1:11" ht="15" customHeight="1" x14ac:dyDescent="0.25">
      <c r="A421" s="404"/>
      <c r="B421" s="306"/>
      <c r="C421" s="308"/>
      <c r="D421" s="323"/>
      <c r="E421" s="41" t="s">
        <v>41</v>
      </c>
      <c r="F421" s="23" t="s">
        <v>52</v>
      </c>
      <c r="G421" s="24">
        <f t="shared" si="78"/>
        <v>15000</v>
      </c>
      <c r="H421" s="21">
        <v>5500</v>
      </c>
      <c r="I421" s="21">
        <v>5000</v>
      </c>
      <c r="J421" s="21">
        <v>1100</v>
      </c>
      <c r="K421" s="21">
        <v>3400</v>
      </c>
    </row>
    <row r="422" spans="1:11" ht="15" customHeight="1" x14ac:dyDescent="0.25">
      <c r="A422" s="404"/>
      <c r="B422" s="306"/>
      <c r="C422" s="308"/>
      <c r="D422" s="321"/>
      <c r="E422" s="41" t="s">
        <v>42</v>
      </c>
      <c r="F422" s="23" t="s">
        <v>53</v>
      </c>
      <c r="G422" s="24">
        <f t="shared" si="78"/>
        <v>12000</v>
      </c>
      <c r="H422" s="21">
        <v>5220</v>
      </c>
      <c r="I422" s="21">
        <v>3000</v>
      </c>
      <c r="J422" s="21">
        <v>3000</v>
      </c>
      <c r="K422" s="21">
        <v>780</v>
      </c>
    </row>
    <row r="423" spans="1:11" ht="15" customHeight="1" x14ac:dyDescent="0.25">
      <c r="A423" s="404"/>
      <c r="B423" s="306"/>
      <c r="C423" s="308"/>
      <c r="D423" s="15" t="s">
        <v>99</v>
      </c>
      <c r="E423" s="41" t="s">
        <v>41</v>
      </c>
      <c r="F423" s="5" t="s">
        <v>52</v>
      </c>
      <c r="G423" s="24">
        <f t="shared" si="78"/>
        <v>300</v>
      </c>
      <c r="H423" s="21">
        <v>100</v>
      </c>
      <c r="I423" s="21">
        <v>100</v>
      </c>
      <c r="J423" s="21">
        <v>100</v>
      </c>
      <c r="K423" s="21"/>
    </row>
    <row r="424" spans="1:11" ht="15" customHeight="1" x14ac:dyDescent="0.25">
      <c r="A424" s="404"/>
      <c r="B424" s="306"/>
      <c r="C424" s="308"/>
      <c r="D424" s="15" t="s">
        <v>100</v>
      </c>
      <c r="E424" s="41" t="s">
        <v>41</v>
      </c>
      <c r="F424" s="5" t="s">
        <v>52</v>
      </c>
      <c r="G424" s="24">
        <f t="shared" si="78"/>
        <v>2518</v>
      </c>
      <c r="H424" s="21">
        <v>718</v>
      </c>
      <c r="I424" s="21">
        <v>600</v>
      </c>
      <c r="J424" s="21">
        <v>600</v>
      </c>
      <c r="K424" s="21">
        <v>600</v>
      </c>
    </row>
    <row r="425" spans="1:11" ht="15" customHeight="1" thickBot="1" x14ac:dyDescent="0.3">
      <c r="A425" s="404"/>
      <c r="B425" s="343"/>
      <c r="C425" s="368"/>
      <c r="D425" s="348" t="s">
        <v>133</v>
      </c>
      <c r="E425" s="349"/>
      <c r="F425" s="350"/>
      <c r="G425" s="273">
        <f>SUM(H425:K425)</f>
        <v>43369</v>
      </c>
      <c r="H425" s="273">
        <f>SUM(H419:H424)</f>
        <v>14824</v>
      </c>
      <c r="I425" s="273">
        <f t="shared" ref="I425:K425" si="83">SUM(I419:I424)</f>
        <v>15627</v>
      </c>
      <c r="J425" s="273">
        <f t="shared" si="83"/>
        <v>7727</v>
      </c>
      <c r="K425" s="273">
        <f t="shared" si="83"/>
        <v>5191</v>
      </c>
    </row>
    <row r="426" spans="1:11" ht="15" customHeight="1" thickBot="1" x14ac:dyDescent="0.3">
      <c r="A426" s="280" t="s">
        <v>201</v>
      </c>
      <c r="B426" s="363" t="s">
        <v>204</v>
      </c>
      <c r="C426" s="359"/>
      <c r="D426" s="359"/>
      <c r="E426" s="359"/>
      <c r="F426" s="360"/>
      <c r="G426" s="289">
        <f>SUM(H426:K426)</f>
        <v>443702</v>
      </c>
      <c r="H426" s="289">
        <f>SUM(H428,H430,H432,H436,H440)</f>
        <v>124770</v>
      </c>
      <c r="I426" s="289">
        <f>SUM(I428,I430,I432,I436,I440)</f>
        <v>157780</v>
      </c>
      <c r="J426" s="289">
        <f>SUM(J428,J430,J432,J436,J440)</f>
        <v>92045</v>
      </c>
      <c r="K426" s="290">
        <f>SUM(K428,K430,K432,K436,K440)</f>
        <v>69107</v>
      </c>
    </row>
    <row r="427" spans="1:11" ht="18" customHeight="1" x14ac:dyDescent="0.25">
      <c r="A427" s="356"/>
      <c r="B427" s="306" t="s">
        <v>60</v>
      </c>
      <c r="C427" s="308" t="s">
        <v>16</v>
      </c>
      <c r="D427" s="115">
        <v>151</v>
      </c>
      <c r="E427" s="112" t="s">
        <v>22</v>
      </c>
      <c r="F427" s="116" t="s">
        <v>23</v>
      </c>
      <c r="G427" s="51">
        <f t="shared" si="78"/>
        <v>49329</v>
      </c>
      <c r="H427" s="56">
        <v>16472</v>
      </c>
      <c r="I427" s="56">
        <v>12889</v>
      </c>
      <c r="J427" s="56">
        <v>11997</v>
      </c>
      <c r="K427" s="56">
        <v>7971</v>
      </c>
    </row>
    <row r="428" spans="1:11" ht="18.75" customHeight="1" x14ac:dyDescent="0.25">
      <c r="A428" s="356"/>
      <c r="B428" s="318"/>
      <c r="C428" s="319"/>
      <c r="D428" s="309" t="s">
        <v>36</v>
      </c>
      <c r="E428" s="310"/>
      <c r="F428" s="311"/>
      <c r="G428" s="260">
        <f>SUM(H428:K428)</f>
        <v>49329</v>
      </c>
      <c r="H428" s="260">
        <f>SUM(H427:H427)</f>
        <v>16472</v>
      </c>
      <c r="I428" s="260">
        <f>SUM(I427:I427)</f>
        <v>12889</v>
      </c>
      <c r="J428" s="260">
        <f>SUM(J427:J427)</f>
        <v>11997</v>
      </c>
      <c r="K428" s="260">
        <f>SUM(K427:K427)</f>
        <v>7971</v>
      </c>
    </row>
    <row r="429" spans="1:11" ht="24.6" customHeight="1" x14ac:dyDescent="0.25">
      <c r="A429" s="356"/>
      <c r="B429" s="305" t="s">
        <v>86</v>
      </c>
      <c r="C429" s="307" t="s">
        <v>87</v>
      </c>
      <c r="D429" s="41">
        <v>151</v>
      </c>
      <c r="E429" s="71" t="s">
        <v>43</v>
      </c>
      <c r="F429" s="72" t="s">
        <v>54</v>
      </c>
      <c r="G429" s="24">
        <f t="shared" si="78"/>
        <v>20000</v>
      </c>
      <c r="H429" s="21">
        <v>5000</v>
      </c>
      <c r="I429" s="21">
        <v>5000</v>
      </c>
      <c r="J429" s="21">
        <v>5000</v>
      </c>
      <c r="K429" s="21">
        <v>5000</v>
      </c>
    </row>
    <row r="430" spans="1:11" ht="16.899999999999999" customHeight="1" x14ac:dyDescent="0.25">
      <c r="A430" s="356"/>
      <c r="B430" s="318"/>
      <c r="C430" s="319"/>
      <c r="D430" s="309" t="s">
        <v>90</v>
      </c>
      <c r="E430" s="310"/>
      <c r="F430" s="311"/>
      <c r="G430" s="260">
        <f>SUM(H430:K430)</f>
        <v>20000</v>
      </c>
      <c r="H430" s="260">
        <f>SUM(H429:H429)</f>
        <v>5000</v>
      </c>
      <c r="I430" s="260">
        <f>SUM(I429:I429)</f>
        <v>5000</v>
      </c>
      <c r="J430" s="260">
        <f>SUM(J429:J429)</f>
        <v>5000</v>
      </c>
      <c r="K430" s="260">
        <f>SUM(K429:K429)</f>
        <v>5000</v>
      </c>
    </row>
    <row r="431" spans="1:11" ht="15" customHeight="1" x14ac:dyDescent="0.25">
      <c r="A431" s="356"/>
      <c r="B431" s="306" t="s">
        <v>101</v>
      </c>
      <c r="C431" s="435" t="s">
        <v>102</v>
      </c>
      <c r="D431" s="41">
        <v>151</v>
      </c>
      <c r="E431" s="15" t="s">
        <v>205</v>
      </c>
      <c r="F431" s="5" t="s">
        <v>206</v>
      </c>
      <c r="G431" s="24">
        <f t="shared" si="78"/>
        <v>1000</v>
      </c>
      <c r="H431" s="21"/>
      <c r="I431" s="21">
        <v>1000</v>
      </c>
      <c r="J431" s="21"/>
      <c r="K431" s="21"/>
    </row>
    <row r="432" spans="1:11" ht="15" customHeight="1" x14ac:dyDescent="0.25">
      <c r="A432" s="356"/>
      <c r="B432" s="318"/>
      <c r="C432" s="436"/>
      <c r="D432" s="309" t="s">
        <v>103</v>
      </c>
      <c r="E432" s="310"/>
      <c r="F432" s="311"/>
      <c r="G432" s="260">
        <f>SUM(H432:K432)</f>
        <v>1000</v>
      </c>
      <c r="H432" s="260">
        <f>SUM(H431:H431)</f>
        <v>0</v>
      </c>
      <c r="I432" s="260">
        <f>SUM(I431:I431)</f>
        <v>1000</v>
      </c>
      <c r="J432" s="260">
        <f>SUM(J431:J431)</f>
        <v>0</v>
      </c>
      <c r="K432" s="260">
        <f>SUM(K431:K431)</f>
        <v>0</v>
      </c>
    </row>
    <row r="433" spans="1:11" ht="24" customHeight="1" x14ac:dyDescent="0.25">
      <c r="A433" s="356"/>
      <c r="B433" s="305" t="s">
        <v>109</v>
      </c>
      <c r="C433" s="307" t="s">
        <v>122</v>
      </c>
      <c r="D433" s="315">
        <v>142</v>
      </c>
      <c r="E433" s="41" t="s">
        <v>184</v>
      </c>
      <c r="F433" s="23" t="s">
        <v>190</v>
      </c>
      <c r="G433" s="24">
        <f t="shared" si="78"/>
        <v>308</v>
      </c>
      <c r="H433" s="21">
        <v>77</v>
      </c>
      <c r="I433" s="21">
        <v>77</v>
      </c>
      <c r="J433" s="21">
        <v>77</v>
      </c>
      <c r="K433" s="21">
        <v>77</v>
      </c>
    </row>
    <row r="434" spans="1:11" ht="36" customHeight="1" x14ac:dyDescent="0.25">
      <c r="A434" s="356"/>
      <c r="B434" s="306"/>
      <c r="C434" s="308"/>
      <c r="D434" s="316"/>
      <c r="E434" s="41" t="s">
        <v>180</v>
      </c>
      <c r="F434" s="23" t="s">
        <v>181</v>
      </c>
      <c r="G434" s="24">
        <f t="shared" si="78"/>
        <v>12757</v>
      </c>
      <c r="H434" s="21"/>
      <c r="I434" s="21">
        <v>6379</v>
      </c>
      <c r="J434" s="21">
        <v>6378</v>
      </c>
      <c r="K434" s="21"/>
    </row>
    <row r="435" spans="1:11" ht="16.350000000000001" customHeight="1" x14ac:dyDescent="0.25">
      <c r="A435" s="356"/>
      <c r="B435" s="306"/>
      <c r="C435" s="308"/>
      <c r="D435" s="317"/>
      <c r="E435" s="41" t="s">
        <v>170</v>
      </c>
      <c r="F435" s="23" t="s">
        <v>175</v>
      </c>
      <c r="G435" s="24">
        <f t="shared" si="78"/>
        <v>432</v>
      </c>
      <c r="H435" s="21">
        <v>108</v>
      </c>
      <c r="I435" s="21">
        <v>108</v>
      </c>
      <c r="J435" s="21">
        <v>108</v>
      </c>
      <c r="K435" s="21">
        <v>108</v>
      </c>
    </row>
    <row r="436" spans="1:11" ht="15" customHeight="1" x14ac:dyDescent="0.25">
      <c r="A436" s="356"/>
      <c r="B436" s="318"/>
      <c r="C436" s="319"/>
      <c r="D436" s="309" t="s">
        <v>121</v>
      </c>
      <c r="E436" s="310"/>
      <c r="F436" s="311"/>
      <c r="G436" s="260">
        <f>SUM(H436:K436)</f>
        <v>13497</v>
      </c>
      <c r="H436" s="260">
        <f>SUM(H433:H435)</f>
        <v>185</v>
      </c>
      <c r="I436" s="260">
        <f>SUM(I433:I435)</f>
        <v>6564</v>
      </c>
      <c r="J436" s="260">
        <f>SUM(J433:J435)</f>
        <v>6563</v>
      </c>
      <c r="K436" s="260">
        <f>SUM(K433:K435)</f>
        <v>185</v>
      </c>
    </row>
    <row r="437" spans="1:11" ht="15" customHeight="1" x14ac:dyDescent="0.25">
      <c r="A437" s="356"/>
      <c r="B437" s="306" t="s">
        <v>135</v>
      </c>
      <c r="C437" s="308" t="s">
        <v>136</v>
      </c>
      <c r="D437" s="320">
        <v>151</v>
      </c>
      <c r="E437" s="41" t="s">
        <v>40</v>
      </c>
      <c r="F437" s="23" t="s">
        <v>51</v>
      </c>
      <c r="G437" s="24">
        <f>SUM(H437:K437)</f>
        <v>211876</v>
      </c>
      <c r="H437" s="25">
        <v>78113</v>
      </c>
      <c r="I437" s="25">
        <v>53327</v>
      </c>
      <c r="J437" s="25">
        <v>48485</v>
      </c>
      <c r="K437" s="25">
        <v>31951</v>
      </c>
    </row>
    <row r="438" spans="1:11" ht="15" customHeight="1" x14ac:dyDescent="0.25">
      <c r="A438" s="356"/>
      <c r="B438" s="306"/>
      <c r="C438" s="308"/>
      <c r="D438" s="323"/>
      <c r="E438" s="41" t="s">
        <v>41</v>
      </c>
      <c r="F438" s="5" t="s">
        <v>52</v>
      </c>
      <c r="G438" s="24">
        <f t="shared" si="78"/>
        <v>58000</v>
      </c>
      <c r="H438" s="21">
        <v>5000</v>
      </c>
      <c r="I438" s="21">
        <v>44000</v>
      </c>
      <c r="J438" s="21">
        <v>5000</v>
      </c>
      <c r="K438" s="21">
        <v>4000</v>
      </c>
    </row>
    <row r="439" spans="1:11" ht="15" customHeight="1" x14ac:dyDescent="0.25">
      <c r="A439" s="356"/>
      <c r="B439" s="306"/>
      <c r="C439" s="308"/>
      <c r="D439" s="321"/>
      <c r="E439" s="41" t="s">
        <v>42</v>
      </c>
      <c r="F439" s="23" t="s">
        <v>53</v>
      </c>
      <c r="G439" s="24">
        <f t="shared" si="78"/>
        <v>90000</v>
      </c>
      <c r="H439" s="21">
        <v>20000</v>
      </c>
      <c r="I439" s="21">
        <v>35000</v>
      </c>
      <c r="J439" s="21">
        <v>15000</v>
      </c>
      <c r="K439" s="21">
        <v>20000</v>
      </c>
    </row>
    <row r="440" spans="1:11" ht="15" customHeight="1" thickBot="1" x14ac:dyDescent="0.3">
      <c r="A440" s="356"/>
      <c r="B440" s="306"/>
      <c r="C440" s="308"/>
      <c r="D440" s="348" t="s">
        <v>133</v>
      </c>
      <c r="E440" s="349"/>
      <c r="F440" s="350"/>
      <c r="G440" s="273">
        <f>SUM(H440:K440)</f>
        <v>359876</v>
      </c>
      <c r="H440" s="273">
        <f>SUM(H437:H439)</f>
        <v>103113</v>
      </c>
      <c r="I440" s="273">
        <f>SUM(I437:I439)</f>
        <v>132327</v>
      </c>
      <c r="J440" s="273">
        <f>SUM(J437:J439)</f>
        <v>68485</v>
      </c>
      <c r="K440" s="273">
        <f>SUM(K437:K439)</f>
        <v>55951</v>
      </c>
    </row>
    <row r="441" spans="1:11" ht="15" customHeight="1" thickBot="1" x14ac:dyDescent="0.3">
      <c r="A441" s="280" t="s">
        <v>203</v>
      </c>
      <c r="B441" s="340" t="s">
        <v>208</v>
      </c>
      <c r="C441" s="341"/>
      <c r="D441" s="341"/>
      <c r="E441" s="341"/>
      <c r="F441" s="342"/>
      <c r="G441" s="283">
        <f>SUM(H441:K441)</f>
        <v>137760</v>
      </c>
      <c r="H441" s="283">
        <f>SUM(H444,H447,H449,H455,H458,H464)</f>
        <v>48433</v>
      </c>
      <c r="I441" s="283">
        <f>SUM(I444,I447,I449,I455,I458,I464)</f>
        <v>45808</v>
      </c>
      <c r="J441" s="283">
        <f>SUM(J444,J447,J449,J455,J458,J464)</f>
        <v>33096</v>
      </c>
      <c r="K441" s="284">
        <f>SUM(K444,K447,K449,K455,K458,K464)</f>
        <v>10423</v>
      </c>
    </row>
    <row r="442" spans="1:11" ht="15" customHeight="1" x14ac:dyDescent="0.25">
      <c r="A442" s="301"/>
      <c r="B442" s="306" t="s">
        <v>60</v>
      </c>
      <c r="C442" s="308" t="s">
        <v>16</v>
      </c>
      <c r="D442" s="256" t="s">
        <v>319</v>
      </c>
      <c r="E442" s="253" t="s">
        <v>22</v>
      </c>
      <c r="F442" s="257" t="s">
        <v>23</v>
      </c>
      <c r="G442" s="51">
        <f t="shared" si="78"/>
        <v>2565</v>
      </c>
      <c r="H442" s="240"/>
      <c r="I442" s="240">
        <v>2565</v>
      </c>
      <c r="J442" s="240"/>
      <c r="K442" s="240"/>
    </row>
    <row r="443" spans="1:11" ht="15.6" customHeight="1" x14ac:dyDescent="0.25">
      <c r="A443" s="301"/>
      <c r="B443" s="306"/>
      <c r="C443" s="308"/>
      <c r="D443" s="62">
        <v>151</v>
      </c>
      <c r="E443" s="59" t="s">
        <v>22</v>
      </c>
      <c r="F443" s="117" t="s">
        <v>23</v>
      </c>
      <c r="G443" s="51">
        <f t="shared" si="78"/>
        <v>54038</v>
      </c>
      <c r="H443" s="52">
        <v>21585</v>
      </c>
      <c r="I443" s="52">
        <v>16756</v>
      </c>
      <c r="J443" s="52">
        <v>13306</v>
      </c>
      <c r="K443" s="52">
        <v>2391</v>
      </c>
    </row>
    <row r="444" spans="1:11" ht="15" customHeight="1" x14ac:dyDescent="0.25">
      <c r="A444" s="301"/>
      <c r="B444" s="318"/>
      <c r="C444" s="319"/>
      <c r="D444" s="309" t="s">
        <v>36</v>
      </c>
      <c r="E444" s="310"/>
      <c r="F444" s="311"/>
      <c r="G444" s="260">
        <f>SUM(H444:K444)</f>
        <v>56603</v>
      </c>
      <c r="H444" s="260">
        <f>SUM(H442:H443)</f>
        <v>21585</v>
      </c>
      <c r="I444" s="260">
        <f t="shared" ref="I444:K444" si="84">SUM(I442:I443)</f>
        <v>19321</v>
      </c>
      <c r="J444" s="260">
        <f t="shared" si="84"/>
        <v>13306</v>
      </c>
      <c r="K444" s="260">
        <f t="shared" si="84"/>
        <v>2391</v>
      </c>
    </row>
    <row r="445" spans="1:11" ht="22.7" customHeight="1" x14ac:dyDescent="0.25">
      <c r="A445" s="301"/>
      <c r="B445" s="305" t="s">
        <v>86</v>
      </c>
      <c r="C445" s="307" t="s">
        <v>87</v>
      </c>
      <c r="D445" s="320">
        <v>151</v>
      </c>
      <c r="E445" s="41" t="s">
        <v>43</v>
      </c>
      <c r="F445" s="23" t="s">
        <v>54</v>
      </c>
      <c r="G445" s="24">
        <f t="shared" si="78"/>
        <v>2000</v>
      </c>
      <c r="H445" s="25">
        <v>500</v>
      </c>
      <c r="I445" s="25">
        <v>1300</v>
      </c>
      <c r="J445" s="25">
        <v>100</v>
      </c>
      <c r="K445" s="25">
        <v>100</v>
      </c>
    </row>
    <row r="446" spans="1:11" ht="17.45" customHeight="1" x14ac:dyDescent="0.25">
      <c r="A446" s="301"/>
      <c r="B446" s="306"/>
      <c r="C446" s="308"/>
      <c r="D446" s="321"/>
      <c r="E446" s="41" t="s">
        <v>44</v>
      </c>
      <c r="F446" s="5" t="s">
        <v>55</v>
      </c>
      <c r="G446" s="24">
        <f t="shared" si="78"/>
        <v>10902</v>
      </c>
      <c r="H446" s="25">
        <v>3546</v>
      </c>
      <c r="I446" s="25">
        <v>3526</v>
      </c>
      <c r="J446" s="25">
        <v>2806</v>
      </c>
      <c r="K446" s="25">
        <v>1024</v>
      </c>
    </row>
    <row r="447" spans="1:11" ht="15" customHeight="1" x14ac:dyDescent="0.25">
      <c r="A447" s="301"/>
      <c r="B447" s="318"/>
      <c r="C447" s="319"/>
      <c r="D447" s="309" t="s">
        <v>90</v>
      </c>
      <c r="E447" s="310"/>
      <c r="F447" s="311"/>
      <c r="G447" s="260">
        <f>SUM(H447:K447)</f>
        <v>12902</v>
      </c>
      <c r="H447" s="260">
        <f t="shared" ref="H447:K447" si="85">SUM(H445:H446)</f>
        <v>4046</v>
      </c>
      <c r="I447" s="260">
        <f t="shared" si="85"/>
        <v>4826</v>
      </c>
      <c r="J447" s="260">
        <f t="shared" si="85"/>
        <v>2906</v>
      </c>
      <c r="K447" s="260">
        <f t="shared" si="85"/>
        <v>1124</v>
      </c>
    </row>
    <row r="448" spans="1:11" ht="24.75" customHeight="1" x14ac:dyDescent="0.25">
      <c r="A448" s="301"/>
      <c r="B448" s="305" t="s">
        <v>101</v>
      </c>
      <c r="C448" s="307" t="s">
        <v>102</v>
      </c>
      <c r="D448" s="15">
        <v>151</v>
      </c>
      <c r="E448" s="41" t="s">
        <v>205</v>
      </c>
      <c r="F448" s="23" t="s">
        <v>206</v>
      </c>
      <c r="G448" s="24">
        <f>SUM(H448:K448)</f>
        <v>1000</v>
      </c>
      <c r="H448" s="25">
        <v>300</v>
      </c>
      <c r="I448" s="25">
        <v>700</v>
      </c>
      <c r="J448" s="25"/>
      <c r="K448" s="25"/>
    </row>
    <row r="449" spans="1:11" ht="15" customHeight="1" x14ac:dyDescent="0.25">
      <c r="A449" s="301"/>
      <c r="B449" s="318"/>
      <c r="C449" s="319"/>
      <c r="D449" s="309" t="s">
        <v>103</v>
      </c>
      <c r="E449" s="310"/>
      <c r="F449" s="311"/>
      <c r="G449" s="260">
        <f>SUM(H449:K449)</f>
        <v>1000</v>
      </c>
      <c r="H449" s="260">
        <f t="shared" ref="H449:K449" si="86">SUM(H448)</f>
        <v>300</v>
      </c>
      <c r="I449" s="260">
        <f t="shared" si="86"/>
        <v>700</v>
      </c>
      <c r="J449" s="260">
        <f t="shared" si="86"/>
        <v>0</v>
      </c>
      <c r="K449" s="260">
        <f t="shared" si="86"/>
        <v>0</v>
      </c>
    </row>
    <row r="450" spans="1:11" ht="26.45" customHeight="1" x14ac:dyDescent="0.25">
      <c r="A450" s="301"/>
      <c r="B450" s="305" t="s">
        <v>109</v>
      </c>
      <c r="C450" s="307" t="s">
        <v>122</v>
      </c>
      <c r="D450" s="320">
        <v>142</v>
      </c>
      <c r="E450" s="41" t="s">
        <v>184</v>
      </c>
      <c r="F450" s="23" t="s">
        <v>190</v>
      </c>
      <c r="G450" s="24">
        <f t="shared" si="78"/>
        <v>307</v>
      </c>
      <c r="H450" s="25">
        <v>92</v>
      </c>
      <c r="I450" s="25">
        <v>92</v>
      </c>
      <c r="J450" s="25">
        <v>92</v>
      </c>
      <c r="K450" s="25">
        <v>31</v>
      </c>
    </row>
    <row r="451" spans="1:11" ht="38.1" customHeight="1" x14ac:dyDescent="0.25">
      <c r="A451" s="301"/>
      <c r="B451" s="306"/>
      <c r="C451" s="308"/>
      <c r="D451" s="323"/>
      <c r="E451" s="41" t="s">
        <v>180</v>
      </c>
      <c r="F451" s="23" t="s">
        <v>181</v>
      </c>
      <c r="G451" s="24">
        <f t="shared" si="78"/>
        <v>2771</v>
      </c>
      <c r="H451" s="25"/>
      <c r="I451" s="25">
        <v>1771</v>
      </c>
      <c r="J451" s="25">
        <v>1000</v>
      </c>
      <c r="K451" s="25"/>
    </row>
    <row r="452" spans="1:11" ht="15" customHeight="1" x14ac:dyDescent="0.25">
      <c r="A452" s="301"/>
      <c r="B452" s="306"/>
      <c r="C452" s="308"/>
      <c r="D452" s="323"/>
      <c r="E452" s="41" t="s">
        <v>38</v>
      </c>
      <c r="F452" s="23" t="s">
        <v>49</v>
      </c>
      <c r="G452" s="24">
        <f t="shared" si="78"/>
        <v>15473</v>
      </c>
      <c r="H452" s="25">
        <v>4774</v>
      </c>
      <c r="I452" s="25">
        <v>4794</v>
      </c>
      <c r="J452" s="25">
        <v>4434</v>
      </c>
      <c r="K452" s="25">
        <v>1471</v>
      </c>
    </row>
    <row r="453" spans="1:11" ht="24.75" customHeight="1" x14ac:dyDescent="0.25">
      <c r="A453" s="301"/>
      <c r="B453" s="306"/>
      <c r="C453" s="308"/>
      <c r="D453" s="323"/>
      <c r="E453" s="41" t="s">
        <v>169</v>
      </c>
      <c r="F453" s="23" t="s">
        <v>174</v>
      </c>
      <c r="G453" s="24">
        <f t="shared" si="78"/>
        <v>9840</v>
      </c>
      <c r="H453" s="25">
        <v>3608</v>
      </c>
      <c r="I453" s="25">
        <v>2296</v>
      </c>
      <c r="J453" s="25">
        <v>1968</v>
      </c>
      <c r="K453" s="25">
        <v>1968</v>
      </c>
    </row>
    <row r="454" spans="1:11" ht="15" customHeight="1" x14ac:dyDescent="0.25">
      <c r="A454" s="301"/>
      <c r="B454" s="306"/>
      <c r="C454" s="308"/>
      <c r="D454" s="321"/>
      <c r="E454" s="41" t="s">
        <v>170</v>
      </c>
      <c r="F454" s="23" t="s">
        <v>175</v>
      </c>
      <c r="G454" s="24">
        <f t="shared" si="78"/>
        <v>298</v>
      </c>
      <c r="H454" s="25"/>
      <c r="I454" s="25">
        <v>298</v>
      </c>
      <c r="J454" s="25"/>
      <c r="K454" s="25"/>
    </row>
    <row r="455" spans="1:11" ht="15" customHeight="1" x14ac:dyDescent="0.25">
      <c r="A455" s="301"/>
      <c r="B455" s="318"/>
      <c r="C455" s="319"/>
      <c r="D455" s="309" t="s">
        <v>121</v>
      </c>
      <c r="E455" s="310"/>
      <c r="F455" s="311"/>
      <c r="G455" s="260">
        <f>SUM(H455:K455)</f>
        <v>28689</v>
      </c>
      <c r="H455" s="260">
        <f>SUM(H450:H454)</f>
        <v>8474</v>
      </c>
      <c r="I455" s="260">
        <f>SUM(I450:I454)</f>
        <v>9251</v>
      </c>
      <c r="J455" s="260">
        <f>SUM(J450:J454)</f>
        <v>7494</v>
      </c>
      <c r="K455" s="260">
        <f>SUM(K450:K454)</f>
        <v>3470</v>
      </c>
    </row>
    <row r="456" spans="1:11" ht="31.9" customHeight="1" x14ac:dyDescent="0.25">
      <c r="A456" s="301"/>
      <c r="B456" s="305" t="s">
        <v>128</v>
      </c>
      <c r="C456" s="307" t="s">
        <v>127</v>
      </c>
      <c r="D456" s="320">
        <v>151</v>
      </c>
      <c r="E456" s="41" t="s">
        <v>47</v>
      </c>
      <c r="F456" s="191" t="s">
        <v>58</v>
      </c>
      <c r="G456" s="24">
        <f t="shared" si="78"/>
        <v>2000</v>
      </c>
      <c r="H456" s="42">
        <v>700</v>
      </c>
      <c r="I456" s="42">
        <v>700</v>
      </c>
      <c r="J456" s="42">
        <v>300</v>
      </c>
      <c r="K456" s="42">
        <v>300</v>
      </c>
    </row>
    <row r="457" spans="1:11" ht="15" customHeight="1" x14ac:dyDescent="0.25">
      <c r="A457" s="301"/>
      <c r="B457" s="306"/>
      <c r="C457" s="308"/>
      <c r="D457" s="321"/>
      <c r="E457" s="41" t="s">
        <v>48</v>
      </c>
      <c r="F457" s="23" t="s">
        <v>23</v>
      </c>
      <c r="G457" s="24">
        <f t="shared" si="78"/>
        <v>15386</v>
      </c>
      <c r="H457" s="25">
        <v>4696</v>
      </c>
      <c r="I457" s="25">
        <v>4696</v>
      </c>
      <c r="J457" s="25">
        <v>4496</v>
      </c>
      <c r="K457" s="25">
        <v>1498</v>
      </c>
    </row>
    <row r="458" spans="1:11" ht="15" customHeight="1" x14ac:dyDescent="0.25">
      <c r="A458" s="301"/>
      <c r="B458" s="318"/>
      <c r="C458" s="319"/>
      <c r="D458" s="309" t="s">
        <v>125</v>
      </c>
      <c r="E458" s="310"/>
      <c r="F458" s="311"/>
      <c r="G458" s="260">
        <f>SUM(H458:K458)</f>
        <v>17386</v>
      </c>
      <c r="H458" s="260">
        <f t="shared" ref="H458:K458" si="87">SUM(H456:H457)</f>
        <v>5396</v>
      </c>
      <c r="I458" s="260">
        <f t="shared" si="87"/>
        <v>5396</v>
      </c>
      <c r="J458" s="260">
        <f t="shared" si="87"/>
        <v>4796</v>
      </c>
      <c r="K458" s="260">
        <f t="shared" si="87"/>
        <v>1798</v>
      </c>
    </row>
    <row r="459" spans="1:11" ht="15" customHeight="1" x14ac:dyDescent="0.25">
      <c r="A459" s="301"/>
      <c r="B459" s="305" t="s">
        <v>135</v>
      </c>
      <c r="C459" s="307" t="s">
        <v>136</v>
      </c>
      <c r="D459" s="320">
        <v>151</v>
      </c>
      <c r="E459" s="41" t="s">
        <v>40</v>
      </c>
      <c r="F459" s="23" t="s">
        <v>51</v>
      </c>
      <c r="G459" s="24">
        <f t="shared" si="78"/>
        <v>15612</v>
      </c>
      <c r="H459" s="25">
        <v>4584</v>
      </c>
      <c r="I459" s="25">
        <v>5724</v>
      </c>
      <c r="J459" s="25">
        <v>4004</v>
      </c>
      <c r="K459" s="25">
        <v>1300</v>
      </c>
    </row>
    <row r="460" spans="1:11" ht="15" customHeight="1" x14ac:dyDescent="0.25">
      <c r="A460" s="301"/>
      <c r="B460" s="306"/>
      <c r="C460" s="308"/>
      <c r="D460" s="323"/>
      <c r="E460" s="41" t="s">
        <v>41</v>
      </c>
      <c r="F460" s="5" t="s">
        <v>52</v>
      </c>
      <c r="G460" s="24">
        <f t="shared" si="78"/>
        <v>3000</v>
      </c>
      <c r="H460" s="25">
        <v>3000</v>
      </c>
      <c r="I460" s="25"/>
      <c r="J460" s="25"/>
      <c r="K460" s="25"/>
    </row>
    <row r="461" spans="1:11" ht="15" customHeight="1" x14ac:dyDescent="0.25">
      <c r="A461" s="301"/>
      <c r="B461" s="306"/>
      <c r="C461" s="308"/>
      <c r="D461" s="321"/>
      <c r="E461" s="41" t="s">
        <v>42</v>
      </c>
      <c r="F461" s="23" t="s">
        <v>53</v>
      </c>
      <c r="G461" s="24">
        <f t="shared" si="78"/>
        <v>2000</v>
      </c>
      <c r="H461" s="25">
        <v>700</v>
      </c>
      <c r="I461" s="25">
        <v>500</v>
      </c>
      <c r="J461" s="25">
        <v>500</v>
      </c>
      <c r="K461" s="25">
        <v>300</v>
      </c>
    </row>
    <row r="462" spans="1:11" ht="15" customHeight="1" x14ac:dyDescent="0.25">
      <c r="A462" s="301"/>
      <c r="B462" s="306"/>
      <c r="C462" s="308"/>
      <c r="D462" s="15" t="s">
        <v>99</v>
      </c>
      <c r="E462" s="41" t="s">
        <v>41</v>
      </c>
      <c r="F462" s="5" t="s">
        <v>52</v>
      </c>
      <c r="G462" s="24">
        <f t="shared" si="78"/>
        <v>320</v>
      </c>
      <c r="H462" s="25">
        <v>100</v>
      </c>
      <c r="I462" s="25">
        <v>90</v>
      </c>
      <c r="J462" s="25">
        <v>90</v>
      </c>
      <c r="K462" s="25">
        <v>40</v>
      </c>
    </row>
    <row r="463" spans="1:11" ht="15" customHeight="1" x14ac:dyDescent="0.25">
      <c r="A463" s="301"/>
      <c r="B463" s="306"/>
      <c r="C463" s="308"/>
      <c r="D463" s="15" t="s">
        <v>100</v>
      </c>
      <c r="E463" s="41" t="s">
        <v>41</v>
      </c>
      <c r="F463" s="5" t="s">
        <v>52</v>
      </c>
      <c r="G463" s="24">
        <f t="shared" si="78"/>
        <v>248</v>
      </c>
      <c r="H463" s="25">
        <v>248</v>
      </c>
      <c r="I463" s="25"/>
      <c r="J463" s="25"/>
      <c r="K463" s="25"/>
    </row>
    <row r="464" spans="1:11" ht="15" customHeight="1" thickBot="1" x14ac:dyDescent="0.3">
      <c r="A464" s="302"/>
      <c r="B464" s="306"/>
      <c r="C464" s="308"/>
      <c r="D464" s="348" t="s">
        <v>133</v>
      </c>
      <c r="E464" s="349"/>
      <c r="F464" s="350"/>
      <c r="G464" s="273">
        <f>SUM(H464:K464)</f>
        <v>21180</v>
      </c>
      <c r="H464" s="273">
        <f>SUM(H459:H463)</f>
        <v>8632</v>
      </c>
      <c r="I464" s="273">
        <f>SUM(I459:I463)</f>
        <v>6314</v>
      </c>
      <c r="J464" s="273">
        <f>SUM(J459:J463)</f>
        <v>4594</v>
      </c>
      <c r="K464" s="273">
        <f>SUM(K459:K463)</f>
        <v>1640</v>
      </c>
    </row>
    <row r="465" spans="1:11" ht="15" customHeight="1" thickBot="1" x14ac:dyDescent="0.3">
      <c r="A465" s="280" t="s">
        <v>207</v>
      </c>
      <c r="B465" s="340" t="s">
        <v>210</v>
      </c>
      <c r="C465" s="341"/>
      <c r="D465" s="341"/>
      <c r="E465" s="341"/>
      <c r="F465" s="342"/>
      <c r="G465" s="283">
        <f>SUM(H465:K465)</f>
        <v>70854</v>
      </c>
      <c r="H465" s="283">
        <f t="shared" ref="H465:K465" si="88">SUM(H468,H470,H472,H477,H479,H482)</f>
        <v>23637</v>
      </c>
      <c r="I465" s="283">
        <f t="shared" si="88"/>
        <v>18835</v>
      </c>
      <c r="J465" s="283">
        <f t="shared" si="88"/>
        <v>17372</v>
      </c>
      <c r="K465" s="284">
        <f t="shared" si="88"/>
        <v>11010</v>
      </c>
    </row>
    <row r="466" spans="1:11" ht="15" customHeight="1" x14ac:dyDescent="0.25">
      <c r="A466" s="404"/>
      <c r="B466" s="306" t="s">
        <v>60</v>
      </c>
      <c r="C466" s="308" t="s">
        <v>16</v>
      </c>
      <c r="D466" s="55">
        <v>151</v>
      </c>
      <c r="E466" s="57" t="s">
        <v>22</v>
      </c>
      <c r="F466" s="39" t="s">
        <v>23</v>
      </c>
      <c r="G466" s="51">
        <f t="shared" si="78"/>
        <v>38350</v>
      </c>
      <c r="H466" s="52">
        <v>13117</v>
      </c>
      <c r="I466" s="52">
        <v>8755</v>
      </c>
      <c r="J466" s="52">
        <v>8615</v>
      </c>
      <c r="K466" s="52">
        <v>7863</v>
      </c>
    </row>
    <row r="467" spans="1:11" ht="15" customHeight="1" x14ac:dyDescent="0.25">
      <c r="A467" s="404"/>
      <c r="B467" s="306"/>
      <c r="C467" s="308"/>
      <c r="D467" s="15" t="s">
        <v>99</v>
      </c>
      <c r="E467" s="15" t="s">
        <v>41</v>
      </c>
      <c r="F467" s="5" t="s">
        <v>52</v>
      </c>
      <c r="G467" s="24">
        <f t="shared" si="78"/>
        <v>420</v>
      </c>
      <c r="H467" s="25">
        <v>105</v>
      </c>
      <c r="I467" s="25">
        <v>105</v>
      </c>
      <c r="J467" s="25">
        <v>105</v>
      </c>
      <c r="K467" s="25">
        <v>105</v>
      </c>
    </row>
    <row r="468" spans="1:11" ht="15" customHeight="1" x14ac:dyDescent="0.25">
      <c r="A468" s="404"/>
      <c r="B468" s="318"/>
      <c r="C468" s="319"/>
      <c r="D468" s="309" t="s">
        <v>36</v>
      </c>
      <c r="E468" s="310"/>
      <c r="F468" s="311"/>
      <c r="G468" s="260">
        <f>SUM(H468:K468)</f>
        <v>38770</v>
      </c>
      <c r="H468" s="260">
        <f>SUM(H466:H467)</f>
        <v>13222</v>
      </c>
      <c r="I468" s="260">
        <f>SUM(I466:I467)</f>
        <v>8860</v>
      </c>
      <c r="J468" s="260">
        <f>SUM(J466:J467)</f>
        <v>8720</v>
      </c>
      <c r="K468" s="260">
        <f>SUM(K466:K467)</f>
        <v>7968</v>
      </c>
    </row>
    <row r="469" spans="1:11" ht="22.7" customHeight="1" x14ac:dyDescent="0.25">
      <c r="A469" s="404"/>
      <c r="B469" s="305" t="s">
        <v>86</v>
      </c>
      <c r="C469" s="307" t="s">
        <v>87</v>
      </c>
      <c r="D469" s="15">
        <v>151</v>
      </c>
      <c r="E469" s="41" t="s">
        <v>43</v>
      </c>
      <c r="F469" s="23" t="s">
        <v>54</v>
      </c>
      <c r="G469" s="24">
        <f t="shared" si="78"/>
        <v>1000</v>
      </c>
      <c r="H469" s="25"/>
      <c r="I469" s="25">
        <v>100</v>
      </c>
      <c r="J469" s="25">
        <v>900</v>
      </c>
      <c r="K469" s="25"/>
    </row>
    <row r="470" spans="1:11" ht="15" customHeight="1" x14ac:dyDescent="0.25">
      <c r="A470" s="404"/>
      <c r="B470" s="318"/>
      <c r="C470" s="319"/>
      <c r="D470" s="309" t="s">
        <v>90</v>
      </c>
      <c r="E470" s="310"/>
      <c r="F470" s="311"/>
      <c r="G470" s="260">
        <f>SUM(H470:K470)</f>
        <v>1000</v>
      </c>
      <c r="H470" s="260">
        <f t="shared" ref="H470:K470" si="89">SUM(H469)</f>
        <v>0</v>
      </c>
      <c r="I470" s="260">
        <f t="shared" si="89"/>
        <v>100</v>
      </c>
      <c r="J470" s="260">
        <f t="shared" si="89"/>
        <v>900</v>
      </c>
      <c r="K470" s="260">
        <f t="shared" si="89"/>
        <v>0</v>
      </c>
    </row>
    <row r="471" spans="1:11" ht="15" customHeight="1" x14ac:dyDescent="0.25">
      <c r="A471" s="404"/>
      <c r="B471" s="305" t="s">
        <v>101</v>
      </c>
      <c r="C471" s="307" t="s">
        <v>102</v>
      </c>
      <c r="D471" s="41">
        <v>151</v>
      </c>
      <c r="E471" s="41" t="s">
        <v>205</v>
      </c>
      <c r="F471" s="48" t="s">
        <v>206</v>
      </c>
      <c r="G471" s="43">
        <f>SUM(H471:K471)</f>
        <v>500</v>
      </c>
      <c r="H471" s="42"/>
      <c r="I471" s="42">
        <v>500</v>
      </c>
      <c r="J471" s="42"/>
      <c r="K471" s="42"/>
    </row>
    <row r="472" spans="1:11" ht="15" customHeight="1" x14ac:dyDescent="0.25">
      <c r="A472" s="404"/>
      <c r="B472" s="318"/>
      <c r="C472" s="319"/>
      <c r="D472" s="309" t="s">
        <v>103</v>
      </c>
      <c r="E472" s="310"/>
      <c r="F472" s="311"/>
      <c r="G472" s="260">
        <f>SUM(H472:K472)</f>
        <v>500</v>
      </c>
      <c r="H472" s="260">
        <f t="shared" ref="H472:K472" si="90">SUM(H471)</f>
        <v>0</v>
      </c>
      <c r="I472" s="260">
        <f t="shared" si="90"/>
        <v>500</v>
      </c>
      <c r="J472" s="260">
        <f t="shared" si="90"/>
        <v>0</v>
      </c>
      <c r="K472" s="260">
        <f t="shared" si="90"/>
        <v>0</v>
      </c>
    </row>
    <row r="473" spans="1:11" ht="26.45" customHeight="1" x14ac:dyDescent="0.25">
      <c r="A473" s="404"/>
      <c r="B473" s="305" t="s">
        <v>109</v>
      </c>
      <c r="C473" s="307" t="s">
        <v>122</v>
      </c>
      <c r="D473" s="320">
        <v>142</v>
      </c>
      <c r="E473" s="41" t="s">
        <v>184</v>
      </c>
      <c r="F473" s="23" t="s">
        <v>190</v>
      </c>
      <c r="G473" s="24">
        <f t="shared" si="78"/>
        <v>307</v>
      </c>
      <c r="H473" s="25">
        <v>77</v>
      </c>
      <c r="I473" s="25">
        <v>77</v>
      </c>
      <c r="J473" s="25">
        <v>77</v>
      </c>
      <c r="K473" s="25">
        <v>76</v>
      </c>
    </row>
    <row r="474" spans="1:11" ht="35.450000000000003" customHeight="1" x14ac:dyDescent="0.25">
      <c r="A474" s="404"/>
      <c r="B474" s="306"/>
      <c r="C474" s="308"/>
      <c r="D474" s="323"/>
      <c r="E474" s="41" t="s">
        <v>180</v>
      </c>
      <c r="F474" s="23" t="s">
        <v>181</v>
      </c>
      <c r="G474" s="24">
        <f t="shared" si="78"/>
        <v>1386</v>
      </c>
      <c r="H474" s="25"/>
      <c r="I474" s="25">
        <v>550</v>
      </c>
      <c r="J474" s="25">
        <v>836</v>
      </c>
      <c r="K474" s="25"/>
    </row>
    <row r="475" spans="1:11" ht="26.45" customHeight="1" x14ac:dyDescent="0.25">
      <c r="A475" s="404"/>
      <c r="B475" s="306"/>
      <c r="C475" s="308"/>
      <c r="D475" s="323"/>
      <c r="E475" s="41" t="s">
        <v>169</v>
      </c>
      <c r="F475" s="23" t="s">
        <v>174</v>
      </c>
      <c r="G475" s="24">
        <f t="shared" si="78"/>
        <v>3280</v>
      </c>
      <c r="H475" s="25">
        <v>980</v>
      </c>
      <c r="I475" s="25">
        <v>1300</v>
      </c>
      <c r="J475" s="25">
        <v>800</v>
      </c>
      <c r="K475" s="25">
        <v>200</v>
      </c>
    </row>
    <row r="476" spans="1:11" ht="15" customHeight="1" x14ac:dyDescent="0.25">
      <c r="A476" s="404"/>
      <c r="B476" s="306"/>
      <c r="C476" s="308"/>
      <c r="D476" s="321"/>
      <c r="E476" s="41" t="s">
        <v>170</v>
      </c>
      <c r="F476" s="23" t="s">
        <v>175</v>
      </c>
      <c r="G476" s="24">
        <f t="shared" si="78"/>
        <v>102</v>
      </c>
      <c r="H476" s="25">
        <v>26</v>
      </c>
      <c r="I476" s="25">
        <v>26</v>
      </c>
      <c r="J476" s="25">
        <v>25</v>
      </c>
      <c r="K476" s="25">
        <v>25</v>
      </c>
    </row>
    <row r="477" spans="1:11" ht="15" customHeight="1" x14ac:dyDescent="0.25">
      <c r="A477" s="404"/>
      <c r="B477" s="318"/>
      <c r="C477" s="319"/>
      <c r="D477" s="309" t="s">
        <v>121</v>
      </c>
      <c r="E477" s="310"/>
      <c r="F477" s="311"/>
      <c r="G477" s="260">
        <f>SUM(H477:K477)</f>
        <v>5075</v>
      </c>
      <c r="H477" s="260">
        <f>SUM(H473:H476)</f>
        <v>1083</v>
      </c>
      <c r="I477" s="260">
        <f>SUM(I473:I476)</f>
        <v>1953</v>
      </c>
      <c r="J477" s="260">
        <f>SUM(J473:J476)</f>
        <v>1738</v>
      </c>
      <c r="K477" s="260">
        <f>SUM(K473:K476)</f>
        <v>301</v>
      </c>
    </row>
    <row r="478" spans="1:11" ht="36" customHeight="1" x14ac:dyDescent="0.25">
      <c r="A478" s="404"/>
      <c r="B478" s="305" t="s">
        <v>128</v>
      </c>
      <c r="C478" s="307" t="s">
        <v>127</v>
      </c>
      <c r="D478" s="41">
        <v>151</v>
      </c>
      <c r="E478" s="41" t="s">
        <v>294</v>
      </c>
      <c r="F478" s="177" t="s">
        <v>58</v>
      </c>
      <c r="G478" s="43">
        <f>SUM(H478:K478)</f>
        <v>200</v>
      </c>
      <c r="H478" s="42">
        <v>200</v>
      </c>
      <c r="I478" s="42"/>
      <c r="J478" s="42"/>
      <c r="K478" s="42"/>
    </row>
    <row r="479" spans="1:11" ht="15" customHeight="1" x14ac:dyDescent="0.25">
      <c r="A479" s="404"/>
      <c r="B479" s="318"/>
      <c r="C479" s="319"/>
      <c r="D479" s="309" t="s">
        <v>125</v>
      </c>
      <c r="E479" s="310"/>
      <c r="F479" s="311"/>
      <c r="G479" s="260">
        <f>SUM(H479:K479)</f>
        <v>200</v>
      </c>
      <c r="H479" s="260">
        <f t="shared" ref="H479:K479" si="91">SUM(H478)</f>
        <v>200</v>
      </c>
      <c r="I479" s="260">
        <f t="shared" si="91"/>
        <v>0</v>
      </c>
      <c r="J479" s="260">
        <f t="shared" si="91"/>
        <v>0</v>
      </c>
      <c r="K479" s="260">
        <f t="shared" si="91"/>
        <v>0</v>
      </c>
    </row>
    <row r="480" spans="1:11" ht="15" customHeight="1" x14ac:dyDescent="0.25">
      <c r="A480" s="404"/>
      <c r="B480" s="306" t="s">
        <v>135</v>
      </c>
      <c r="C480" s="308" t="s">
        <v>136</v>
      </c>
      <c r="D480" s="320">
        <v>151</v>
      </c>
      <c r="E480" s="41" t="s">
        <v>40</v>
      </c>
      <c r="F480" s="23" t="s">
        <v>51</v>
      </c>
      <c r="G480" s="24">
        <f t="shared" si="78"/>
        <v>13474</v>
      </c>
      <c r="H480" s="25">
        <v>5157</v>
      </c>
      <c r="I480" s="25">
        <v>3957</v>
      </c>
      <c r="J480" s="25">
        <v>3152</v>
      </c>
      <c r="K480" s="25">
        <v>1208</v>
      </c>
    </row>
    <row r="481" spans="1:11" ht="15" customHeight="1" x14ac:dyDescent="0.25">
      <c r="A481" s="404"/>
      <c r="B481" s="306"/>
      <c r="C481" s="308"/>
      <c r="D481" s="321"/>
      <c r="E481" s="41" t="s">
        <v>42</v>
      </c>
      <c r="F481" s="23" t="s">
        <v>53</v>
      </c>
      <c r="G481" s="24">
        <f t="shared" si="78"/>
        <v>11835</v>
      </c>
      <c r="H481" s="25">
        <v>3975</v>
      </c>
      <c r="I481" s="25">
        <v>3465</v>
      </c>
      <c r="J481" s="25">
        <v>2862</v>
      </c>
      <c r="K481" s="25">
        <v>1533</v>
      </c>
    </row>
    <row r="482" spans="1:11" ht="15" customHeight="1" thickBot="1" x14ac:dyDescent="0.3">
      <c r="A482" s="404"/>
      <c r="B482" s="306"/>
      <c r="C482" s="308"/>
      <c r="D482" s="348" t="s">
        <v>133</v>
      </c>
      <c r="E482" s="349"/>
      <c r="F482" s="350"/>
      <c r="G482" s="273">
        <f>SUM(H482:K482)</f>
        <v>25309</v>
      </c>
      <c r="H482" s="273">
        <f>SUM(H480:H481)</f>
        <v>9132</v>
      </c>
      <c r="I482" s="273">
        <f>SUM(I480:I481)</f>
        <v>7422</v>
      </c>
      <c r="J482" s="273">
        <f>SUM(J480:J481)</f>
        <v>6014</v>
      </c>
      <c r="K482" s="273">
        <f>SUM(K480:K481)</f>
        <v>2741</v>
      </c>
    </row>
    <row r="483" spans="1:11" ht="15" customHeight="1" thickBot="1" x14ac:dyDescent="0.3">
      <c r="A483" s="280" t="s">
        <v>209</v>
      </c>
      <c r="B483" s="340" t="s">
        <v>212</v>
      </c>
      <c r="C483" s="341"/>
      <c r="D483" s="341"/>
      <c r="E483" s="341"/>
      <c r="F483" s="342"/>
      <c r="G483" s="283">
        <f>SUM(H483:K483)</f>
        <v>185511</v>
      </c>
      <c r="H483" s="283">
        <f>SUM(H488,H491,H493,H499,H502,H506)</f>
        <v>104489</v>
      </c>
      <c r="I483" s="283">
        <f>SUM(I488,I491,I493,I499,I502,I506)</f>
        <v>80319</v>
      </c>
      <c r="J483" s="283">
        <f>SUM(J488,J491,J493,J499,J502,J506)</f>
        <v>377</v>
      </c>
      <c r="K483" s="284">
        <f>SUM(K488,K491,K493,K499,K502,K506)</f>
        <v>326</v>
      </c>
    </row>
    <row r="484" spans="1:11" s="239" customFormat="1" ht="15" customHeight="1" x14ac:dyDescent="0.25">
      <c r="A484" s="235"/>
      <c r="B484" s="306" t="s">
        <v>60</v>
      </c>
      <c r="C484" s="308" t="s">
        <v>16</v>
      </c>
      <c r="D484" s="256" t="s">
        <v>319</v>
      </c>
      <c r="E484" s="233" t="s">
        <v>22</v>
      </c>
      <c r="F484" s="234" t="s">
        <v>23</v>
      </c>
      <c r="G484" s="51">
        <f t="shared" si="78"/>
        <v>9280</v>
      </c>
      <c r="H484" s="240"/>
      <c r="I484" s="240">
        <v>9280</v>
      </c>
      <c r="J484" s="240"/>
      <c r="K484" s="240"/>
    </row>
    <row r="485" spans="1:11" ht="15" customHeight="1" x14ac:dyDescent="0.25">
      <c r="A485" s="404"/>
      <c r="B485" s="306"/>
      <c r="C485" s="308"/>
      <c r="D485" s="58">
        <v>151</v>
      </c>
      <c r="E485" s="233" t="s">
        <v>22</v>
      </c>
      <c r="F485" s="234" t="s">
        <v>23</v>
      </c>
      <c r="G485" s="51">
        <f t="shared" si="78"/>
        <v>78424</v>
      </c>
      <c r="H485" s="52">
        <v>42762</v>
      </c>
      <c r="I485" s="52">
        <v>35662</v>
      </c>
      <c r="J485" s="52"/>
      <c r="K485" s="52"/>
    </row>
    <row r="486" spans="1:11" ht="15" customHeight="1" x14ac:dyDescent="0.25">
      <c r="A486" s="404"/>
      <c r="B486" s="306"/>
      <c r="C486" s="308"/>
      <c r="D486" s="182" t="s">
        <v>99</v>
      </c>
      <c r="E486" s="41" t="s">
        <v>22</v>
      </c>
      <c r="F486" s="5" t="s">
        <v>23</v>
      </c>
      <c r="G486" s="24">
        <f t="shared" si="78"/>
        <v>1058</v>
      </c>
      <c r="H486" s="25">
        <v>1058</v>
      </c>
      <c r="I486" s="25"/>
      <c r="J486" s="25"/>
      <c r="K486" s="25"/>
    </row>
    <row r="487" spans="1:11" ht="15" customHeight="1" x14ac:dyDescent="0.25">
      <c r="A487" s="404"/>
      <c r="B487" s="306"/>
      <c r="C487" s="308"/>
      <c r="D487" s="41" t="s">
        <v>100</v>
      </c>
      <c r="E487" s="41" t="s">
        <v>22</v>
      </c>
      <c r="F487" s="5" t="s">
        <v>23</v>
      </c>
      <c r="G487" s="24">
        <f t="shared" si="78"/>
        <v>530</v>
      </c>
      <c r="H487" s="25">
        <v>530</v>
      </c>
      <c r="I487" s="25"/>
      <c r="J487" s="25"/>
      <c r="K487" s="25"/>
    </row>
    <row r="488" spans="1:11" ht="15" customHeight="1" x14ac:dyDescent="0.25">
      <c r="A488" s="404"/>
      <c r="B488" s="318"/>
      <c r="C488" s="319"/>
      <c r="D488" s="309" t="s">
        <v>36</v>
      </c>
      <c r="E488" s="310"/>
      <c r="F488" s="311"/>
      <c r="G488" s="260">
        <f>SUM(H488:K488)</f>
        <v>89292</v>
      </c>
      <c r="H488" s="260">
        <f>SUM(H484:H487)</f>
        <v>44350</v>
      </c>
      <c r="I488" s="260">
        <f t="shared" ref="I488:K488" si="92">SUM(I484:I487)</f>
        <v>44942</v>
      </c>
      <c r="J488" s="260">
        <f t="shared" si="92"/>
        <v>0</v>
      </c>
      <c r="K488" s="260">
        <f t="shared" si="92"/>
        <v>0</v>
      </c>
    </row>
    <row r="489" spans="1:11" ht="23.25" customHeight="1" x14ac:dyDescent="0.25">
      <c r="A489" s="404"/>
      <c r="B489" s="305" t="s">
        <v>86</v>
      </c>
      <c r="C489" s="307" t="s">
        <v>87</v>
      </c>
      <c r="D489" s="320">
        <v>151</v>
      </c>
      <c r="E489" s="41" t="s">
        <v>43</v>
      </c>
      <c r="F489" s="23" t="s">
        <v>54</v>
      </c>
      <c r="G489" s="24">
        <f t="shared" si="78"/>
        <v>2000</v>
      </c>
      <c r="H489" s="25">
        <v>1000</v>
      </c>
      <c r="I489" s="25">
        <v>1000</v>
      </c>
      <c r="J489" s="25"/>
      <c r="K489" s="25"/>
    </row>
    <row r="490" spans="1:11" ht="15" customHeight="1" x14ac:dyDescent="0.25">
      <c r="A490" s="404"/>
      <c r="B490" s="306"/>
      <c r="C490" s="308"/>
      <c r="D490" s="321"/>
      <c r="E490" s="41" t="s">
        <v>44</v>
      </c>
      <c r="F490" s="5" t="s">
        <v>55</v>
      </c>
      <c r="G490" s="24">
        <f t="shared" si="78"/>
        <v>6609</v>
      </c>
      <c r="H490" s="25">
        <v>3355</v>
      </c>
      <c r="I490" s="25">
        <v>3254</v>
      </c>
      <c r="J490" s="25"/>
      <c r="K490" s="25"/>
    </row>
    <row r="491" spans="1:11" ht="15" customHeight="1" x14ac:dyDescent="0.25">
      <c r="A491" s="404"/>
      <c r="B491" s="318"/>
      <c r="C491" s="319"/>
      <c r="D491" s="309" t="s">
        <v>90</v>
      </c>
      <c r="E491" s="310"/>
      <c r="F491" s="311"/>
      <c r="G491" s="260">
        <f>SUM(G489:G490)</f>
        <v>8609</v>
      </c>
      <c r="H491" s="260">
        <f t="shared" ref="H491:K491" si="93">SUM(H489:H490)</f>
        <v>4355</v>
      </c>
      <c r="I491" s="260">
        <f t="shared" si="93"/>
        <v>4254</v>
      </c>
      <c r="J491" s="260">
        <f t="shared" si="93"/>
        <v>0</v>
      </c>
      <c r="K491" s="260">
        <f t="shared" si="93"/>
        <v>0</v>
      </c>
    </row>
    <row r="492" spans="1:11" ht="21.75" customHeight="1" x14ac:dyDescent="0.25">
      <c r="A492" s="404"/>
      <c r="B492" s="305" t="s">
        <v>101</v>
      </c>
      <c r="C492" s="307" t="s">
        <v>102</v>
      </c>
      <c r="D492" s="41">
        <v>151</v>
      </c>
      <c r="E492" s="41" t="s">
        <v>205</v>
      </c>
      <c r="F492" s="23" t="s">
        <v>54</v>
      </c>
      <c r="G492" s="43">
        <f>SUM(H492:K492)</f>
        <v>1000</v>
      </c>
      <c r="H492" s="43">
        <v>500</v>
      </c>
      <c r="I492" s="42">
        <v>500</v>
      </c>
      <c r="J492" s="43"/>
      <c r="K492" s="42"/>
    </row>
    <row r="493" spans="1:11" ht="15" customHeight="1" x14ac:dyDescent="0.25">
      <c r="A493" s="404"/>
      <c r="B493" s="318"/>
      <c r="C493" s="319"/>
      <c r="D493" s="309" t="s">
        <v>103</v>
      </c>
      <c r="E493" s="310"/>
      <c r="F493" s="311"/>
      <c r="G493" s="260">
        <f>SUM(H493:K493)</f>
        <v>1000</v>
      </c>
      <c r="H493" s="260">
        <f t="shared" ref="H493:J493" si="94">SUM(H492)</f>
        <v>500</v>
      </c>
      <c r="I493" s="260">
        <f t="shared" si="94"/>
        <v>500</v>
      </c>
      <c r="J493" s="260">
        <f t="shared" si="94"/>
        <v>0</v>
      </c>
      <c r="K493" s="260">
        <f>SUM(K492)</f>
        <v>0</v>
      </c>
    </row>
    <row r="494" spans="1:11" ht="24" customHeight="1" x14ac:dyDescent="0.25">
      <c r="A494" s="404"/>
      <c r="B494" s="305" t="s">
        <v>109</v>
      </c>
      <c r="C494" s="307" t="s">
        <v>122</v>
      </c>
      <c r="D494" s="320">
        <v>142</v>
      </c>
      <c r="E494" s="41" t="s">
        <v>184</v>
      </c>
      <c r="F494" s="23" t="s">
        <v>190</v>
      </c>
      <c r="G494" s="24">
        <f t="shared" si="78"/>
        <v>307</v>
      </c>
      <c r="H494" s="25">
        <v>77</v>
      </c>
      <c r="I494" s="25">
        <v>77</v>
      </c>
      <c r="J494" s="25">
        <v>77</v>
      </c>
      <c r="K494" s="25">
        <v>76</v>
      </c>
    </row>
    <row r="495" spans="1:11" ht="37.5" customHeight="1" x14ac:dyDescent="0.25">
      <c r="A495" s="404"/>
      <c r="B495" s="306"/>
      <c r="C495" s="308"/>
      <c r="D495" s="323"/>
      <c r="E495" s="41" t="s">
        <v>180</v>
      </c>
      <c r="F495" s="23" t="s">
        <v>181</v>
      </c>
      <c r="G495" s="24">
        <f t="shared" si="78"/>
        <v>1390</v>
      </c>
      <c r="H495" s="25"/>
      <c r="I495" s="25">
        <v>1390</v>
      </c>
      <c r="J495" s="25"/>
      <c r="K495" s="25"/>
    </row>
    <row r="496" spans="1:11" ht="15" customHeight="1" x14ac:dyDescent="0.25">
      <c r="A496" s="404"/>
      <c r="B496" s="306"/>
      <c r="C496" s="308"/>
      <c r="D496" s="323"/>
      <c r="E496" s="41" t="s">
        <v>38</v>
      </c>
      <c r="F496" s="23" t="s">
        <v>49</v>
      </c>
      <c r="G496" s="24">
        <f t="shared" si="78"/>
        <v>15672</v>
      </c>
      <c r="H496" s="25">
        <v>7711</v>
      </c>
      <c r="I496" s="25">
        <v>7611</v>
      </c>
      <c r="J496" s="25">
        <v>200</v>
      </c>
      <c r="K496" s="25">
        <v>150</v>
      </c>
    </row>
    <row r="497" spans="1:11" ht="27" customHeight="1" x14ac:dyDescent="0.25">
      <c r="A497" s="404"/>
      <c r="B497" s="306"/>
      <c r="C497" s="308"/>
      <c r="D497" s="323"/>
      <c r="E497" s="41" t="s">
        <v>169</v>
      </c>
      <c r="F497" s="23" t="s">
        <v>174</v>
      </c>
      <c r="G497" s="24">
        <f t="shared" si="78"/>
        <v>9840</v>
      </c>
      <c r="H497" s="25">
        <v>9660</v>
      </c>
      <c r="I497" s="25">
        <v>60</v>
      </c>
      <c r="J497" s="25">
        <v>60</v>
      </c>
      <c r="K497" s="25">
        <v>60</v>
      </c>
    </row>
    <row r="498" spans="1:11" ht="15" customHeight="1" x14ac:dyDescent="0.25">
      <c r="A498" s="404"/>
      <c r="B498" s="306"/>
      <c r="C498" s="308"/>
      <c r="D498" s="321"/>
      <c r="E498" s="41" t="s">
        <v>170</v>
      </c>
      <c r="F498" s="23" t="s">
        <v>175</v>
      </c>
      <c r="G498" s="24">
        <f t="shared" si="78"/>
        <v>160</v>
      </c>
      <c r="H498" s="25">
        <v>40</v>
      </c>
      <c r="I498" s="25">
        <v>40</v>
      </c>
      <c r="J498" s="25">
        <v>40</v>
      </c>
      <c r="K498" s="25">
        <v>40</v>
      </c>
    </row>
    <row r="499" spans="1:11" ht="15" customHeight="1" x14ac:dyDescent="0.25">
      <c r="A499" s="404"/>
      <c r="B499" s="318"/>
      <c r="C499" s="319"/>
      <c r="D499" s="309" t="s">
        <v>121</v>
      </c>
      <c r="E499" s="310"/>
      <c r="F499" s="311"/>
      <c r="G499" s="260">
        <f>SUM(H499:K499)</f>
        <v>27369</v>
      </c>
      <c r="H499" s="260">
        <f>SUM(H494:H498)</f>
        <v>17488</v>
      </c>
      <c r="I499" s="260">
        <f>SUM(I494:I498)</f>
        <v>9178</v>
      </c>
      <c r="J499" s="260">
        <f>SUM(J494:J498)</f>
        <v>377</v>
      </c>
      <c r="K499" s="260">
        <f>SUM(K494:K498)</f>
        <v>326</v>
      </c>
    </row>
    <row r="500" spans="1:11" ht="33.950000000000003" customHeight="1" x14ac:dyDescent="0.25">
      <c r="A500" s="404"/>
      <c r="B500" s="305" t="s">
        <v>128</v>
      </c>
      <c r="C500" s="307" t="s">
        <v>127</v>
      </c>
      <c r="D500" s="320">
        <v>151</v>
      </c>
      <c r="E500" s="41" t="s">
        <v>47</v>
      </c>
      <c r="F500" s="184" t="s">
        <v>58</v>
      </c>
      <c r="G500" s="24">
        <f t="shared" si="78"/>
        <v>2000</v>
      </c>
      <c r="H500" s="42">
        <v>2000</v>
      </c>
      <c r="I500" s="42"/>
      <c r="J500" s="42"/>
      <c r="K500" s="42"/>
    </row>
    <row r="501" spans="1:11" ht="18.75" customHeight="1" x14ac:dyDescent="0.25">
      <c r="A501" s="404"/>
      <c r="B501" s="306"/>
      <c r="C501" s="308"/>
      <c r="D501" s="321"/>
      <c r="E501" s="41" t="s">
        <v>48</v>
      </c>
      <c r="F501" s="23" t="s">
        <v>23</v>
      </c>
      <c r="G501" s="24">
        <f t="shared" si="78"/>
        <v>14588</v>
      </c>
      <c r="H501" s="25">
        <v>7469</v>
      </c>
      <c r="I501" s="25">
        <v>7119</v>
      </c>
      <c r="J501" s="25"/>
      <c r="K501" s="25"/>
    </row>
    <row r="502" spans="1:11" ht="17.45" customHeight="1" x14ac:dyDescent="0.25">
      <c r="A502" s="404"/>
      <c r="B502" s="318"/>
      <c r="C502" s="319"/>
      <c r="D502" s="309" t="s">
        <v>125</v>
      </c>
      <c r="E502" s="310"/>
      <c r="F502" s="311"/>
      <c r="G502" s="260">
        <f>SUM(H502:K502)</f>
        <v>16588</v>
      </c>
      <c r="H502" s="260">
        <f t="shared" ref="H502:K502" si="95">SUM(H500:H501)</f>
        <v>9469</v>
      </c>
      <c r="I502" s="260">
        <f t="shared" si="95"/>
        <v>7119</v>
      </c>
      <c r="J502" s="260">
        <f t="shared" si="95"/>
        <v>0</v>
      </c>
      <c r="K502" s="260">
        <f t="shared" si="95"/>
        <v>0</v>
      </c>
    </row>
    <row r="503" spans="1:11" ht="15" customHeight="1" x14ac:dyDescent="0.25">
      <c r="A503" s="404"/>
      <c r="B503" s="306" t="s">
        <v>135</v>
      </c>
      <c r="C503" s="308" t="s">
        <v>136</v>
      </c>
      <c r="D503" s="320">
        <v>151</v>
      </c>
      <c r="E503" s="41" t="s">
        <v>40</v>
      </c>
      <c r="F503" s="23" t="s">
        <v>51</v>
      </c>
      <c r="G503" s="24">
        <f t="shared" si="78"/>
        <v>15100</v>
      </c>
      <c r="H503" s="25">
        <v>12550</v>
      </c>
      <c r="I503" s="25">
        <v>2550</v>
      </c>
      <c r="J503" s="25"/>
      <c r="K503" s="25"/>
    </row>
    <row r="504" spans="1:11" ht="15" customHeight="1" x14ac:dyDescent="0.25">
      <c r="A504" s="404"/>
      <c r="B504" s="306"/>
      <c r="C504" s="308"/>
      <c r="D504" s="323"/>
      <c r="E504" s="41" t="s">
        <v>41</v>
      </c>
      <c r="F504" s="5" t="s">
        <v>52</v>
      </c>
      <c r="G504" s="24">
        <f t="shared" si="78"/>
        <v>18137</v>
      </c>
      <c r="H504" s="25">
        <v>11069</v>
      </c>
      <c r="I504" s="25">
        <v>7068</v>
      </c>
      <c r="J504" s="25"/>
      <c r="K504" s="25"/>
    </row>
    <row r="505" spans="1:11" ht="15" customHeight="1" x14ac:dyDescent="0.25">
      <c r="A505" s="404"/>
      <c r="B505" s="306"/>
      <c r="C505" s="308"/>
      <c r="D505" s="321"/>
      <c r="E505" s="41" t="s">
        <v>42</v>
      </c>
      <c r="F505" s="23" t="s">
        <v>53</v>
      </c>
      <c r="G505" s="24">
        <f t="shared" si="78"/>
        <v>9416</v>
      </c>
      <c r="H505" s="25">
        <v>4708</v>
      </c>
      <c r="I505" s="25">
        <v>4708</v>
      </c>
      <c r="J505" s="25"/>
      <c r="K505" s="25"/>
    </row>
    <row r="506" spans="1:11" ht="15" customHeight="1" thickBot="1" x14ac:dyDescent="0.3">
      <c r="A506" s="404"/>
      <c r="B506" s="306"/>
      <c r="C506" s="308"/>
      <c r="D506" s="348" t="s">
        <v>133</v>
      </c>
      <c r="E506" s="349"/>
      <c r="F506" s="350"/>
      <c r="G506" s="273">
        <f>SUM(H506:K506)</f>
        <v>42653</v>
      </c>
      <c r="H506" s="273">
        <f>SUM(H503:H505)</f>
        <v>28327</v>
      </c>
      <c r="I506" s="273">
        <f>SUM(I503:I505)</f>
        <v>14326</v>
      </c>
      <c r="J506" s="273">
        <f>SUM(J503:J505)</f>
        <v>0</v>
      </c>
      <c r="K506" s="273">
        <f>SUM(K503:K505)</f>
        <v>0</v>
      </c>
    </row>
    <row r="507" spans="1:11" ht="15" customHeight="1" thickBot="1" x14ac:dyDescent="0.3">
      <c r="A507" s="280" t="s">
        <v>211</v>
      </c>
      <c r="B507" s="340" t="s">
        <v>214</v>
      </c>
      <c r="C507" s="341"/>
      <c r="D507" s="341"/>
      <c r="E507" s="341"/>
      <c r="F507" s="342"/>
      <c r="G507" s="283">
        <f>SUM(G510,G512,G514,G519,G521,G525)</f>
        <v>70185</v>
      </c>
      <c r="H507" s="283">
        <f t="shared" ref="H507:K507" si="96">SUM(H510,H512,H514,H519,H521,H525)</f>
        <v>20934</v>
      </c>
      <c r="I507" s="283">
        <f t="shared" si="96"/>
        <v>23834</v>
      </c>
      <c r="J507" s="283">
        <f t="shared" si="96"/>
        <v>15575</v>
      </c>
      <c r="K507" s="284">
        <f t="shared" si="96"/>
        <v>9842</v>
      </c>
    </row>
    <row r="508" spans="1:11" ht="15" customHeight="1" x14ac:dyDescent="0.25">
      <c r="A508" s="356"/>
      <c r="B508" s="306" t="s">
        <v>60</v>
      </c>
      <c r="C508" s="308" t="s">
        <v>16</v>
      </c>
      <c r="D508" s="253">
        <v>151</v>
      </c>
      <c r="E508" s="323" t="s">
        <v>22</v>
      </c>
      <c r="F508" s="405" t="s">
        <v>59</v>
      </c>
      <c r="G508" s="51">
        <f t="shared" si="78"/>
        <v>53367</v>
      </c>
      <c r="H508" s="169">
        <v>14550</v>
      </c>
      <c r="I508" s="169">
        <v>18050</v>
      </c>
      <c r="J508" s="169">
        <v>12606</v>
      </c>
      <c r="K508" s="169">
        <v>8161</v>
      </c>
    </row>
    <row r="509" spans="1:11" ht="15" customHeight="1" x14ac:dyDescent="0.25">
      <c r="A509" s="356"/>
      <c r="B509" s="306"/>
      <c r="C509" s="308"/>
      <c r="D509" s="41" t="s">
        <v>99</v>
      </c>
      <c r="E509" s="321"/>
      <c r="F509" s="406"/>
      <c r="G509" s="24">
        <f t="shared" si="78"/>
        <v>600</v>
      </c>
      <c r="H509" s="25">
        <v>150</v>
      </c>
      <c r="I509" s="25">
        <v>150</v>
      </c>
      <c r="J509" s="25">
        <v>150</v>
      </c>
      <c r="K509" s="25">
        <v>150</v>
      </c>
    </row>
    <row r="510" spans="1:11" ht="15" customHeight="1" x14ac:dyDescent="0.25">
      <c r="A510" s="356"/>
      <c r="B510" s="318"/>
      <c r="C510" s="319"/>
      <c r="D510" s="309" t="s">
        <v>36</v>
      </c>
      <c r="E510" s="310"/>
      <c r="F510" s="311"/>
      <c r="G510" s="260">
        <f>SUM(H510:K510)</f>
        <v>53967</v>
      </c>
      <c r="H510" s="260">
        <f>SUM(H508:H509)</f>
        <v>14700</v>
      </c>
      <c r="I510" s="260">
        <f>SUM(I508:I509)</f>
        <v>18200</v>
      </c>
      <c r="J510" s="260">
        <f>SUM(J508:J509)</f>
        <v>12756</v>
      </c>
      <c r="K510" s="260">
        <f>SUM(K508:K509)</f>
        <v>8311</v>
      </c>
    </row>
    <row r="511" spans="1:11" ht="25.5" customHeight="1" x14ac:dyDescent="0.25">
      <c r="A511" s="356"/>
      <c r="B511" s="305" t="s">
        <v>86</v>
      </c>
      <c r="C511" s="307" t="s">
        <v>87</v>
      </c>
      <c r="D511" s="71">
        <v>151</v>
      </c>
      <c r="E511" s="41" t="s">
        <v>43</v>
      </c>
      <c r="F511" s="23" t="s">
        <v>54</v>
      </c>
      <c r="G511" s="24">
        <f t="shared" si="78"/>
        <v>1000</v>
      </c>
      <c r="H511" s="25">
        <v>200</v>
      </c>
      <c r="I511" s="25">
        <v>800</v>
      </c>
      <c r="J511" s="25"/>
      <c r="K511" s="25"/>
    </row>
    <row r="512" spans="1:11" ht="15" customHeight="1" x14ac:dyDescent="0.25">
      <c r="A512" s="356"/>
      <c r="B512" s="318"/>
      <c r="C512" s="319"/>
      <c r="D512" s="309" t="s">
        <v>90</v>
      </c>
      <c r="E512" s="310"/>
      <c r="F512" s="311"/>
      <c r="G512" s="260">
        <f>SUM(H512:K512)</f>
        <v>1000</v>
      </c>
      <c r="H512" s="260">
        <f>SUM(H511:H511)</f>
        <v>200</v>
      </c>
      <c r="I512" s="260">
        <f>SUM(I511:I511)</f>
        <v>800</v>
      </c>
      <c r="J512" s="260">
        <f>SUM(J511:J511)</f>
        <v>0</v>
      </c>
      <c r="K512" s="260">
        <f>SUM(K511:K511)</f>
        <v>0</v>
      </c>
    </row>
    <row r="513" spans="1:15" ht="23.85" customHeight="1" x14ac:dyDescent="0.25">
      <c r="A513" s="356"/>
      <c r="B513" s="305" t="s">
        <v>101</v>
      </c>
      <c r="C513" s="307" t="s">
        <v>102</v>
      </c>
      <c r="D513" s="41">
        <v>151</v>
      </c>
      <c r="E513" s="41" t="s">
        <v>205</v>
      </c>
      <c r="F513" s="23" t="s">
        <v>54</v>
      </c>
      <c r="G513" s="43">
        <f>SUM(H513:K513)</f>
        <v>500</v>
      </c>
      <c r="H513" s="43"/>
      <c r="I513" s="42">
        <v>500</v>
      </c>
      <c r="J513" s="43"/>
      <c r="K513" s="43"/>
    </row>
    <row r="514" spans="1:15" ht="15" customHeight="1" x14ac:dyDescent="0.25">
      <c r="A514" s="356"/>
      <c r="B514" s="318"/>
      <c r="C514" s="319"/>
      <c r="D514" s="309" t="s">
        <v>103</v>
      </c>
      <c r="E514" s="310"/>
      <c r="F514" s="311"/>
      <c r="G514" s="260">
        <f>SUM(H514:K514)</f>
        <v>500</v>
      </c>
      <c r="H514" s="260">
        <f t="shared" ref="H514:K514" si="97">SUM(H513)</f>
        <v>0</v>
      </c>
      <c r="I514" s="260">
        <f t="shared" si="97"/>
        <v>500</v>
      </c>
      <c r="J514" s="260">
        <f t="shared" si="97"/>
        <v>0</v>
      </c>
      <c r="K514" s="260">
        <f t="shared" si="97"/>
        <v>0</v>
      </c>
    </row>
    <row r="515" spans="1:15" ht="25.5" customHeight="1" x14ac:dyDescent="0.25">
      <c r="A515" s="356"/>
      <c r="B515" s="305" t="s">
        <v>109</v>
      </c>
      <c r="C515" s="307" t="s">
        <v>122</v>
      </c>
      <c r="D515" s="320">
        <v>142</v>
      </c>
      <c r="E515" s="41" t="s">
        <v>184</v>
      </c>
      <c r="F515" s="23" t="s">
        <v>190</v>
      </c>
      <c r="G515" s="24">
        <f t="shared" si="78"/>
        <v>307</v>
      </c>
      <c r="H515" s="25">
        <v>77</v>
      </c>
      <c r="I515" s="25">
        <v>77</v>
      </c>
      <c r="J515" s="25">
        <v>77</v>
      </c>
      <c r="K515" s="25">
        <v>76</v>
      </c>
    </row>
    <row r="516" spans="1:15" ht="35.450000000000003" customHeight="1" x14ac:dyDescent="0.25">
      <c r="A516" s="356"/>
      <c r="B516" s="306"/>
      <c r="C516" s="308"/>
      <c r="D516" s="323"/>
      <c r="E516" s="41" t="s">
        <v>180</v>
      </c>
      <c r="F516" s="23" t="s">
        <v>181</v>
      </c>
      <c r="G516" s="24">
        <f t="shared" si="78"/>
        <v>1386</v>
      </c>
      <c r="H516" s="25"/>
      <c r="I516" s="25">
        <v>700</v>
      </c>
      <c r="J516" s="25">
        <v>686</v>
      </c>
      <c r="K516" s="25"/>
    </row>
    <row r="517" spans="1:15" ht="25.5" customHeight="1" x14ac:dyDescent="0.25">
      <c r="A517" s="356"/>
      <c r="B517" s="306"/>
      <c r="C517" s="308"/>
      <c r="D517" s="323"/>
      <c r="E517" s="41" t="s">
        <v>169</v>
      </c>
      <c r="F517" s="23" t="s">
        <v>174</v>
      </c>
      <c r="G517" s="24">
        <f t="shared" si="78"/>
        <v>4919</v>
      </c>
      <c r="H517" s="25">
        <v>1230</v>
      </c>
      <c r="I517" s="25">
        <v>1230</v>
      </c>
      <c r="J517" s="25">
        <v>1230</v>
      </c>
      <c r="K517" s="25">
        <v>1229</v>
      </c>
    </row>
    <row r="518" spans="1:15" ht="15" customHeight="1" x14ac:dyDescent="0.25">
      <c r="A518" s="356"/>
      <c r="B518" s="306"/>
      <c r="C518" s="308"/>
      <c r="D518" s="321"/>
      <c r="E518" s="41" t="s">
        <v>170</v>
      </c>
      <c r="F518" s="23" t="s">
        <v>175</v>
      </c>
      <c r="G518" s="24">
        <f t="shared" si="78"/>
        <v>106</v>
      </c>
      <c r="H518" s="25">
        <v>27</v>
      </c>
      <c r="I518" s="25">
        <v>27</v>
      </c>
      <c r="J518" s="25">
        <v>26</v>
      </c>
      <c r="K518" s="25">
        <v>26</v>
      </c>
    </row>
    <row r="519" spans="1:15" ht="15" customHeight="1" x14ac:dyDescent="0.25">
      <c r="A519" s="356"/>
      <c r="B519" s="318"/>
      <c r="C519" s="319"/>
      <c r="D519" s="309" t="s">
        <v>121</v>
      </c>
      <c r="E519" s="310"/>
      <c r="F519" s="311"/>
      <c r="G519" s="260">
        <f>SUM(H519:K519)</f>
        <v>6718</v>
      </c>
      <c r="H519" s="260">
        <f>SUM(H515:H518)</f>
        <v>1334</v>
      </c>
      <c r="I519" s="260">
        <f>SUM(I515:I518)</f>
        <v>2034</v>
      </c>
      <c r="J519" s="260">
        <f>SUM(J515:J518)</f>
        <v>2019</v>
      </c>
      <c r="K519" s="260">
        <f>SUM(K515:K518)</f>
        <v>1331</v>
      </c>
    </row>
    <row r="520" spans="1:15" ht="33.950000000000003" customHeight="1" x14ac:dyDescent="0.25">
      <c r="A520" s="356"/>
      <c r="B520" s="312" t="s">
        <v>128</v>
      </c>
      <c r="C520" s="351" t="s">
        <v>127</v>
      </c>
      <c r="D520" s="176">
        <v>151</v>
      </c>
      <c r="E520" s="41" t="s">
        <v>47</v>
      </c>
      <c r="F520" s="177" t="s">
        <v>58</v>
      </c>
      <c r="G520" s="43">
        <f>SUM(H520:K520)</f>
        <v>1000</v>
      </c>
      <c r="H520" s="42">
        <v>1000</v>
      </c>
      <c r="I520" s="42"/>
      <c r="J520" s="42"/>
      <c r="K520" s="42"/>
    </row>
    <row r="521" spans="1:15" ht="15" customHeight="1" x14ac:dyDescent="0.25">
      <c r="A521" s="356"/>
      <c r="B521" s="312"/>
      <c r="C521" s="351"/>
      <c r="D521" s="309" t="s">
        <v>125</v>
      </c>
      <c r="E521" s="310"/>
      <c r="F521" s="311"/>
      <c r="G521" s="260">
        <f>SUM(H521:K521)</f>
        <v>1000</v>
      </c>
      <c r="H521" s="260">
        <f t="shared" ref="H521:K521" si="98">SUM(H520)</f>
        <v>1000</v>
      </c>
      <c r="I521" s="260">
        <f t="shared" si="98"/>
        <v>0</v>
      </c>
      <c r="J521" s="260">
        <f t="shared" si="98"/>
        <v>0</v>
      </c>
      <c r="K521" s="260">
        <f t="shared" si="98"/>
        <v>0</v>
      </c>
    </row>
    <row r="522" spans="1:15" ht="15" customHeight="1" x14ac:dyDescent="0.25">
      <c r="A522" s="356"/>
      <c r="B522" s="306" t="s">
        <v>135</v>
      </c>
      <c r="C522" s="308" t="s">
        <v>136</v>
      </c>
      <c r="D522" s="320">
        <v>151</v>
      </c>
      <c r="E522" s="41" t="s">
        <v>40</v>
      </c>
      <c r="F522" s="23" t="s">
        <v>51</v>
      </c>
      <c r="G522" s="24">
        <f t="shared" si="78"/>
        <v>3200</v>
      </c>
      <c r="H522" s="25">
        <v>500</v>
      </c>
      <c r="I522" s="25">
        <v>1700</v>
      </c>
      <c r="J522" s="25">
        <v>800</v>
      </c>
      <c r="K522" s="25">
        <v>200</v>
      </c>
    </row>
    <row r="523" spans="1:15" ht="15" customHeight="1" x14ac:dyDescent="0.25">
      <c r="A523" s="356"/>
      <c r="B523" s="306"/>
      <c r="C523" s="308"/>
      <c r="D523" s="323"/>
      <c r="E523" s="41" t="s">
        <v>41</v>
      </c>
      <c r="F523" s="5" t="s">
        <v>52</v>
      </c>
      <c r="G523" s="24">
        <f t="shared" si="78"/>
        <v>2600</v>
      </c>
      <c r="H523" s="25">
        <v>2000</v>
      </c>
      <c r="I523" s="25">
        <v>600</v>
      </c>
      <c r="J523" s="25"/>
      <c r="K523" s="25"/>
    </row>
    <row r="524" spans="1:15" ht="15" customHeight="1" x14ac:dyDescent="0.25">
      <c r="A524" s="356"/>
      <c r="B524" s="306"/>
      <c r="C524" s="308"/>
      <c r="D524" s="321"/>
      <c r="E524" s="41" t="s">
        <v>42</v>
      </c>
      <c r="F524" s="23" t="s">
        <v>53</v>
      </c>
      <c r="G524" s="24">
        <f t="shared" si="78"/>
        <v>1200</v>
      </c>
      <c r="H524" s="25">
        <v>1200</v>
      </c>
      <c r="I524" s="25"/>
      <c r="J524" s="25"/>
      <c r="K524" s="25"/>
    </row>
    <row r="525" spans="1:15" ht="15" customHeight="1" thickBot="1" x14ac:dyDescent="0.3">
      <c r="A525" s="356"/>
      <c r="B525" s="306"/>
      <c r="C525" s="308"/>
      <c r="D525" s="348" t="s">
        <v>133</v>
      </c>
      <c r="E525" s="349"/>
      <c r="F525" s="350"/>
      <c r="G525" s="273">
        <f>SUM(H525:K525)</f>
        <v>7000</v>
      </c>
      <c r="H525" s="273">
        <f>SUM(H522:H524)</f>
        <v>3700</v>
      </c>
      <c r="I525" s="273">
        <f>SUM(I522:I524)</f>
        <v>2300</v>
      </c>
      <c r="J525" s="273">
        <f>SUM(J522:J524)</f>
        <v>800</v>
      </c>
      <c r="K525" s="273">
        <f>SUM(K522:K524)</f>
        <v>200</v>
      </c>
    </row>
    <row r="526" spans="1:15" ht="15" customHeight="1" thickBot="1" x14ac:dyDescent="0.3">
      <c r="A526" s="280" t="s">
        <v>213</v>
      </c>
      <c r="B526" s="363" t="s">
        <v>216</v>
      </c>
      <c r="C526" s="359"/>
      <c r="D526" s="359"/>
      <c r="E526" s="359"/>
      <c r="F526" s="360"/>
      <c r="G526" s="281">
        <f>SUM(G533)</f>
        <v>828970</v>
      </c>
      <c r="H526" s="281">
        <f t="shared" ref="H526:K526" si="99">SUM(H533)</f>
        <v>224500</v>
      </c>
      <c r="I526" s="281">
        <f t="shared" si="99"/>
        <v>250809</v>
      </c>
      <c r="J526" s="281">
        <f t="shared" si="99"/>
        <v>246300</v>
      </c>
      <c r="K526" s="282">
        <f t="shared" si="99"/>
        <v>107361</v>
      </c>
    </row>
    <row r="527" spans="1:15" ht="15" customHeight="1" x14ac:dyDescent="0.25">
      <c r="A527" s="301"/>
      <c r="B527" s="306" t="s">
        <v>86</v>
      </c>
      <c r="C527" s="308" t="s">
        <v>87</v>
      </c>
      <c r="D527" s="291" t="s">
        <v>319</v>
      </c>
      <c r="E527" s="254" t="s">
        <v>44</v>
      </c>
      <c r="F527" s="257" t="s">
        <v>55</v>
      </c>
      <c r="G527" s="51">
        <f t="shared" si="78"/>
        <v>18922</v>
      </c>
      <c r="H527" s="240"/>
      <c r="I527" s="240">
        <v>18922</v>
      </c>
      <c r="J527" s="240"/>
      <c r="K527" s="240"/>
    </row>
    <row r="528" spans="1:15" ht="15" customHeight="1" x14ac:dyDescent="0.25">
      <c r="A528" s="301"/>
      <c r="B528" s="306"/>
      <c r="C528" s="308"/>
      <c r="D528" s="193">
        <v>144</v>
      </c>
      <c r="E528" s="237" t="s">
        <v>44</v>
      </c>
      <c r="F528" s="238" t="s">
        <v>55</v>
      </c>
      <c r="G528" s="51">
        <f t="shared" si="78"/>
        <v>9481</v>
      </c>
      <c r="H528" s="169">
        <v>2500</v>
      </c>
      <c r="I528" s="169">
        <v>2600</v>
      </c>
      <c r="J528" s="169">
        <v>2700</v>
      </c>
      <c r="K528" s="169">
        <v>1681</v>
      </c>
      <c r="L528" s="76"/>
      <c r="M528" s="76"/>
      <c r="N528" s="76"/>
      <c r="O528" s="77"/>
    </row>
    <row r="529" spans="1:15" ht="25.9" customHeight="1" x14ac:dyDescent="0.25">
      <c r="A529" s="301"/>
      <c r="B529" s="306"/>
      <c r="C529" s="308"/>
      <c r="D529" s="320">
        <v>151</v>
      </c>
      <c r="E529" s="74" t="s">
        <v>43</v>
      </c>
      <c r="F529" s="101" t="s">
        <v>54</v>
      </c>
      <c r="G529" s="24">
        <f t="shared" si="78"/>
        <v>44887</v>
      </c>
      <c r="H529" s="25">
        <v>5000</v>
      </c>
      <c r="I529" s="25">
        <v>19887</v>
      </c>
      <c r="J529" s="25">
        <v>19000</v>
      </c>
      <c r="K529" s="25">
        <v>1000</v>
      </c>
      <c r="L529" s="76"/>
      <c r="M529" s="76"/>
      <c r="N529" s="76"/>
      <c r="O529" s="77"/>
    </row>
    <row r="530" spans="1:15" ht="15" customHeight="1" x14ac:dyDescent="0.25">
      <c r="A530" s="301"/>
      <c r="B530" s="306"/>
      <c r="C530" s="308"/>
      <c r="D530" s="321"/>
      <c r="E530" s="156" t="s">
        <v>44</v>
      </c>
      <c r="F530" s="158" t="s">
        <v>55</v>
      </c>
      <c r="G530" s="24">
        <f t="shared" si="78"/>
        <v>734680</v>
      </c>
      <c r="H530" s="25">
        <v>211000</v>
      </c>
      <c r="I530" s="25">
        <v>203400</v>
      </c>
      <c r="J530" s="25">
        <v>219600</v>
      </c>
      <c r="K530" s="25">
        <v>100680</v>
      </c>
      <c r="L530" s="76"/>
      <c r="M530" s="76"/>
      <c r="N530" s="76"/>
      <c r="O530" s="77"/>
    </row>
    <row r="531" spans="1:15" ht="15" customHeight="1" x14ac:dyDescent="0.25">
      <c r="A531" s="301"/>
      <c r="B531" s="306"/>
      <c r="C531" s="308"/>
      <c r="D531" s="15" t="s">
        <v>99</v>
      </c>
      <c r="E531" s="15" t="s">
        <v>44</v>
      </c>
      <c r="F531" s="66" t="s">
        <v>55</v>
      </c>
      <c r="G531" s="24">
        <f t="shared" si="78"/>
        <v>15000</v>
      </c>
      <c r="H531" s="25">
        <v>4000</v>
      </c>
      <c r="I531" s="25">
        <v>4000</v>
      </c>
      <c r="J531" s="25">
        <v>4000</v>
      </c>
      <c r="K531" s="25">
        <v>3000</v>
      </c>
    </row>
    <row r="532" spans="1:15" ht="15" customHeight="1" x14ac:dyDescent="0.25">
      <c r="A532" s="301"/>
      <c r="B532" s="306"/>
      <c r="C532" s="308"/>
      <c r="D532" s="38" t="s">
        <v>189</v>
      </c>
      <c r="E532" s="15" t="s">
        <v>44</v>
      </c>
      <c r="F532" s="5" t="s">
        <v>55</v>
      </c>
      <c r="G532" s="24">
        <f t="shared" si="78"/>
        <v>6000</v>
      </c>
      <c r="H532" s="25">
        <v>2000</v>
      </c>
      <c r="I532" s="25">
        <v>2000</v>
      </c>
      <c r="J532" s="25">
        <v>1000</v>
      </c>
      <c r="K532" s="25">
        <v>1000</v>
      </c>
    </row>
    <row r="533" spans="1:15" ht="15" customHeight="1" thickBot="1" x14ac:dyDescent="0.3">
      <c r="A533" s="302"/>
      <c r="B533" s="343"/>
      <c r="C533" s="368"/>
      <c r="D533" s="348" t="s">
        <v>90</v>
      </c>
      <c r="E533" s="349"/>
      <c r="F533" s="350"/>
      <c r="G533" s="273">
        <f>SUM(H533:K533)</f>
        <v>828970</v>
      </c>
      <c r="H533" s="273">
        <f>SUM(H527:H532)</f>
        <v>224500</v>
      </c>
      <c r="I533" s="273">
        <f t="shared" ref="I533:K533" si="100">SUM(I527:I532)</f>
        <v>250809</v>
      </c>
      <c r="J533" s="273">
        <f t="shared" si="100"/>
        <v>246300</v>
      </c>
      <c r="K533" s="273">
        <f t="shared" si="100"/>
        <v>107361</v>
      </c>
    </row>
    <row r="534" spans="1:15" ht="15" customHeight="1" thickBot="1" x14ac:dyDescent="0.3">
      <c r="A534" s="280" t="s">
        <v>215</v>
      </c>
      <c r="B534" s="363" t="s">
        <v>218</v>
      </c>
      <c r="C534" s="359"/>
      <c r="D534" s="359"/>
      <c r="E534" s="359"/>
      <c r="F534" s="360"/>
      <c r="G534" s="281">
        <f>SUM(H534:K534)</f>
        <v>627479</v>
      </c>
      <c r="H534" s="281">
        <f t="shared" ref="H534:K534" si="101">SUM(H540)</f>
        <v>176162</v>
      </c>
      <c r="I534" s="281">
        <f t="shared" si="101"/>
        <v>194163</v>
      </c>
      <c r="J534" s="281">
        <f t="shared" si="101"/>
        <v>162875</v>
      </c>
      <c r="K534" s="282">
        <f t="shared" si="101"/>
        <v>94279</v>
      </c>
    </row>
    <row r="535" spans="1:15" ht="15" customHeight="1" x14ac:dyDescent="0.25">
      <c r="A535" s="356"/>
      <c r="B535" s="306" t="s">
        <v>86</v>
      </c>
      <c r="C535" s="308" t="s">
        <v>87</v>
      </c>
      <c r="D535" s="109">
        <v>1427</v>
      </c>
      <c r="E535" s="322" t="s">
        <v>88</v>
      </c>
      <c r="F535" s="419" t="s">
        <v>94</v>
      </c>
      <c r="G535" s="51">
        <f t="shared" si="78"/>
        <v>25542</v>
      </c>
      <c r="H535" s="52">
        <v>6386</v>
      </c>
      <c r="I535" s="52">
        <v>6386</v>
      </c>
      <c r="J535" s="52">
        <v>6386</v>
      </c>
      <c r="K535" s="52">
        <v>6384</v>
      </c>
    </row>
    <row r="536" spans="1:15" ht="15" customHeight="1" x14ac:dyDescent="0.25">
      <c r="A536" s="356"/>
      <c r="B536" s="306"/>
      <c r="C536" s="308"/>
      <c r="D536" s="74">
        <v>144</v>
      </c>
      <c r="E536" s="323"/>
      <c r="F536" s="419"/>
      <c r="G536" s="24">
        <f t="shared" si="78"/>
        <v>9215</v>
      </c>
      <c r="H536" s="25">
        <v>2304</v>
      </c>
      <c r="I536" s="25">
        <v>2704</v>
      </c>
      <c r="J536" s="25">
        <v>2504</v>
      </c>
      <c r="K536" s="25">
        <v>1703</v>
      </c>
    </row>
    <row r="537" spans="1:15" ht="15" customHeight="1" x14ac:dyDescent="0.25">
      <c r="A537" s="356"/>
      <c r="B537" s="306"/>
      <c r="C537" s="308"/>
      <c r="D537" s="15">
        <v>151</v>
      </c>
      <c r="E537" s="323"/>
      <c r="F537" s="419"/>
      <c r="G537" s="24">
        <f t="shared" si="78"/>
        <v>586222</v>
      </c>
      <c r="H537" s="25">
        <v>165847</v>
      </c>
      <c r="I537" s="25">
        <v>183448</v>
      </c>
      <c r="J537" s="25">
        <v>152360</v>
      </c>
      <c r="K537" s="25">
        <v>84567</v>
      </c>
    </row>
    <row r="538" spans="1:15" ht="15" customHeight="1" x14ac:dyDescent="0.25">
      <c r="A538" s="356"/>
      <c r="B538" s="306"/>
      <c r="C538" s="308"/>
      <c r="D538" s="195" t="s">
        <v>99</v>
      </c>
      <c r="E538" s="323"/>
      <c r="F538" s="419"/>
      <c r="G538" s="24">
        <f t="shared" si="78"/>
        <v>3500</v>
      </c>
      <c r="H538" s="25">
        <v>875</v>
      </c>
      <c r="I538" s="25">
        <v>875</v>
      </c>
      <c r="J538" s="25">
        <v>875</v>
      </c>
      <c r="K538" s="25">
        <v>875</v>
      </c>
    </row>
    <row r="539" spans="1:15" ht="15" customHeight="1" x14ac:dyDescent="0.25">
      <c r="A539" s="356"/>
      <c r="B539" s="306"/>
      <c r="C539" s="308"/>
      <c r="D539" s="15" t="s">
        <v>189</v>
      </c>
      <c r="E539" s="321"/>
      <c r="F539" s="420"/>
      <c r="G539" s="24">
        <f t="shared" si="78"/>
        <v>3000</v>
      </c>
      <c r="H539" s="25">
        <v>750</v>
      </c>
      <c r="I539" s="25">
        <v>750</v>
      </c>
      <c r="J539" s="25">
        <v>750</v>
      </c>
      <c r="K539" s="25">
        <v>750</v>
      </c>
    </row>
    <row r="540" spans="1:15" ht="15" customHeight="1" thickBot="1" x14ac:dyDescent="0.3">
      <c r="A540" s="356"/>
      <c r="B540" s="306"/>
      <c r="C540" s="308"/>
      <c r="D540" s="348" t="s">
        <v>90</v>
      </c>
      <c r="E540" s="349"/>
      <c r="F540" s="350"/>
      <c r="G540" s="273">
        <f>SUM(H540:K540)</f>
        <v>627479</v>
      </c>
      <c r="H540" s="273">
        <f>SUM(H535:H539)</f>
        <v>176162</v>
      </c>
      <c r="I540" s="273">
        <f>SUM(I535:I539)</f>
        <v>194163</v>
      </c>
      <c r="J540" s="273">
        <f>SUM(J535:J539)</f>
        <v>162875</v>
      </c>
      <c r="K540" s="273">
        <f>SUM(K535:K539)</f>
        <v>94279</v>
      </c>
    </row>
    <row r="541" spans="1:15" ht="15" customHeight="1" thickBot="1" x14ac:dyDescent="0.3">
      <c r="A541" s="280" t="s">
        <v>217</v>
      </c>
      <c r="B541" s="401" t="s">
        <v>220</v>
      </c>
      <c r="C541" s="401"/>
      <c r="D541" s="401"/>
      <c r="E541" s="401"/>
      <c r="F541" s="401"/>
      <c r="G541" s="281">
        <f>SUM(H541:K541)</f>
        <v>575300</v>
      </c>
      <c r="H541" s="281">
        <f t="shared" ref="H541:K541" si="102">SUM(H544)</f>
        <v>162504</v>
      </c>
      <c r="I541" s="281">
        <f t="shared" si="102"/>
        <v>163294</v>
      </c>
      <c r="J541" s="281">
        <f t="shared" si="102"/>
        <v>154353</v>
      </c>
      <c r="K541" s="282">
        <f t="shared" si="102"/>
        <v>95149</v>
      </c>
    </row>
    <row r="542" spans="1:15" ht="15" customHeight="1" x14ac:dyDescent="0.25">
      <c r="A542" s="403"/>
      <c r="B542" s="306" t="s">
        <v>109</v>
      </c>
      <c r="C542" s="308" t="s">
        <v>122</v>
      </c>
      <c r="D542" s="109">
        <v>142</v>
      </c>
      <c r="E542" s="322" t="s">
        <v>67</v>
      </c>
      <c r="F542" s="418" t="s">
        <v>80</v>
      </c>
      <c r="G542" s="51">
        <f t="shared" si="78"/>
        <v>561200</v>
      </c>
      <c r="H542" s="52">
        <v>159654</v>
      </c>
      <c r="I542" s="52">
        <v>158644</v>
      </c>
      <c r="J542" s="52">
        <v>152053</v>
      </c>
      <c r="K542" s="52">
        <v>90849</v>
      </c>
    </row>
    <row r="543" spans="1:15" ht="15" customHeight="1" x14ac:dyDescent="0.25">
      <c r="A543" s="403"/>
      <c r="B543" s="306"/>
      <c r="C543" s="308"/>
      <c r="D543" s="15">
        <v>151</v>
      </c>
      <c r="E543" s="323"/>
      <c r="F543" s="419"/>
      <c r="G543" s="24">
        <f t="shared" si="78"/>
        <v>14100</v>
      </c>
      <c r="H543" s="25">
        <v>2850</v>
      </c>
      <c r="I543" s="25">
        <v>4650</v>
      </c>
      <c r="J543" s="25">
        <v>2300</v>
      </c>
      <c r="K543" s="25">
        <v>4300</v>
      </c>
    </row>
    <row r="544" spans="1:15" ht="15" customHeight="1" thickBot="1" x14ac:dyDescent="0.3">
      <c r="A544" s="403"/>
      <c r="B544" s="306"/>
      <c r="C544" s="308"/>
      <c r="D544" s="348" t="s">
        <v>121</v>
      </c>
      <c r="E544" s="349"/>
      <c r="F544" s="350"/>
      <c r="G544" s="273">
        <f>SUM(H544:K544)</f>
        <v>575300</v>
      </c>
      <c r="H544" s="273">
        <f>SUM(H542:H543)</f>
        <v>162504</v>
      </c>
      <c r="I544" s="273">
        <f>SUM(I542:I543)</f>
        <v>163294</v>
      </c>
      <c r="J544" s="273">
        <f>SUM(J542:J543)</f>
        <v>154353</v>
      </c>
      <c r="K544" s="273">
        <f>SUM(K542:K543)</f>
        <v>95149</v>
      </c>
    </row>
    <row r="545" spans="1:11" ht="15" customHeight="1" thickBot="1" x14ac:dyDescent="0.3">
      <c r="A545" s="280" t="s">
        <v>219</v>
      </c>
      <c r="B545" s="363" t="s">
        <v>222</v>
      </c>
      <c r="C545" s="359"/>
      <c r="D545" s="359"/>
      <c r="E545" s="359"/>
      <c r="F545" s="360"/>
      <c r="G545" s="282">
        <f>SUM(H545:K545)</f>
        <v>1268414</v>
      </c>
      <c r="H545" s="282">
        <f t="shared" ref="H545:J545" si="103">SUM(H553,H555)</f>
        <v>328215</v>
      </c>
      <c r="I545" s="282">
        <f t="shared" si="103"/>
        <v>508703</v>
      </c>
      <c r="J545" s="282">
        <f t="shared" si="103"/>
        <v>140734</v>
      </c>
      <c r="K545" s="282">
        <f>SUM(K553,K555)</f>
        <v>290762</v>
      </c>
    </row>
    <row r="546" spans="1:11" ht="27.75" customHeight="1" x14ac:dyDescent="0.25">
      <c r="A546" s="356"/>
      <c r="B546" s="306" t="s">
        <v>108</v>
      </c>
      <c r="C546" s="308" t="s">
        <v>105</v>
      </c>
      <c r="D546" s="111" t="s">
        <v>271</v>
      </c>
      <c r="E546" s="322" t="s">
        <v>177</v>
      </c>
      <c r="F546" s="357" t="s">
        <v>178</v>
      </c>
      <c r="G546" s="51">
        <f t="shared" si="78"/>
        <v>693748</v>
      </c>
      <c r="H546" s="52">
        <v>173437</v>
      </c>
      <c r="I546" s="52">
        <v>289085</v>
      </c>
      <c r="J546" s="52">
        <v>57789</v>
      </c>
      <c r="K546" s="52">
        <v>173437</v>
      </c>
    </row>
    <row r="547" spans="1:11" ht="25.9" customHeight="1" x14ac:dyDescent="0.25">
      <c r="A547" s="356"/>
      <c r="B547" s="306"/>
      <c r="C547" s="308"/>
      <c r="D547" s="16" t="s">
        <v>272</v>
      </c>
      <c r="E547" s="323"/>
      <c r="F547" s="357"/>
      <c r="G547" s="24">
        <f t="shared" si="78"/>
        <v>131404</v>
      </c>
      <c r="H547" s="25">
        <v>32851</v>
      </c>
      <c r="I547" s="25">
        <v>54756</v>
      </c>
      <c r="J547" s="25">
        <v>10946</v>
      </c>
      <c r="K547" s="25">
        <v>32851</v>
      </c>
    </row>
    <row r="548" spans="1:11" ht="17.649999999999999" customHeight="1" x14ac:dyDescent="0.25">
      <c r="A548" s="356"/>
      <c r="B548" s="306"/>
      <c r="C548" s="308"/>
      <c r="D548" s="15">
        <v>1424</v>
      </c>
      <c r="E548" s="323"/>
      <c r="F548" s="357"/>
      <c r="G548" s="43">
        <f t="shared" si="78"/>
        <v>11900</v>
      </c>
      <c r="H548" s="25">
        <v>3000</v>
      </c>
      <c r="I548" s="25">
        <v>5000</v>
      </c>
      <c r="J548" s="25">
        <v>1000</v>
      </c>
      <c r="K548" s="25">
        <v>2900</v>
      </c>
    </row>
    <row r="549" spans="1:11" ht="15.6" customHeight="1" x14ac:dyDescent="0.25">
      <c r="A549" s="356"/>
      <c r="B549" s="306"/>
      <c r="C549" s="308"/>
      <c r="D549" s="15">
        <v>1428</v>
      </c>
      <c r="E549" s="323"/>
      <c r="F549" s="357"/>
      <c r="G549" s="43">
        <f t="shared" si="78"/>
        <v>4899</v>
      </c>
      <c r="H549" s="25">
        <v>1015</v>
      </c>
      <c r="I549" s="25">
        <v>3884</v>
      </c>
      <c r="J549" s="25"/>
      <c r="K549" s="25"/>
    </row>
    <row r="550" spans="1:11" ht="12.95" customHeight="1" x14ac:dyDescent="0.25">
      <c r="A550" s="356"/>
      <c r="B550" s="306"/>
      <c r="C550" s="308"/>
      <c r="D550" s="244">
        <v>143</v>
      </c>
      <c r="E550" s="323"/>
      <c r="F550" s="357"/>
      <c r="G550" s="43">
        <f t="shared" si="78"/>
        <v>14000</v>
      </c>
      <c r="H550" s="25"/>
      <c r="I550" s="25">
        <v>14000</v>
      </c>
      <c r="J550" s="25"/>
      <c r="K550" s="25"/>
    </row>
    <row r="551" spans="1:11" ht="13.7" customHeight="1" x14ac:dyDescent="0.25">
      <c r="A551" s="356"/>
      <c r="B551" s="306"/>
      <c r="C551" s="308"/>
      <c r="D551" s="15">
        <v>151</v>
      </c>
      <c r="E551" s="323"/>
      <c r="F551" s="357"/>
      <c r="G551" s="43">
        <f t="shared" si="78"/>
        <v>357311</v>
      </c>
      <c r="H551" s="25">
        <v>103992</v>
      </c>
      <c r="I551" s="25">
        <v>126618</v>
      </c>
      <c r="J551" s="25">
        <v>62839</v>
      </c>
      <c r="K551" s="25">
        <v>63862</v>
      </c>
    </row>
    <row r="552" spans="1:11" ht="15" customHeight="1" x14ac:dyDescent="0.25">
      <c r="A552" s="356"/>
      <c r="B552" s="306"/>
      <c r="C552" s="308"/>
      <c r="D552" s="15" t="s">
        <v>189</v>
      </c>
      <c r="E552" s="321"/>
      <c r="F552" s="357"/>
      <c r="G552" s="43">
        <f t="shared" si="78"/>
        <v>20000</v>
      </c>
      <c r="H552" s="25">
        <v>3000</v>
      </c>
      <c r="I552" s="25">
        <v>6000</v>
      </c>
      <c r="J552" s="25">
        <v>4000</v>
      </c>
      <c r="K552" s="25">
        <v>7000</v>
      </c>
    </row>
    <row r="553" spans="1:11" ht="15" customHeight="1" x14ac:dyDescent="0.25">
      <c r="A553" s="356"/>
      <c r="B553" s="318"/>
      <c r="C553" s="319"/>
      <c r="D553" s="309" t="s">
        <v>106</v>
      </c>
      <c r="E553" s="310"/>
      <c r="F553" s="311"/>
      <c r="G553" s="260">
        <f>SUM(H553:K553)</f>
        <v>1233262</v>
      </c>
      <c r="H553" s="260">
        <f>SUM(H546:H552)</f>
        <v>317295</v>
      </c>
      <c r="I553" s="260">
        <f>SUM(I546:I552)</f>
        <v>499343</v>
      </c>
      <c r="J553" s="260">
        <f>SUM(J546:J552)</f>
        <v>136574</v>
      </c>
      <c r="K553" s="260">
        <f>SUM(K546:K552)</f>
        <v>280050</v>
      </c>
    </row>
    <row r="554" spans="1:11" ht="18" customHeight="1" x14ac:dyDescent="0.25">
      <c r="A554" s="356"/>
      <c r="B554" s="305" t="s">
        <v>109</v>
      </c>
      <c r="C554" s="307" t="s">
        <v>122</v>
      </c>
      <c r="D554" s="15">
        <v>142</v>
      </c>
      <c r="E554" s="15" t="s">
        <v>170</v>
      </c>
      <c r="F554" s="23" t="s">
        <v>175</v>
      </c>
      <c r="G554" s="24">
        <f t="shared" si="78"/>
        <v>35152</v>
      </c>
      <c r="H554" s="25">
        <v>10920</v>
      </c>
      <c r="I554" s="25">
        <v>9360</v>
      </c>
      <c r="J554" s="25">
        <v>4160</v>
      </c>
      <c r="K554" s="25">
        <v>10712</v>
      </c>
    </row>
    <row r="555" spans="1:11" ht="21.75" customHeight="1" thickBot="1" x14ac:dyDescent="0.3">
      <c r="A555" s="356"/>
      <c r="B555" s="306"/>
      <c r="C555" s="308"/>
      <c r="D555" s="348" t="s">
        <v>121</v>
      </c>
      <c r="E555" s="349"/>
      <c r="F555" s="350"/>
      <c r="G555" s="273">
        <f>SUM(H555:K555)</f>
        <v>35152</v>
      </c>
      <c r="H555" s="273">
        <f t="shared" ref="H555:K555" si="104">SUM(H554)</f>
        <v>10920</v>
      </c>
      <c r="I555" s="273">
        <f t="shared" si="104"/>
        <v>9360</v>
      </c>
      <c r="J555" s="273">
        <f t="shared" si="104"/>
        <v>4160</v>
      </c>
      <c r="K555" s="273">
        <f t="shared" si="104"/>
        <v>10712</v>
      </c>
    </row>
    <row r="556" spans="1:11" ht="20.45" customHeight="1" thickBot="1" x14ac:dyDescent="0.3">
      <c r="A556" s="294" t="s">
        <v>299</v>
      </c>
      <c r="B556" s="358" t="s">
        <v>224</v>
      </c>
      <c r="C556" s="359"/>
      <c r="D556" s="359"/>
      <c r="E556" s="359"/>
      <c r="F556" s="360"/>
      <c r="G556" s="292">
        <f>SUM(H556:K556)</f>
        <v>1215124</v>
      </c>
      <c r="H556" s="292">
        <f>SUM(H570,H572)</f>
        <v>343083</v>
      </c>
      <c r="I556" s="292">
        <f>SUM(I570,I572)</f>
        <v>504851</v>
      </c>
      <c r="J556" s="292">
        <f>SUM(J570,J572)</f>
        <v>109192</v>
      </c>
      <c r="K556" s="293">
        <f>SUM(K570,K572)</f>
        <v>257998</v>
      </c>
    </row>
    <row r="557" spans="1:11" ht="37.5" customHeight="1" x14ac:dyDescent="0.25">
      <c r="A557" s="303"/>
      <c r="B557" s="306" t="s">
        <v>108</v>
      </c>
      <c r="C557" s="308" t="s">
        <v>105</v>
      </c>
      <c r="D557" s="361" t="s">
        <v>271</v>
      </c>
      <c r="E557" s="109" t="s">
        <v>141</v>
      </c>
      <c r="F557" s="114" t="s">
        <v>164</v>
      </c>
      <c r="G557" s="51">
        <f t="shared" si="78"/>
        <v>45058</v>
      </c>
      <c r="H557" s="52">
        <v>12319</v>
      </c>
      <c r="I557" s="52">
        <v>18438</v>
      </c>
      <c r="J557" s="52">
        <v>4066</v>
      </c>
      <c r="K557" s="52">
        <v>10235</v>
      </c>
    </row>
    <row r="558" spans="1:11" ht="27" customHeight="1" x14ac:dyDescent="0.25">
      <c r="A558" s="301"/>
      <c r="B558" s="306"/>
      <c r="C558" s="308"/>
      <c r="D558" s="362"/>
      <c r="E558" s="41" t="s">
        <v>177</v>
      </c>
      <c r="F558" s="23" t="s">
        <v>178</v>
      </c>
      <c r="G558" s="24">
        <f t="shared" si="78"/>
        <v>545458</v>
      </c>
      <c r="H558" s="25">
        <v>139521</v>
      </c>
      <c r="I558" s="25">
        <v>226084</v>
      </c>
      <c r="J558" s="25">
        <v>45310</v>
      </c>
      <c r="K558" s="25">
        <v>134543</v>
      </c>
    </row>
    <row r="559" spans="1:11" ht="27" customHeight="1" x14ac:dyDescent="0.25">
      <c r="A559" s="301"/>
      <c r="B559" s="306"/>
      <c r="C559" s="308"/>
      <c r="D559" s="367" t="s">
        <v>272</v>
      </c>
      <c r="E559" s="79" t="s">
        <v>141</v>
      </c>
      <c r="F559" s="23" t="s">
        <v>164</v>
      </c>
      <c r="G559" s="24">
        <f t="shared" si="78"/>
        <v>9688</v>
      </c>
      <c r="H559" s="25">
        <v>2435</v>
      </c>
      <c r="I559" s="25">
        <v>4160</v>
      </c>
      <c r="J559" s="25">
        <v>815</v>
      </c>
      <c r="K559" s="25">
        <v>2278</v>
      </c>
    </row>
    <row r="560" spans="1:11" ht="27" customHeight="1" x14ac:dyDescent="0.25">
      <c r="A560" s="301"/>
      <c r="B560" s="306"/>
      <c r="C560" s="308"/>
      <c r="D560" s="362"/>
      <c r="E560" s="41" t="s">
        <v>177</v>
      </c>
      <c r="F560" s="23" t="s">
        <v>178</v>
      </c>
      <c r="G560" s="24">
        <f t="shared" si="78"/>
        <v>115651</v>
      </c>
      <c r="H560" s="25">
        <v>32820</v>
      </c>
      <c r="I560" s="25">
        <v>54960</v>
      </c>
      <c r="J560" s="25">
        <v>10550</v>
      </c>
      <c r="K560" s="25">
        <v>17321</v>
      </c>
    </row>
    <row r="561" spans="1:11" ht="24" customHeight="1" x14ac:dyDescent="0.25">
      <c r="A561" s="301"/>
      <c r="B561" s="306"/>
      <c r="C561" s="308"/>
      <c r="D561" s="29">
        <v>1424</v>
      </c>
      <c r="E561" s="41" t="s">
        <v>177</v>
      </c>
      <c r="F561" s="23" t="s">
        <v>178</v>
      </c>
      <c r="G561" s="24">
        <f t="shared" si="78"/>
        <v>8600</v>
      </c>
      <c r="H561" s="25">
        <v>8600</v>
      </c>
      <c r="I561" s="25"/>
      <c r="J561" s="25"/>
      <c r="K561" s="25"/>
    </row>
    <row r="562" spans="1:11" ht="27.2" customHeight="1" x14ac:dyDescent="0.25">
      <c r="A562" s="301"/>
      <c r="B562" s="306"/>
      <c r="C562" s="308"/>
      <c r="D562" s="33">
        <v>1428</v>
      </c>
      <c r="E562" s="41" t="s">
        <v>177</v>
      </c>
      <c r="F562" s="23" t="s">
        <v>178</v>
      </c>
      <c r="G562" s="24">
        <f t="shared" si="78"/>
        <v>1566</v>
      </c>
      <c r="H562" s="25">
        <v>1224</v>
      </c>
      <c r="I562" s="25">
        <v>342</v>
      </c>
      <c r="J562" s="25"/>
      <c r="K562" s="25"/>
    </row>
    <row r="563" spans="1:11" ht="25.15" customHeight="1" x14ac:dyDescent="0.25">
      <c r="A563" s="301"/>
      <c r="B563" s="306"/>
      <c r="C563" s="308"/>
      <c r="D563" s="245">
        <v>1429</v>
      </c>
      <c r="E563" s="41" t="s">
        <v>177</v>
      </c>
      <c r="F563" s="23" t="s">
        <v>178</v>
      </c>
      <c r="G563" s="24">
        <f t="shared" si="78"/>
        <v>2088</v>
      </c>
      <c r="H563" s="25"/>
      <c r="I563" s="25">
        <v>2088</v>
      </c>
      <c r="J563" s="25"/>
      <c r="K563" s="25"/>
    </row>
    <row r="564" spans="1:11" ht="27.2" customHeight="1" x14ac:dyDescent="0.25">
      <c r="A564" s="301"/>
      <c r="B564" s="306"/>
      <c r="C564" s="308"/>
      <c r="D564" s="245">
        <v>143</v>
      </c>
      <c r="E564" s="41" t="s">
        <v>177</v>
      </c>
      <c r="F564" s="23" t="s">
        <v>178</v>
      </c>
      <c r="G564" s="24">
        <f t="shared" si="78"/>
        <v>36770</v>
      </c>
      <c r="H564" s="25"/>
      <c r="I564" s="25">
        <v>36770</v>
      </c>
      <c r="J564" s="25"/>
      <c r="K564" s="25"/>
    </row>
    <row r="565" spans="1:11" ht="37.35" customHeight="1" x14ac:dyDescent="0.25">
      <c r="A565" s="301"/>
      <c r="B565" s="306"/>
      <c r="C565" s="308"/>
      <c r="D565" s="315">
        <v>151</v>
      </c>
      <c r="E565" s="195" t="s">
        <v>141</v>
      </c>
      <c r="F565" s="194" t="s">
        <v>164</v>
      </c>
      <c r="G565" s="24">
        <f t="shared" si="78"/>
        <v>62925</v>
      </c>
      <c r="H565" s="25">
        <v>17153</v>
      </c>
      <c r="I565" s="25">
        <v>28678</v>
      </c>
      <c r="J565" s="25">
        <v>5593</v>
      </c>
      <c r="K565" s="25">
        <v>11501</v>
      </c>
    </row>
    <row r="566" spans="1:11" ht="25.9" customHeight="1" x14ac:dyDescent="0.25">
      <c r="A566" s="301"/>
      <c r="B566" s="306"/>
      <c r="C566" s="308"/>
      <c r="D566" s="317"/>
      <c r="E566" s="41" t="s">
        <v>177</v>
      </c>
      <c r="F566" s="23" t="s">
        <v>178</v>
      </c>
      <c r="G566" s="24">
        <f t="shared" si="78"/>
        <v>311260</v>
      </c>
      <c r="H566" s="25">
        <v>103311</v>
      </c>
      <c r="I566" s="25">
        <v>115291</v>
      </c>
      <c r="J566" s="25">
        <v>30118</v>
      </c>
      <c r="K566" s="25">
        <v>62540</v>
      </c>
    </row>
    <row r="567" spans="1:11" ht="22.5" customHeight="1" x14ac:dyDescent="0.25">
      <c r="A567" s="301"/>
      <c r="B567" s="306"/>
      <c r="C567" s="308"/>
      <c r="D567" s="41" t="s">
        <v>99</v>
      </c>
      <c r="E567" s="41" t="s">
        <v>177</v>
      </c>
      <c r="F567" s="23" t="s">
        <v>178</v>
      </c>
      <c r="G567" s="24">
        <f t="shared" si="78"/>
        <v>300</v>
      </c>
      <c r="H567" s="25">
        <v>200</v>
      </c>
      <c r="I567" s="25">
        <v>100</v>
      </c>
      <c r="J567" s="25"/>
      <c r="K567" s="25"/>
    </row>
    <row r="568" spans="1:11" ht="21.75" customHeight="1" x14ac:dyDescent="0.25">
      <c r="A568" s="301"/>
      <c r="B568" s="306"/>
      <c r="C568" s="308"/>
      <c r="D568" s="41" t="s">
        <v>189</v>
      </c>
      <c r="E568" s="41" t="s">
        <v>177</v>
      </c>
      <c r="F568" s="23" t="s">
        <v>178</v>
      </c>
      <c r="G568" s="24">
        <f t="shared" si="78"/>
        <v>20000</v>
      </c>
      <c r="H568" s="25">
        <v>6000</v>
      </c>
      <c r="I568" s="25">
        <v>5000</v>
      </c>
      <c r="J568" s="25">
        <v>5000</v>
      </c>
      <c r="K568" s="25">
        <v>4000</v>
      </c>
    </row>
    <row r="569" spans="1:11" ht="38.25" customHeight="1" x14ac:dyDescent="0.25">
      <c r="A569" s="301"/>
      <c r="B569" s="306"/>
      <c r="C569" s="308"/>
      <c r="D569" s="15" t="s">
        <v>225</v>
      </c>
      <c r="E569" s="15" t="s">
        <v>141</v>
      </c>
      <c r="F569" s="23" t="s">
        <v>164</v>
      </c>
      <c r="G569" s="24">
        <f t="shared" si="78"/>
        <v>10000</v>
      </c>
      <c r="H569" s="25">
        <v>4000</v>
      </c>
      <c r="I569" s="25">
        <v>2500</v>
      </c>
      <c r="J569" s="25">
        <v>2300</v>
      </c>
      <c r="K569" s="25">
        <v>1200</v>
      </c>
    </row>
    <row r="570" spans="1:11" ht="15" customHeight="1" x14ac:dyDescent="0.25">
      <c r="A570" s="301"/>
      <c r="B570" s="318"/>
      <c r="C570" s="319"/>
      <c r="D570" s="309" t="s">
        <v>106</v>
      </c>
      <c r="E570" s="310"/>
      <c r="F570" s="311"/>
      <c r="G570" s="260">
        <f>SUM(H570:K570)</f>
        <v>1169364</v>
      </c>
      <c r="H570" s="260">
        <f>SUM(H557:H569)</f>
        <v>327583</v>
      </c>
      <c r="I570" s="260">
        <f>SUM(I557:I569)</f>
        <v>494411</v>
      </c>
      <c r="J570" s="260">
        <f>SUM(J557:J569)</f>
        <v>103752</v>
      </c>
      <c r="K570" s="260">
        <f>SUM(K557:K569)</f>
        <v>243618</v>
      </c>
    </row>
    <row r="571" spans="1:11" ht="15" customHeight="1" x14ac:dyDescent="0.25">
      <c r="A571" s="301"/>
      <c r="B571" s="305" t="s">
        <v>109</v>
      </c>
      <c r="C571" s="307" t="s">
        <v>122</v>
      </c>
      <c r="D571" s="15">
        <v>142</v>
      </c>
      <c r="E571" s="15" t="s">
        <v>170</v>
      </c>
      <c r="F571" s="23" t="s">
        <v>175</v>
      </c>
      <c r="G571" s="24">
        <f t="shared" si="78"/>
        <v>45760</v>
      </c>
      <c r="H571" s="21">
        <v>15500</v>
      </c>
      <c r="I571" s="21">
        <v>10440</v>
      </c>
      <c r="J571" s="21">
        <v>5440</v>
      </c>
      <c r="K571" s="21">
        <v>14380</v>
      </c>
    </row>
    <row r="572" spans="1:11" ht="23.25" customHeight="1" thickBot="1" x14ac:dyDescent="0.3">
      <c r="A572" s="301"/>
      <c r="B572" s="306"/>
      <c r="C572" s="308"/>
      <c r="D572" s="348" t="s">
        <v>121</v>
      </c>
      <c r="E572" s="349"/>
      <c r="F572" s="350"/>
      <c r="G572" s="273">
        <f>SUM(H572:K572)</f>
        <v>45760</v>
      </c>
      <c r="H572" s="273">
        <f t="shared" ref="H572:K572" si="105">SUM(H571)</f>
        <v>15500</v>
      </c>
      <c r="I572" s="273">
        <f t="shared" si="105"/>
        <v>10440</v>
      </c>
      <c r="J572" s="273">
        <f t="shared" si="105"/>
        <v>5440</v>
      </c>
      <c r="K572" s="273">
        <f t="shared" si="105"/>
        <v>14380</v>
      </c>
    </row>
    <row r="573" spans="1:11" ht="15" customHeight="1" thickBot="1" x14ac:dyDescent="0.3">
      <c r="A573" s="280" t="s">
        <v>221</v>
      </c>
      <c r="B573" s="363" t="s">
        <v>227</v>
      </c>
      <c r="C573" s="359"/>
      <c r="D573" s="359"/>
      <c r="E573" s="359"/>
      <c r="F573" s="360"/>
      <c r="G573" s="281">
        <f>SUM(H573:K573)</f>
        <v>2411781</v>
      </c>
      <c r="H573" s="281">
        <f t="shared" ref="H573:K573" si="106">SUM(H586,H588,H590)</f>
        <v>691694</v>
      </c>
      <c r="I573" s="281">
        <f t="shared" si="106"/>
        <v>868579</v>
      </c>
      <c r="J573" s="281">
        <f t="shared" si="106"/>
        <v>324878</v>
      </c>
      <c r="K573" s="282">
        <f t="shared" si="106"/>
        <v>526630</v>
      </c>
    </row>
    <row r="574" spans="1:11" ht="23.1" customHeight="1" x14ac:dyDescent="0.25">
      <c r="A574" s="364"/>
      <c r="B574" s="306" t="s">
        <v>108</v>
      </c>
      <c r="C574" s="308" t="s">
        <v>105</v>
      </c>
      <c r="D574" s="202" t="s">
        <v>295</v>
      </c>
      <c r="E574" s="196" t="s">
        <v>177</v>
      </c>
      <c r="F574" s="198" t="s">
        <v>178</v>
      </c>
      <c r="G574" s="51">
        <f t="shared" si="38"/>
        <v>235304</v>
      </c>
      <c r="H574" s="169">
        <v>117652</v>
      </c>
      <c r="I574" s="169"/>
      <c r="J574" s="169">
        <v>117652</v>
      </c>
      <c r="K574" s="169"/>
    </row>
    <row r="575" spans="1:11" ht="31.7" customHeight="1" x14ac:dyDescent="0.25">
      <c r="A575" s="365"/>
      <c r="B575" s="306"/>
      <c r="C575" s="308"/>
      <c r="D575" s="119" t="s">
        <v>271</v>
      </c>
      <c r="E575" s="109" t="s">
        <v>177</v>
      </c>
      <c r="F575" s="114" t="s">
        <v>178</v>
      </c>
      <c r="G575" s="51">
        <f t="shared" si="38"/>
        <v>1167781</v>
      </c>
      <c r="H575" s="52">
        <v>291945</v>
      </c>
      <c r="I575" s="52">
        <v>486970</v>
      </c>
      <c r="J575" s="52">
        <v>96921</v>
      </c>
      <c r="K575" s="52">
        <v>291945</v>
      </c>
    </row>
    <row r="576" spans="1:11" ht="31.7" customHeight="1" x14ac:dyDescent="0.25">
      <c r="A576" s="365"/>
      <c r="B576" s="306"/>
      <c r="C576" s="308"/>
      <c r="D576" s="118" t="s">
        <v>272</v>
      </c>
      <c r="E576" s="79" t="s">
        <v>177</v>
      </c>
      <c r="F576" s="23" t="s">
        <v>178</v>
      </c>
      <c r="G576" s="24">
        <f t="shared" si="38"/>
        <v>302013</v>
      </c>
      <c r="H576" s="25">
        <v>75953</v>
      </c>
      <c r="I576" s="25">
        <v>126593</v>
      </c>
      <c r="J576" s="25">
        <v>24114</v>
      </c>
      <c r="K576" s="25">
        <v>75353</v>
      </c>
    </row>
    <row r="577" spans="1:11" ht="21.2" customHeight="1" x14ac:dyDescent="0.25">
      <c r="A577" s="365"/>
      <c r="B577" s="306"/>
      <c r="C577" s="308"/>
      <c r="D577" s="197">
        <v>1424</v>
      </c>
      <c r="E577" s="199" t="s">
        <v>177</v>
      </c>
      <c r="F577" s="23" t="s">
        <v>178</v>
      </c>
      <c r="G577" s="24">
        <f t="shared" si="38"/>
        <v>24500</v>
      </c>
      <c r="H577" s="25">
        <v>6200</v>
      </c>
      <c r="I577" s="25">
        <v>10300</v>
      </c>
      <c r="J577" s="25">
        <v>2000</v>
      </c>
      <c r="K577" s="25">
        <v>6000</v>
      </c>
    </row>
    <row r="578" spans="1:11" ht="23.1" customHeight="1" x14ac:dyDescent="0.25">
      <c r="A578" s="365"/>
      <c r="B578" s="306"/>
      <c r="C578" s="308"/>
      <c r="D578" s="197">
        <v>1428</v>
      </c>
      <c r="E578" s="199" t="s">
        <v>177</v>
      </c>
      <c r="F578" s="23" t="s">
        <v>178</v>
      </c>
      <c r="G578" s="24">
        <f t="shared" si="38"/>
        <v>1972</v>
      </c>
      <c r="H578" s="25">
        <v>1972</v>
      </c>
      <c r="I578" s="25"/>
      <c r="J578" s="25"/>
      <c r="K578" s="25"/>
    </row>
    <row r="579" spans="1:11" ht="23.1" customHeight="1" x14ac:dyDescent="0.25">
      <c r="A579" s="365"/>
      <c r="B579" s="306"/>
      <c r="C579" s="308"/>
      <c r="D579" s="249">
        <v>143</v>
      </c>
      <c r="E579" s="244" t="s">
        <v>177</v>
      </c>
      <c r="F579" s="23" t="s">
        <v>178</v>
      </c>
      <c r="G579" s="24">
        <f t="shared" si="38"/>
        <v>1200</v>
      </c>
      <c r="H579" s="25"/>
      <c r="I579" s="25">
        <v>1200</v>
      </c>
      <c r="J579" s="25"/>
      <c r="K579" s="25"/>
    </row>
    <row r="580" spans="1:11" ht="21.2" customHeight="1" x14ac:dyDescent="0.25">
      <c r="A580" s="365"/>
      <c r="B580" s="306"/>
      <c r="C580" s="308"/>
      <c r="D580" s="320">
        <v>151</v>
      </c>
      <c r="E580" s="41" t="s">
        <v>177</v>
      </c>
      <c r="F580" s="23" t="s">
        <v>178</v>
      </c>
      <c r="G580" s="24">
        <f t="shared" si="38"/>
        <v>485173</v>
      </c>
      <c r="H580" s="25">
        <v>143992</v>
      </c>
      <c r="I580" s="25">
        <v>181316</v>
      </c>
      <c r="J580" s="25">
        <v>79831</v>
      </c>
      <c r="K580" s="25">
        <v>80034</v>
      </c>
    </row>
    <row r="581" spans="1:11" ht="15.75" customHeight="1" x14ac:dyDescent="0.25">
      <c r="A581" s="365"/>
      <c r="B581" s="306"/>
      <c r="C581" s="308"/>
      <c r="D581" s="321"/>
      <c r="E581" s="41" t="s">
        <v>146</v>
      </c>
      <c r="F581" s="26" t="s">
        <v>166</v>
      </c>
      <c r="G581" s="24">
        <f t="shared" si="38"/>
        <v>500</v>
      </c>
      <c r="H581" s="25">
        <v>100</v>
      </c>
      <c r="I581" s="25">
        <v>300</v>
      </c>
      <c r="J581" s="25"/>
      <c r="K581" s="25">
        <v>100</v>
      </c>
    </row>
    <row r="582" spans="1:11" ht="19.5" customHeight="1" x14ac:dyDescent="0.25">
      <c r="A582" s="365"/>
      <c r="B582" s="306"/>
      <c r="C582" s="308"/>
      <c r="D582" s="41" t="s">
        <v>99</v>
      </c>
      <c r="E582" s="320" t="s">
        <v>177</v>
      </c>
      <c r="F582" s="357" t="s">
        <v>178</v>
      </c>
      <c r="G582" s="24">
        <f t="shared" si="38"/>
        <v>800</v>
      </c>
      <c r="H582" s="25">
        <v>200</v>
      </c>
      <c r="I582" s="25">
        <v>200</v>
      </c>
      <c r="J582" s="25">
        <v>200</v>
      </c>
      <c r="K582" s="25">
        <v>200</v>
      </c>
    </row>
    <row r="583" spans="1:11" ht="17.45" customHeight="1" x14ac:dyDescent="0.25">
      <c r="A583" s="365"/>
      <c r="B583" s="306"/>
      <c r="C583" s="308"/>
      <c r="D583" s="41" t="s">
        <v>189</v>
      </c>
      <c r="E583" s="323"/>
      <c r="F583" s="357"/>
      <c r="G583" s="24">
        <f t="shared" si="38"/>
        <v>33220</v>
      </c>
      <c r="H583" s="25">
        <v>1000</v>
      </c>
      <c r="I583" s="25">
        <v>15220</v>
      </c>
      <c r="J583" s="25">
        <v>2000</v>
      </c>
      <c r="K583" s="25">
        <v>15000</v>
      </c>
    </row>
    <row r="584" spans="1:11" ht="19.5" customHeight="1" x14ac:dyDescent="0.25">
      <c r="A584" s="365"/>
      <c r="B584" s="306"/>
      <c r="C584" s="308"/>
      <c r="D584" s="41" t="s">
        <v>225</v>
      </c>
      <c r="E584" s="323"/>
      <c r="F584" s="357"/>
      <c r="G584" s="24">
        <f t="shared" si="38"/>
        <v>10000</v>
      </c>
      <c r="H584" s="25">
        <v>2340</v>
      </c>
      <c r="I584" s="25">
        <v>2800</v>
      </c>
      <c r="J584" s="25">
        <v>2160</v>
      </c>
      <c r="K584" s="25">
        <v>2700</v>
      </c>
    </row>
    <row r="585" spans="1:11" ht="17.45" customHeight="1" x14ac:dyDescent="0.25">
      <c r="A585" s="365"/>
      <c r="B585" s="306"/>
      <c r="C585" s="308"/>
      <c r="D585" s="41" t="s">
        <v>100</v>
      </c>
      <c r="E585" s="321"/>
      <c r="F585" s="345"/>
      <c r="G585" s="24">
        <f t="shared" si="38"/>
        <v>50</v>
      </c>
      <c r="H585" s="25">
        <v>50</v>
      </c>
      <c r="I585" s="25"/>
      <c r="J585" s="25"/>
      <c r="K585" s="25"/>
    </row>
    <row r="586" spans="1:11" ht="15.75" customHeight="1" x14ac:dyDescent="0.25">
      <c r="A586" s="365"/>
      <c r="B586" s="318"/>
      <c r="C586" s="319"/>
      <c r="D586" s="309" t="s">
        <v>106</v>
      </c>
      <c r="E586" s="310"/>
      <c r="F586" s="311"/>
      <c r="G586" s="260">
        <f>SUM(H586:K586)</f>
        <v>2262513</v>
      </c>
      <c r="H586" s="260">
        <f t="shared" ref="H586:K586" si="107">SUM(H574:H585)</f>
        <v>641404</v>
      </c>
      <c r="I586" s="260">
        <f t="shared" si="107"/>
        <v>824899</v>
      </c>
      <c r="J586" s="260">
        <f t="shared" si="107"/>
        <v>324878</v>
      </c>
      <c r="K586" s="260">
        <f t="shared" si="107"/>
        <v>471332</v>
      </c>
    </row>
    <row r="587" spans="1:11" ht="18.75" customHeight="1" x14ac:dyDescent="0.25">
      <c r="A587" s="365"/>
      <c r="B587" s="305" t="s">
        <v>109</v>
      </c>
      <c r="C587" s="307" t="s">
        <v>122</v>
      </c>
      <c r="D587" s="15">
        <v>142</v>
      </c>
      <c r="E587" s="15" t="s">
        <v>170</v>
      </c>
      <c r="F587" s="23" t="s">
        <v>175</v>
      </c>
      <c r="G587" s="24">
        <f t="shared" si="38"/>
        <v>121868</v>
      </c>
      <c r="H587" s="25">
        <v>22890</v>
      </c>
      <c r="I587" s="25">
        <v>43680</v>
      </c>
      <c r="J587" s="25"/>
      <c r="K587" s="25">
        <v>55298</v>
      </c>
    </row>
    <row r="588" spans="1:11" ht="21.2" customHeight="1" x14ac:dyDescent="0.25">
      <c r="A588" s="365"/>
      <c r="B588" s="306"/>
      <c r="C588" s="308"/>
      <c r="D588" s="348" t="s">
        <v>121</v>
      </c>
      <c r="E588" s="349"/>
      <c r="F588" s="350"/>
      <c r="G588" s="273">
        <f>SUM(H588:K588)</f>
        <v>121868</v>
      </c>
      <c r="H588" s="273">
        <f t="shared" ref="H588:K588" si="108">SUM(H587)</f>
        <v>22890</v>
      </c>
      <c r="I588" s="273">
        <f t="shared" si="108"/>
        <v>43680</v>
      </c>
      <c r="J588" s="273">
        <f t="shared" si="108"/>
        <v>0</v>
      </c>
      <c r="K588" s="273">
        <f t="shared" si="108"/>
        <v>55298</v>
      </c>
    </row>
    <row r="589" spans="1:11" ht="25.15" customHeight="1" x14ac:dyDescent="0.25">
      <c r="A589" s="365"/>
      <c r="B589" s="305" t="s">
        <v>144</v>
      </c>
      <c r="C589" s="307" t="s">
        <v>145</v>
      </c>
      <c r="D589" s="41">
        <v>151</v>
      </c>
      <c r="E589" s="41" t="s">
        <v>177</v>
      </c>
      <c r="F589" s="23" t="s">
        <v>178</v>
      </c>
      <c r="G589" s="203">
        <f>SUM(H589:K589)</f>
        <v>27400</v>
      </c>
      <c r="H589" s="203">
        <v>27400</v>
      </c>
      <c r="I589" s="203"/>
      <c r="J589" s="203"/>
      <c r="K589" s="203"/>
    </row>
    <row r="590" spans="1:11" ht="24.4" customHeight="1" thickBot="1" x14ac:dyDescent="0.3">
      <c r="A590" s="366"/>
      <c r="B590" s="306"/>
      <c r="C590" s="308"/>
      <c r="D590" s="348" t="s">
        <v>143</v>
      </c>
      <c r="E590" s="349"/>
      <c r="F590" s="350"/>
      <c r="G590" s="273">
        <f>SUM(H590:K590)</f>
        <v>27400</v>
      </c>
      <c r="H590" s="273">
        <f t="shared" ref="H590:K590" si="109">SUM(H589)</f>
        <v>27400</v>
      </c>
      <c r="I590" s="273">
        <f t="shared" si="109"/>
        <v>0</v>
      </c>
      <c r="J590" s="273">
        <f t="shared" si="109"/>
        <v>0</v>
      </c>
      <c r="K590" s="273">
        <f t="shared" si="109"/>
        <v>0</v>
      </c>
    </row>
    <row r="591" spans="1:11" ht="15.75" customHeight="1" thickBot="1" x14ac:dyDescent="0.3">
      <c r="A591" s="286" t="s">
        <v>223</v>
      </c>
      <c r="B591" s="358" t="s">
        <v>229</v>
      </c>
      <c r="C591" s="359"/>
      <c r="D591" s="359"/>
      <c r="E591" s="359"/>
      <c r="F591" s="360"/>
      <c r="G591" s="281">
        <f>SUM(H591:K591)</f>
        <v>965786</v>
      </c>
      <c r="H591" s="281">
        <f t="shared" ref="H591:K591" si="110">SUM(H604,H606)</f>
        <v>261328</v>
      </c>
      <c r="I591" s="281">
        <f t="shared" si="110"/>
        <v>384428</v>
      </c>
      <c r="J591" s="281">
        <f t="shared" si="110"/>
        <v>106949</v>
      </c>
      <c r="K591" s="282">
        <f t="shared" si="110"/>
        <v>213081</v>
      </c>
    </row>
    <row r="592" spans="1:11" ht="25.15" customHeight="1" x14ac:dyDescent="0.25">
      <c r="A592" s="369"/>
      <c r="B592" s="306" t="s">
        <v>108</v>
      </c>
      <c r="C592" s="308" t="s">
        <v>105</v>
      </c>
      <c r="D592" s="202" t="s">
        <v>295</v>
      </c>
      <c r="E592" s="201" t="s">
        <v>177</v>
      </c>
      <c r="F592" s="200" t="s">
        <v>178</v>
      </c>
      <c r="G592" s="51">
        <f t="shared" si="38"/>
        <v>42225</v>
      </c>
      <c r="H592" s="169">
        <v>11120</v>
      </c>
      <c r="I592" s="169">
        <v>14200</v>
      </c>
      <c r="J592" s="169">
        <v>6146</v>
      </c>
      <c r="K592" s="169">
        <v>10759</v>
      </c>
    </row>
    <row r="593" spans="1:11" ht="25.15" customHeight="1" x14ac:dyDescent="0.25">
      <c r="A593" s="369"/>
      <c r="B593" s="306"/>
      <c r="C593" s="308"/>
      <c r="D593" s="204" t="s">
        <v>296</v>
      </c>
      <c r="E593" s="41" t="s">
        <v>177</v>
      </c>
      <c r="F593" s="23" t="s">
        <v>178</v>
      </c>
      <c r="G593" s="51">
        <f t="shared" si="38"/>
        <v>8000</v>
      </c>
      <c r="H593" s="124">
        <v>3000</v>
      </c>
      <c r="I593" s="124">
        <v>2000</v>
      </c>
      <c r="J593" s="124"/>
      <c r="K593" s="124">
        <v>3000</v>
      </c>
    </row>
    <row r="594" spans="1:11" ht="20.45" customHeight="1" x14ac:dyDescent="0.25">
      <c r="A594" s="369"/>
      <c r="B594" s="306"/>
      <c r="C594" s="308"/>
      <c r="D594" s="204" t="s">
        <v>297</v>
      </c>
      <c r="E594" s="41" t="s">
        <v>177</v>
      </c>
      <c r="F594" s="23" t="s">
        <v>178</v>
      </c>
      <c r="G594" s="51">
        <f t="shared" si="38"/>
        <v>1586</v>
      </c>
      <c r="H594" s="124">
        <v>508</v>
      </c>
      <c r="I594" s="124">
        <v>1078</v>
      </c>
      <c r="J594" s="124"/>
      <c r="K594" s="124"/>
    </row>
    <row r="595" spans="1:11" ht="31.35" customHeight="1" x14ac:dyDescent="0.25">
      <c r="A595" s="369"/>
      <c r="B595" s="306"/>
      <c r="C595" s="308"/>
      <c r="D595" s="361" t="s">
        <v>271</v>
      </c>
      <c r="E595" s="115" t="s">
        <v>141</v>
      </c>
      <c r="F595" s="114" t="s">
        <v>164</v>
      </c>
      <c r="G595" s="51">
        <f t="shared" si="38"/>
        <v>27879</v>
      </c>
      <c r="H595" s="52">
        <v>7050</v>
      </c>
      <c r="I595" s="52">
        <v>11479</v>
      </c>
      <c r="J595" s="52">
        <v>2330</v>
      </c>
      <c r="K595" s="52">
        <v>7020</v>
      </c>
    </row>
    <row r="596" spans="1:11" ht="27" customHeight="1" x14ac:dyDescent="0.25">
      <c r="A596" s="369"/>
      <c r="B596" s="306"/>
      <c r="C596" s="308"/>
      <c r="D596" s="362"/>
      <c r="E596" s="41" t="s">
        <v>177</v>
      </c>
      <c r="F596" s="23" t="s">
        <v>178</v>
      </c>
      <c r="G596" s="24">
        <f t="shared" si="38"/>
        <v>415742</v>
      </c>
      <c r="H596" s="25">
        <v>104550</v>
      </c>
      <c r="I596" s="25">
        <v>172640</v>
      </c>
      <c r="J596" s="25">
        <v>35290</v>
      </c>
      <c r="K596" s="25">
        <v>103262</v>
      </c>
    </row>
    <row r="597" spans="1:11" ht="33" customHeight="1" x14ac:dyDescent="0.25">
      <c r="A597" s="369"/>
      <c r="B597" s="306"/>
      <c r="C597" s="308"/>
      <c r="D597" s="80" t="s">
        <v>272</v>
      </c>
      <c r="E597" s="41" t="s">
        <v>177</v>
      </c>
      <c r="F597" s="23" t="s">
        <v>178</v>
      </c>
      <c r="G597" s="24">
        <f t="shared" si="38"/>
        <v>96694</v>
      </c>
      <c r="H597" s="25">
        <v>27300</v>
      </c>
      <c r="I597" s="25">
        <v>43450</v>
      </c>
      <c r="J597" s="25">
        <v>8700</v>
      </c>
      <c r="K597" s="25">
        <v>17244</v>
      </c>
    </row>
    <row r="598" spans="1:11" ht="33" customHeight="1" x14ac:dyDescent="0.25">
      <c r="A598" s="369"/>
      <c r="B598" s="306"/>
      <c r="C598" s="308"/>
      <c r="D598" s="246">
        <v>143</v>
      </c>
      <c r="E598" s="41" t="s">
        <v>177</v>
      </c>
      <c r="F598" s="23" t="s">
        <v>178</v>
      </c>
      <c r="G598" s="24">
        <f t="shared" si="38"/>
        <v>12614</v>
      </c>
      <c r="H598" s="25"/>
      <c r="I598" s="25"/>
      <c r="J598" s="25">
        <v>12614</v>
      </c>
      <c r="K598" s="25"/>
    </row>
    <row r="599" spans="1:11" ht="36" customHeight="1" x14ac:dyDescent="0.25">
      <c r="A599" s="369"/>
      <c r="B599" s="306"/>
      <c r="C599" s="308"/>
      <c r="D599" s="320">
        <v>151</v>
      </c>
      <c r="E599" s="41" t="s">
        <v>141</v>
      </c>
      <c r="F599" s="23" t="s">
        <v>164</v>
      </c>
      <c r="G599" s="24">
        <f t="shared" si="38"/>
        <v>18645</v>
      </c>
      <c r="H599" s="25">
        <v>5180</v>
      </c>
      <c r="I599" s="25">
        <v>7760</v>
      </c>
      <c r="J599" s="25">
        <v>2030</v>
      </c>
      <c r="K599" s="25">
        <v>3675</v>
      </c>
    </row>
    <row r="600" spans="1:11" ht="26.45" customHeight="1" x14ac:dyDescent="0.25">
      <c r="A600" s="369"/>
      <c r="B600" s="306"/>
      <c r="C600" s="308"/>
      <c r="D600" s="321"/>
      <c r="E600" s="41" t="s">
        <v>177</v>
      </c>
      <c r="F600" s="23" t="s">
        <v>178</v>
      </c>
      <c r="G600" s="24">
        <f t="shared" si="38"/>
        <v>276061</v>
      </c>
      <c r="H600" s="25">
        <v>81710</v>
      </c>
      <c r="I600" s="25">
        <v>110701</v>
      </c>
      <c r="J600" s="25">
        <v>34029</v>
      </c>
      <c r="K600" s="25">
        <v>49621</v>
      </c>
    </row>
    <row r="601" spans="1:11" ht="14.25" customHeight="1" x14ac:dyDescent="0.25">
      <c r="A601" s="369"/>
      <c r="B601" s="306"/>
      <c r="C601" s="308"/>
      <c r="D601" s="15" t="s">
        <v>99</v>
      </c>
      <c r="E601" s="315" t="s">
        <v>177</v>
      </c>
      <c r="F601" s="344" t="s">
        <v>178</v>
      </c>
      <c r="G601" s="24">
        <f t="shared" si="38"/>
        <v>100</v>
      </c>
      <c r="H601" s="25">
        <v>50</v>
      </c>
      <c r="I601" s="25"/>
      <c r="J601" s="25">
        <v>50</v>
      </c>
      <c r="K601" s="25"/>
    </row>
    <row r="602" spans="1:11" ht="15.75" customHeight="1" x14ac:dyDescent="0.25">
      <c r="A602" s="369"/>
      <c r="B602" s="306"/>
      <c r="C602" s="308"/>
      <c r="D602" s="15" t="s">
        <v>189</v>
      </c>
      <c r="E602" s="317"/>
      <c r="F602" s="345"/>
      <c r="G602" s="24">
        <f t="shared" si="38"/>
        <v>15000</v>
      </c>
      <c r="H602" s="25">
        <v>4600</v>
      </c>
      <c r="I602" s="25">
        <v>5800</v>
      </c>
      <c r="J602" s="25">
        <v>1100</v>
      </c>
      <c r="K602" s="25">
        <v>3500</v>
      </c>
    </row>
    <row r="603" spans="1:11" ht="36.75" customHeight="1" x14ac:dyDescent="0.25">
      <c r="A603" s="369"/>
      <c r="B603" s="306"/>
      <c r="C603" s="308"/>
      <c r="D603" s="15" t="s">
        <v>225</v>
      </c>
      <c r="E603" s="41" t="s">
        <v>141</v>
      </c>
      <c r="F603" s="23" t="s">
        <v>164</v>
      </c>
      <c r="G603" s="24">
        <f t="shared" si="38"/>
        <v>6000</v>
      </c>
      <c r="H603" s="25">
        <v>1700</v>
      </c>
      <c r="I603" s="25">
        <v>1800</v>
      </c>
      <c r="J603" s="25">
        <v>500</v>
      </c>
      <c r="K603" s="25">
        <v>2000</v>
      </c>
    </row>
    <row r="604" spans="1:11" ht="15.75" customHeight="1" x14ac:dyDescent="0.25">
      <c r="A604" s="369"/>
      <c r="B604" s="318"/>
      <c r="C604" s="319"/>
      <c r="D604" s="309" t="s">
        <v>106</v>
      </c>
      <c r="E604" s="310"/>
      <c r="F604" s="311"/>
      <c r="G604" s="260">
        <f>SUM(H604:K604)</f>
        <v>920546</v>
      </c>
      <c r="H604" s="260">
        <f t="shared" ref="H604:K604" si="111">SUM(H592:H603)</f>
        <v>246768</v>
      </c>
      <c r="I604" s="260">
        <f t="shared" si="111"/>
        <v>370908</v>
      </c>
      <c r="J604" s="260">
        <f t="shared" si="111"/>
        <v>102789</v>
      </c>
      <c r="K604" s="260">
        <f t="shared" si="111"/>
        <v>200081</v>
      </c>
    </row>
    <row r="605" spans="1:11" ht="15.75" customHeight="1" x14ac:dyDescent="0.25">
      <c r="A605" s="369"/>
      <c r="B605" s="305" t="s">
        <v>109</v>
      </c>
      <c r="C605" s="307" t="s">
        <v>122</v>
      </c>
      <c r="D605" s="15">
        <v>142</v>
      </c>
      <c r="E605" s="41" t="s">
        <v>170</v>
      </c>
      <c r="F605" s="23" t="s">
        <v>175</v>
      </c>
      <c r="G605" s="24">
        <f t="shared" si="38"/>
        <v>45240</v>
      </c>
      <c r="H605" s="25">
        <v>14560</v>
      </c>
      <c r="I605" s="25">
        <v>13520</v>
      </c>
      <c r="J605" s="25">
        <v>4160</v>
      </c>
      <c r="K605" s="25">
        <v>13000</v>
      </c>
    </row>
    <row r="606" spans="1:11" ht="26.45" customHeight="1" thickBot="1" x14ac:dyDescent="0.3">
      <c r="A606" s="370"/>
      <c r="B606" s="306"/>
      <c r="C606" s="308"/>
      <c r="D606" s="348" t="s">
        <v>121</v>
      </c>
      <c r="E606" s="349"/>
      <c r="F606" s="350"/>
      <c r="G606" s="273">
        <f>SUM(H606:K606)</f>
        <v>45240</v>
      </c>
      <c r="H606" s="273">
        <f t="shared" ref="H606:K606" si="112">SUM(H605)</f>
        <v>14560</v>
      </c>
      <c r="I606" s="273">
        <f t="shared" si="112"/>
        <v>13520</v>
      </c>
      <c r="J606" s="273">
        <f t="shared" si="112"/>
        <v>4160</v>
      </c>
      <c r="K606" s="273">
        <f t="shared" si="112"/>
        <v>13000</v>
      </c>
    </row>
    <row r="607" spans="1:11" ht="15.75" customHeight="1" thickBot="1" x14ac:dyDescent="0.3">
      <c r="A607" s="280" t="s">
        <v>226</v>
      </c>
      <c r="B607" s="363" t="s">
        <v>231</v>
      </c>
      <c r="C607" s="359"/>
      <c r="D607" s="359"/>
      <c r="E607" s="359"/>
      <c r="F607" s="360"/>
      <c r="G607" s="281">
        <f>SUM(H607:K607)</f>
        <v>1357450</v>
      </c>
      <c r="H607" s="281">
        <f t="shared" ref="H607:K607" si="113">SUM(H619,H621)</f>
        <v>356818</v>
      </c>
      <c r="I607" s="281">
        <f t="shared" si="113"/>
        <v>474390</v>
      </c>
      <c r="J607" s="281">
        <f t="shared" si="113"/>
        <v>223909</v>
      </c>
      <c r="K607" s="282">
        <f t="shared" si="113"/>
        <v>302333</v>
      </c>
    </row>
    <row r="608" spans="1:11" ht="25.15" customHeight="1" x14ac:dyDescent="0.25">
      <c r="A608" s="371"/>
      <c r="B608" s="306" t="s">
        <v>108</v>
      </c>
      <c r="C608" s="308" t="s">
        <v>105</v>
      </c>
      <c r="D608" s="206" t="s">
        <v>296</v>
      </c>
      <c r="E608" s="205" t="s">
        <v>177</v>
      </c>
      <c r="F608" s="209" t="s">
        <v>178</v>
      </c>
      <c r="G608" s="133">
        <f t="shared" si="38"/>
        <v>12500</v>
      </c>
      <c r="H608" s="98">
        <v>3125</v>
      </c>
      <c r="I608" s="98">
        <v>3125</v>
      </c>
      <c r="J608" s="98">
        <v>3125</v>
      </c>
      <c r="K608" s="98">
        <v>3125</v>
      </c>
    </row>
    <row r="609" spans="1:11" ht="24.4" customHeight="1" x14ac:dyDescent="0.25">
      <c r="A609" s="371"/>
      <c r="B609" s="306"/>
      <c r="C609" s="308"/>
      <c r="D609" s="41">
        <v>1428</v>
      </c>
      <c r="E609" s="210" t="s">
        <v>177</v>
      </c>
      <c r="F609" s="23" t="s">
        <v>178</v>
      </c>
      <c r="G609" s="133">
        <f t="shared" si="38"/>
        <v>2687</v>
      </c>
      <c r="H609" s="98">
        <v>468</v>
      </c>
      <c r="I609" s="98">
        <v>1285</v>
      </c>
      <c r="J609" s="98">
        <v>466</v>
      </c>
      <c r="K609" s="98">
        <v>468</v>
      </c>
    </row>
    <row r="610" spans="1:11" ht="24.4" customHeight="1" x14ac:dyDescent="0.25">
      <c r="A610" s="371"/>
      <c r="B610" s="306"/>
      <c r="C610" s="308"/>
      <c r="D610" s="243">
        <v>1429</v>
      </c>
      <c r="E610" s="244" t="s">
        <v>177</v>
      </c>
      <c r="F610" s="23" t="s">
        <v>178</v>
      </c>
      <c r="G610" s="133">
        <f t="shared" si="38"/>
        <v>6960</v>
      </c>
      <c r="H610" s="98"/>
      <c r="I610" s="98">
        <v>2320</v>
      </c>
      <c r="J610" s="98">
        <v>2320</v>
      </c>
      <c r="K610" s="98">
        <v>2320</v>
      </c>
    </row>
    <row r="611" spans="1:11" ht="30.6" customHeight="1" x14ac:dyDescent="0.25">
      <c r="A611" s="371"/>
      <c r="B611" s="306"/>
      <c r="C611" s="308"/>
      <c r="D611" s="314" t="s">
        <v>271</v>
      </c>
      <c r="E611" s="41" t="s">
        <v>141</v>
      </c>
      <c r="F611" s="208" t="s">
        <v>164</v>
      </c>
      <c r="G611" s="133">
        <f t="shared" si="38"/>
        <v>74777</v>
      </c>
      <c r="H611" s="98">
        <v>18734</v>
      </c>
      <c r="I611" s="98">
        <v>24963</v>
      </c>
      <c r="J611" s="98">
        <v>12397</v>
      </c>
      <c r="K611" s="98">
        <v>18683</v>
      </c>
    </row>
    <row r="612" spans="1:11" ht="28.9" customHeight="1" x14ac:dyDescent="0.25">
      <c r="A612" s="371"/>
      <c r="B612" s="306"/>
      <c r="C612" s="308"/>
      <c r="D612" s="373"/>
      <c r="E612" s="41" t="s">
        <v>177</v>
      </c>
      <c r="F612" s="207" t="s">
        <v>178</v>
      </c>
      <c r="G612" s="133">
        <f t="shared" si="38"/>
        <v>666107</v>
      </c>
      <c r="H612" s="98">
        <v>166711</v>
      </c>
      <c r="I612" s="98">
        <v>221854</v>
      </c>
      <c r="J612" s="98">
        <v>110931</v>
      </c>
      <c r="K612" s="98">
        <v>166611</v>
      </c>
    </row>
    <row r="613" spans="1:11" ht="28.9" customHeight="1" x14ac:dyDescent="0.25">
      <c r="A613" s="371"/>
      <c r="B613" s="306"/>
      <c r="C613" s="308"/>
      <c r="D613" s="140" t="s">
        <v>272</v>
      </c>
      <c r="E613" s="41" t="s">
        <v>177</v>
      </c>
      <c r="F613" s="207" t="s">
        <v>178</v>
      </c>
      <c r="G613" s="43">
        <f t="shared" si="38"/>
        <v>153397</v>
      </c>
      <c r="H613" s="42">
        <v>38349</v>
      </c>
      <c r="I613" s="42">
        <v>51132</v>
      </c>
      <c r="J613" s="42">
        <v>25567</v>
      </c>
      <c r="K613" s="42">
        <v>38349</v>
      </c>
    </row>
    <row r="614" spans="1:11" ht="28.9" customHeight="1" x14ac:dyDescent="0.25">
      <c r="A614" s="371"/>
      <c r="B614" s="306"/>
      <c r="C614" s="308"/>
      <c r="D614" s="249">
        <v>143</v>
      </c>
      <c r="E614" s="41" t="s">
        <v>177</v>
      </c>
      <c r="F614" s="207" t="s">
        <v>178</v>
      </c>
      <c r="G614" s="43">
        <f t="shared" si="38"/>
        <v>38000</v>
      </c>
      <c r="H614" s="42"/>
      <c r="I614" s="42">
        <v>38000</v>
      </c>
      <c r="J614" s="42"/>
      <c r="K614" s="42"/>
    </row>
    <row r="615" spans="1:11" ht="37.35" customHeight="1" x14ac:dyDescent="0.25">
      <c r="A615" s="371"/>
      <c r="B615" s="306"/>
      <c r="C615" s="308"/>
      <c r="D615" s="315">
        <v>151</v>
      </c>
      <c r="E615" s="41" t="s">
        <v>141</v>
      </c>
      <c r="F615" s="208" t="s">
        <v>164</v>
      </c>
      <c r="G615" s="43">
        <f t="shared" si="38"/>
        <v>55662</v>
      </c>
      <c r="H615" s="42">
        <v>26313</v>
      </c>
      <c r="I615" s="42">
        <v>17213</v>
      </c>
      <c r="J615" s="42">
        <v>8227</v>
      </c>
      <c r="K615" s="42">
        <v>3909</v>
      </c>
    </row>
    <row r="616" spans="1:11" ht="27.2" customHeight="1" x14ac:dyDescent="0.25">
      <c r="A616" s="371"/>
      <c r="B616" s="306"/>
      <c r="C616" s="308"/>
      <c r="D616" s="317"/>
      <c r="E616" s="41" t="s">
        <v>177</v>
      </c>
      <c r="F616" s="207" t="s">
        <v>178</v>
      </c>
      <c r="G616" s="43">
        <f t="shared" si="38"/>
        <v>275500</v>
      </c>
      <c r="H616" s="42">
        <v>82603</v>
      </c>
      <c r="I616" s="42">
        <v>92883</v>
      </c>
      <c r="J616" s="42">
        <v>51836</v>
      </c>
      <c r="K616" s="42">
        <v>48178</v>
      </c>
    </row>
    <row r="617" spans="1:11" ht="23.1" customHeight="1" x14ac:dyDescent="0.25">
      <c r="A617" s="371"/>
      <c r="B617" s="306"/>
      <c r="C617" s="308"/>
      <c r="D617" s="41" t="s">
        <v>189</v>
      </c>
      <c r="E617" s="41" t="s">
        <v>177</v>
      </c>
      <c r="F617" s="207" t="s">
        <v>178</v>
      </c>
      <c r="G617" s="43">
        <f t="shared" si="38"/>
        <v>15000</v>
      </c>
      <c r="H617" s="42">
        <v>3775</v>
      </c>
      <c r="I617" s="42">
        <v>3875</v>
      </c>
      <c r="J617" s="42">
        <v>3375</v>
      </c>
      <c r="K617" s="42">
        <v>3975</v>
      </c>
    </row>
    <row r="618" spans="1:11" ht="22.5" customHeight="1" x14ac:dyDescent="0.25">
      <c r="A618" s="371"/>
      <c r="B618" s="306"/>
      <c r="C618" s="308"/>
      <c r="D618" s="41" t="s">
        <v>225</v>
      </c>
      <c r="E618" s="41" t="s">
        <v>177</v>
      </c>
      <c r="F618" s="207" t="s">
        <v>178</v>
      </c>
      <c r="G618" s="43">
        <f t="shared" si="38"/>
        <v>700</v>
      </c>
      <c r="H618" s="42">
        <v>200</v>
      </c>
      <c r="I618" s="42">
        <v>200</v>
      </c>
      <c r="J618" s="42">
        <v>125</v>
      </c>
      <c r="K618" s="42">
        <v>175</v>
      </c>
    </row>
    <row r="619" spans="1:11" ht="18.399999999999999" customHeight="1" x14ac:dyDescent="0.25">
      <c r="A619" s="371"/>
      <c r="B619" s="318"/>
      <c r="C619" s="319"/>
      <c r="D619" s="309" t="s">
        <v>106</v>
      </c>
      <c r="E619" s="310"/>
      <c r="F619" s="311"/>
      <c r="G619" s="260">
        <f>SUM(H619:K619)</f>
        <v>1301290</v>
      </c>
      <c r="H619" s="260">
        <f t="shared" ref="H619:K619" si="114">SUM(H608:H618)</f>
        <v>340278</v>
      </c>
      <c r="I619" s="260">
        <f t="shared" si="114"/>
        <v>456850</v>
      </c>
      <c r="J619" s="260">
        <f t="shared" si="114"/>
        <v>218369</v>
      </c>
      <c r="K619" s="260">
        <f t="shared" si="114"/>
        <v>285793</v>
      </c>
    </row>
    <row r="620" spans="1:11" ht="15.75" customHeight="1" x14ac:dyDescent="0.25">
      <c r="A620" s="371"/>
      <c r="B620" s="305" t="s">
        <v>109</v>
      </c>
      <c r="C620" s="307" t="s">
        <v>122</v>
      </c>
      <c r="D620" s="15">
        <v>142</v>
      </c>
      <c r="E620" s="15" t="s">
        <v>170</v>
      </c>
      <c r="F620" s="23" t="s">
        <v>175</v>
      </c>
      <c r="G620" s="24">
        <f t="shared" si="38"/>
        <v>56160</v>
      </c>
      <c r="H620" s="25">
        <v>16540</v>
      </c>
      <c r="I620" s="25">
        <v>17540</v>
      </c>
      <c r="J620" s="25">
        <v>5540</v>
      </c>
      <c r="K620" s="25">
        <v>16540</v>
      </c>
    </row>
    <row r="621" spans="1:11" ht="24" customHeight="1" thickBot="1" x14ac:dyDescent="0.3">
      <c r="A621" s="372"/>
      <c r="B621" s="306"/>
      <c r="C621" s="308"/>
      <c r="D621" s="348" t="s">
        <v>121</v>
      </c>
      <c r="E621" s="349"/>
      <c r="F621" s="350"/>
      <c r="G621" s="273">
        <f>SUM(H621:K621)</f>
        <v>56160</v>
      </c>
      <c r="H621" s="273">
        <f t="shared" ref="H621:K621" si="115">SUM(H620)</f>
        <v>16540</v>
      </c>
      <c r="I621" s="273">
        <f t="shared" si="115"/>
        <v>17540</v>
      </c>
      <c r="J621" s="273">
        <f t="shared" si="115"/>
        <v>5540</v>
      </c>
      <c r="K621" s="273">
        <f t="shared" si="115"/>
        <v>16540</v>
      </c>
    </row>
    <row r="622" spans="1:11" ht="15.75" customHeight="1" thickBot="1" x14ac:dyDescent="0.3">
      <c r="A622" s="280" t="s">
        <v>228</v>
      </c>
      <c r="B622" s="363" t="s">
        <v>233</v>
      </c>
      <c r="C622" s="359"/>
      <c r="D622" s="359"/>
      <c r="E622" s="359"/>
      <c r="F622" s="360"/>
      <c r="G622" s="281">
        <f>SUM(H622:K622)</f>
        <v>1128974</v>
      </c>
      <c r="H622" s="281">
        <f t="shared" ref="H622:K622" si="116">SUM(H634,H636)</f>
        <v>339575</v>
      </c>
      <c r="I622" s="281">
        <f t="shared" si="116"/>
        <v>411018</v>
      </c>
      <c r="J622" s="281">
        <f t="shared" si="116"/>
        <v>169085</v>
      </c>
      <c r="K622" s="282">
        <f t="shared" si="116"/>
        <v>209296</v>
      </c>
    </row>
    <row r="623" spans="1:11" ht="23.85" customHeight="1" x14ac:dyDescent="0.25">
      <c r="A623" s="374"/>
      <c r="B623" s="376" t="s">
        <v>108</v>
      </c>
      <c r="C623" s="421" t="s">
        <v>105</v>
      </c>
      <c r="D623" s="206" t="s">
        <v>295</v>
      </c>
      <c r="E623" s="210" t="s">
        <v>177</v>
      </c>
      <c r="F623" s="23" t="s">
        <v>178</v>
      </c>
      <c r="G623" s="51">
        <f t="shared" si="38"/>
        <v>47982</v>
      </c>
      <c r="H623" s="169">
        <v>47982</v>
      </c>
      <c r="I623" s="169"/>
      <c r="J623" s="169"/>
      <c r="K623" s="169"/>
    </row>
    <row r="624" spans="1:11" ht="26.45" customHeight="1" x14ac:dyDescent="0.25">
      <c r="A624" s="371"/>
      <c r="B624" s="306"/>
      <c r="C624" s="308"/>
      <c r="D624" s="206">
        <v>1424</v>
      </c>
      <c r="E624" s="210" t="s">
        <v>177</v>
      </c>
      <c r="F624" s="23" t="s">
        <v>178</v>
      </c>
      <c r="G624" s="51">
        <f t="shared" si="38"/>
        <v>8400</v>
      </c>
      <c r="H624" s="169">
        <v>8400</v>
      </c>
      <c r="I624" s="169"/>
      <c r="J624" s="169"/>
      <c r="K624" s="169"/>
    </row>
    <row r="625" spans="1:11" ht="25.9" customHeight="1" x14ac:dyDescent="0.25">
      <c r="A625" s="371"/>
      <c r="B625" s="306"/>
      <c r="C625" s="308"/>
      <c r="D625" s="206">
        <v>1428</v>
      </c>
      <c r="E625" s="210" t="s">
        <v>177</v>
      </c>
      <c r="F625" s="23" t="s">
        <v>178</v>
      </c>
      <c r="G625" s="51">
        <f t="shared" si="38"/>
        <v>1666</v>
      </c>
      <c r="H625" s="169">
        <v>1248</v>
      </c>
      <c r="I625" s="169">
        <v>418</v>
      </c>
      <c r="J625" s="169"/>
      <c r="K625" s="169"/>
    </row>
    <row r="626" spans="1:11" ht="25.9" customHeight="1" x14ac:dyDescent="0.25">
      <c r="A626" s="371"/>
      <c r="B626" s="306"/>
      <c r="C626" s="308"/>
      <c r="D626" s="41">
        <v>1429</v>
      </c>
      <c r="E626" s="244" t="s">
        <v>177</v>
      </c>
      <c r="F626" s="23" t="s">
        <v>178</v>
      </c>
      <c r="G626" s="51">
        <f t="shared" si="38"/>
        <v>2784</v>
      </c>
      <c r="H626" s="169"/>
      <c r="I626" s="169">
        <v>2784</v>
      </c>
      <c r="J626" s="169"/>
      <c r="K626" s="169"/>
    </row>
    <row r="627" spans="1:11" ht="31.9" customHeight="1" x14ac:dyDescent="0.25">
      <c r="A627" s="371"/>
      <c r="B627" s="306"/>
      <c r="C627" s="308"/>
      <c r="D627" s="361" t="s">
        <v>271</v>
      </c>
      <c r="E627" s="112" t="s">
        <v>141</v>
      </c>
      <c r="F627" s="113" t="s">
        <v>164</v>
      </c>
      <c r="G627" s="51">
        <f t="shared" si="38"/>
        <v>57967</v>
      </c>
      <c r="H627" s="52">
        <v>15648</v>
      </c>
      <c r="I627" s="52">
        <v>23699</v>
      </c>
      <c r="J627" s="52">
        <v>4514</v>
      </c>
      <c r="K627" s="52">
        <v>14106</v>
      </c>
    </row>
    <row r="628" spans="1:11" ht="24.6" customHeight="1" x14ac:dyDescent="0.25">
      <c r="A628" s="371"/>
      <c r="B628" s="306"/>
      <c r="C628" s="308"/>
      <c r="D628" s="362"/>
      <c r="E628" s="79" t="s">
        <v>177</v>
      </c>
      <c r="F628" s="23" t="s">
        <v>178</v>
      </c>
      <c r="G628" s="24">
        <f t="shared" si="38"/>
        <v>476771</v>
      </c>
      <c r="H628" s="25">
        <v>120509</v>
      </c>
      <c r="I628" s="25">
        <v>201017</v>
      </c>
      <c r="J628" s="25">
        <v>38071</v>
      </c>
      <c r="K628" s="25">
        <v>117174</v>
      </c>
    </row>
    <row r="629" spans="1:11" ht="24.6" customHeight="1" x14ac:dyDescent="0.25">
      <c r="A629" s="371"/>
      <c r="B629" s="306"/>
      <c r="C629" s="308"/>
      <c r="D629" s="80" t="s">
        <v>274</v>
      </c>
      <c r="E629" s="79" t="s">
        <v>177</v>
      </c>
      <c r="F629" s="23" t="s">
        <v>178</v>
      </c>
      <c r="G629" s="24">
        <f t="shared" si="38"/>
        <v>119796</v>
      </c>
      <c r="H629" s="25">
        <v>33500</v>
      </c>
      <c r="I629" s="25">
        <v>45600</v>
      </c>
      <c r="J629" s="25">
        <v>31500</v>
      </c>
      <c r="K629" s="25">
        <v>9196</v>
      </c>
    </row>
    <row r="630" spans="1:11" ht="24.6" customHeight="1" x14ac:dyDescent="0.25">
      <c r="A630" s="371"/>
      <c r="B630" s="306"/>
      <c r="C630" s="308"/>
      <c r="D630" s="247">
        <v>143</v>
      </c>
      <c r="E630" s="244" t="s">
        <v>177</v>
      </c>
      <c r="F630" s="23" t="s">
        <v>178</v>
      </c>
      <c r="G630" s="24">
        <f t="shared" si="38"/>
        <v>20000</v>
      </c>
      <c r="H630" s="25"/>
      <c r="I630" s="25">
        <v>20000</v>
      </c>
      <c r="J630" s="25"/>
      <c r="K630" s="25"/>
    </row>
    <row r="631" spans="1:11" ht="18.75" customHeight="1" x14ac:dyDescent="0.25">
      <c r="A631" s="371"/>
      <c r="B631" s="306"/>
      <c r="C631" s="308"/>
      <c r="D631" s="78">
        <v>151</v>
      </c>
      <c r="E631" s="320" t="s">
        <v>177</v>
      </c>
      <c r="F631" s="344" t="s">
        <v>178</v>
      </c>
      <c r="G631" s="24">
        <f t="shared" si="38"/>
        <v>322888</v>
      </c>
      <c r="H631" s="25">
        <v>87288</v>
      </c>
      <c r="I631" s="25">
        <v>96000</v>
      </c>
      <c r="J631" s="25">
        <v>82750</v>
      </c>
      <c r="K631" s="25">
        <v>56850</v>
      </c>
    </row>
    <row r="632" spans="1:11" ht="15.75" customHeight="1" x14ac:dyDescent="0.25">
      <c r="A632" s="371"/>
      <c r="B632" s="306"/>
      <c r="C632" s="308"/>
      <c r="D632" s="15" t="s">
        <v>189</v>
      </c>
      <c r="E632" s="321"/>
      <c r="F632" s="345"/>
      <c r="G632" s="24">
        <f t="shared" si="38"/>
        <v>16000</v>
      </c>
      <c r="H632" s="25">
        <v>5500</v>
      </c>
      <c r="I632" s="25">
        <v>3500</v>
      </c>
      <c r="J632" s="25">
        <v>4500</v>
      </c>
      <c r="K632" s="25">
        <v>2500</v>
      </c>
    </row>
    <row r="633" spans="1:11" ht="33.950000000000003" customHeight="1" x14ac:dyDescent="0.25">
      <c r="A633" s="371"/>
      <c r="B633" s="306"/>
      <c r="C633" s="308"/>
      <c r="D633" s="15" t="s">
        <v>225</v>
      </c>
      <c r="E633" s="15" t="s">
        <v>141</v>
      </c>
      <c r="F633" s="23" t="s">
        <v>164</v>
      </c>
      <c r="G633" s="24">
        <f t="shared" si="38"/>
        <v>10000</v>
      </c>
      <c r="H633" s="25">
        <v>4000</v>
      </c>
      <c r="I633" s="25">
        <v>3500</v>
      </c>
      <c r="J633" s="25">
        <v>1250</v>
      </c>
      <c r="K633" s="25">
        <v>1250</v>
      </c>
    </row>
    <row r="634" spans="1:11" ht="15.75" customHeight="1" x14ac:dyDescent="0.25">
      <c r="A634" s="371"/>
      <c r="B634" s="318"/>
      <c r="C634" s="319"/>
      <c r="D634" s="309" t="s">
        <v>106</v>
      </c>
      <c r="E634" s="310"/>
      <c r="F634" s="311"/>
      <c r="G634" s="260">
        <f>SUM(H634:K634)</f>
        <v>1084254</v>
      </c>
      <c r="H634" s="260">
        <f t="shared" ref="H634:K634" si="117">SUM(H623:H633)</f>
        <v>324075</v>
      </c>
      <c r="I634" s="260">
        <f t="shared" si="117"/>
        <v>396518</v>
      </c>
      <c r="J634" s="260">
        <f t="shared" si="117"/>
        <v>162585</v>
      </c>
      <c r="K634" s="260">
        <f t="shared" si="117"/>
        <v>201076</v>
      </c>
    </row>
    <row r="635" spans="1:11" ht="15.75" customHeight="1" x14ac:dyDescent="0.25">
      <c r="A635" s="371"/>
      <c r="B635" s="305" t="s">
        <v>109</v>
      </c>
      <c r="C635" s="307" t="s">
        <v>122</v>
      </c>
      <c r="D635" s="15">
        <v>142</v>
      </c>
      <c r="E635" s="15" t="s">
        <v>170</v>
      </c>
      <c r="F635" s="23" t="s">
        <v>175</v>
      </c>
      <c r="G635" s="24">
        <f t="shared" si="38"/>
        <v>44720</v>
      </c>
      <c r="H635" s="25">
        <v>15500</v>
      </c>
      <c r="I635" s="25">
        <v>14500</v>
      </c>
      <c r="J635" s="25">
        <v>6500</v>
      </c>
      <c r="K635" s="25">
        <v>8220</v>
      </c>
    </row>
    <row r="636" spans="1:11" ht="23.45" customHeight="1" thickBot="1" x14ac:dyDescent="0.3">
      <c r="A636" s="375"/>
      <c r="B636" s="318"/>
      <c r="C636" s="319"/>
      <c r="D636" s="309" t="s">
        <v>121</v>
      </c>
      <c r="E636" s="310"/>
      <c r="F636" s="311"/>
      <c r="G636" s="260">
        <f>SUM(H636:K636)</f>
        <v>44720</v>
      </c>
      <c r="H636" s="260">
        <f t="shared" ref="H636:K636" si="118">SUM(H635)</f>
        <v>15500</v>
      </c>
      <c r="I636" s="260">
        <f t="shared" si="118"/>
        <v>14500</v>
      </c>
      <c r="J636" s="260">
        <f t="shared" si="118"/>
        <v>6500</v>
      </c>
      <c r="K636" s="260">
        <f t="shared" si="118"/>
        <v>8220</v>
      </c>
    </row>
    <row r="637" spans="1:11" ht="15.75" customHeight="1" thickBot="1" x14ac:dyDescent="0.3">
      <c r="A637" s="280" t="s">
        <v>230</v>
      </c>
      <c r="B637" s="363" t="s">
        <v>237</v>
      </c>
      <c r="C637" s="359"/>
      <c r="D637" s="359"/>
      <c r="E637" s="359"/>
      <c r="F637" s="360"/>
      <c r="G637" s="281">
        <f>SUM(H637:K637)</f>
        <v>479158</v>
      </c>
      <c r="H637" s="281">
        <f t="shared" ref="H637:K637" si="119">SUM(H645,H647)</f>
        <v>115101</v>
      </c>
      <c r="I637" s="281">
        <f t="shared" si="119"/>
        <v>187155</v>
      </c>
      <c r="J637" s="281">
        <f t="shared" si="119"/>
        <v>63786</v>
      </c>
      <c r="K637" s="282">
        <f t="shared" si="119"/>
        <v>113116</v>
      </c>
    </row>
    <row r="638" spans="1:11" ht="28.15" customHeight="1" x14ac:dyDescent="0.25">
      <c r="A638" s="356"/>
      <c r="B638" s="306" t="s">
        <v>108</v>
      </c>
      <c r="C638" s="308" t="s">
        <v>105</v>
      </c>
      <c r="D638" s="110" t="s">
        <v>271</v>
      </c>
      <c r="E638" s="109" t="s">
        <v>177</v>
      </c>
      <c r="F638" s="114" t="s">
        <v>178</v>
      </c>
      <c r="G638" s="51">
        <f t="shared" si="38"/>
        <v>293173</v>
      </c>
      <c r="H638" s="52">
        <v>55097</v>
      </c>
      <c r="I638" s="52">
        <v>110460</v>
      </c>
      <c r="J638" s="52">
        <v>31381</v>
      </c>
      <c r="K638" s="52">
        <v>96235</v>
      </c>
    </row>
    <row r="639" spans="1:11" ht="24.75" customHeight="1" x14ac:dyDescent="0.25">
      <c r="A639" s="356"/>
      <c r="B639" s="306"/>
      <c r="C639" s="308"/>
      <c r="D639" s="85" t="s">
        <v>272</v>
      </c>
      <c r="E639" s="83" t="s">
        <v>177</v>
      </c>
      <c r="F639" s="23" t="s">
        <v>178</v>
      </c>
      <c r="G639" s="24">
        <f t="shared" si="38"/>
        <v>76645</v>
      </c>
      <c r="H639" s="25">
        <v>32725</v>
      </c>
      <c r="I639" s="25">
        <v>40600</v>
      </c>
      <c r="J639" s="25">
        <v>3320</v>
      </c>
      <c r="K639" s="25"/>
    </row>
    <row r="640" spans="1:11" ht="24.75" customHeight="1" x14ac:dyDescent="0.25">
      <c r="A640" s="356"/>
      <c r="B640" s="306"/>
      <c r="C640" s="308"/>
      <c r="D640" s="248">
        <v>143</v>
      </c>
      <c r="E640" s="244" t="s">
        <v>177</v>
      </c>
      <c r="F640" s="23" t="s">
        <v>178</v>
      </c>
      <c r="G640" s="24">
        <f t="shared" si="38"/>
        <v>20000</v>
      </c>
      <c r="H640" s="25"/>
      <c r="I640" s="25">
        <v>6882</v>
      </c>
      <c r="J640" s="25">
        <v>7000</v>
      </c>
      <c r="K640" s="25">
        <v>6118</v>
      </c>
    </row>
    <row r="641" spans="1:11" ht="24.75" customHeight="1" x14ac:dyDescent="0.25">
      <c r="A641" s="356"/>
      <c r="B641" s="306"/>
      <c r="C641" s="308"/>
      <c r="D641" s="212">
        <v>1424</v>
      </c>
      <c r="E641" s="214" t="s">
        <v>177</v>
      </c>
      <c r="F641" s="23" t="s">
        <v>178</v>
      </c>
      <c r="G641" s="24">
        <f t="shared" si="38"/>
        <v>4700</v>
      </c>
      <c r="H641" s="25"/>
      <c r="I641" s="25">
        <v>4700</v>
      </c>
      <c r="J641" s="25"/>
      <c r="K641" s="25"/>
    </row>
    <row r="642" spans="1:11" ht="15.75" customHeight="1" x14ac:dyDescent="0.25">
      <c r="A642" s="356"/>
      <c r="B642" s="306"/>
      <c r="C642" s="308"/>
      <c r="D642" s="40">
        <v>149</v>
      </c>
      <c r="E642" s="15" t="s">
        <v>45</v>
      </c>
      <c r="F642" s="23" t="s">
        <v>56</v>
      </c>
      <c r="G642" s="24">
        <f t="shared" si="38"/>
        <v>26300</v>
      </c>
      <c r="H642" s="25">
        <v>7983</v>
      </c>
      <c r="I642" s="25">
        <v>6847</v>
      </c>
      <c r="J642" s="25">
        <v>5077</v>
      </c>
      <c r="K642" s="25">
        <v>6393</v>
      </c>
    </row>
    <row r="643" spans="1:11" ht="18.75" customHeight="1" x14ac:dyDescent="0.25">
      <c r="A643" s="356"/>
      <c r="B643" s="306"/>
      <c r="C643" s="308"/>
      <c r="D643" s="15">
        <v>151</v>
      </c>
      <c r="E643" s="320" t="s">
        <v>177</v>
      </c>
      <c r="F643" s="344" t="s">
        <v>178</v>
      </c>
      <c r="G643" s="24">
        <f t="shared" si="38"/>
        <v>51300</v>
      </c>
      <c r="H643" s="25">
        <v>16856</v>
      </c>
      <c r="I643" s="25">
        <v>16066</v>
      </c>
      <c r="J643" s="25">
        <v>15908</v>
      </c>
      <c r="K643" s="25">
        <v>2470</v>
      </c>
    </row>
    <row r="644" spans="1:11" ht="19.5" customHeight="1" x14ac:dyDescent="0.25">
      <c r="A644" s="356"/>
      <c r="B644" s="306"/>
      <c r="C644" s="308"/>
      <c r="D644" s="15" t="s">
        <v>189</v>
      </c>
      <c r="E644" s="321"/>
      <c r="F644" s="345"/>
      <c r="G644" s="24">
        <f t="shared" si="38"/>
        <v>800</v>
      </c>
      <c r="H644" s="25">
        <v>300</v>
      </c>
      <c r="I644" s="25">
        <v>200</v>
      </c>
      <c r="J644" s="25">
        <v>100</v>
      </c>
      <c r="K644" s="25">
        <v>200</v>
      </c>
    </row>
    <row r="645" spans="1:11" ht="15.75" customHeight="1" x14ac:dyDescent="0.25">
      <c r="A645" s="356"/>
      <c r="B645" s="318"/>
      <c r="C645" s="319"/>
      <c r="D645" s="309" t="s">
        <v>106</v>
      </c>
      <c r="E645" s="310"/>
      <c r="F645" s="311"/>
      <c r="G645" s="260">
        <f>SUM(H645:K645)</f>
        <v>472918</v>
      </c>
      <c r="H645" s="260">
        <f>SUM(H638:H644)</f>
        <v>112961</v>
      </c>
      <c r="I645" s="260">
        <f>SUM(I638:I644)</f>
        <v>185755</v>
      </c>
      <c r="J645" s="260">
        <f>SUM(J638:J644)</f>
        <v>62786</v>
      </c>
      <c r="K645" s="260">
        <f>SUM(K638:K644)</f>
        <v>111416</v>
      </c>
    </row>
    <row r="646" spans="1:11" ht="15.75" customHeight="1" x14ac:dyDescent="0.25">
      <c r="A646" s="356"/>
      <c r="B646" s="305" t="s">
        <v>109</v>
      </c>
      <c r="C646" s="307" t="s">
        <v>122</v>
      </c>
      <c r="D646" s="15">
        <v>142</v>
      </c>
      <c r="E646" s="15" t="s">
        <v>170</v>
      </c>
      <c r="F646" s="23" t="s">
        <v>175</v>
      </c>
      <c r="G646" s="24">
        <f t="shared" si="38"/>
        <v>6240</v>
      </c>
      <c r="H646" s="25">
        <v>2140</v>
      </c>
      <c r="I646" s="25">
        <v>1400</v>
      </c>
      <c r="J646" s="25">
        <v>1000</v>
      </c>
      <c r="K646" s="25">
        <v>1700</v>
      </c>
    </row>
    <row r="647" spans="1:11" ht="22.7" customHeight="1" thickBot="1" x14ac:dyDescent="0.3">
      <c r="A647" s="356"/>
      <c r="B647" s="306"/>
      <c r="C647" s="308"/>
      <c r="D647" s="348" t="s">
        <v>121</v>
      </c>
      <c r="E647" s="349"/>
      <c r="F647" s="350"/>
      <c r="G647" s="273">
        <f>SUM(H647:K647)</f>
        <v>6240</v>
      </c>
      <c r="H647" s="273">
        <f t="shared" ref="H647:K647" si="120">SUM(H646)</f>
        <v>2140</v>
      </c>
      <c r="I647" s="273">
        <f t="shared" si="120"/>
        <v>1400</v>
      </c>
      <c r="J647" s="273">
        <f t="shared" si="120"/>
        <v>1000</v>
      </c>
      <c r="K647" s="273">
        <f t="shared" si="120"/>
        <v>1700</v>
      </c>
    </row>
    <row r="648" spans="1:11" ht="18.399999999999999" customHeight="1" thickBot="1" x14ac:dyDescent="0.3">
      <c r="A648" s="277" t="s">
        <v>232</v>
      </c>
      <c r="B648" s="363" t="s">
        <v>239</v>
      </c>
      <c r="C648" s="359"/>
      <c r="D648" s="359"/>
      <c r="E648" s="359"/>
      <c r="F648" s="360"/>
      <c r="G648" s="281">
        <f>SUM(H648:K648)</f>
        <v>399368</v>
      </c>
      <c r="H648" s="281">
        <f t="shared" ref="H648:K648" si="121">SUM(H654,H656)</f>
        <v>99805</v>
      </c>
      <c r="I648" s="281">
        <f t="shared" si="121"/>
        <v>244765</v>
      </c>
      <c r="J648" s="281">
        <f t="shared" si="121"/>
        <v>54798</v>
      </c>
      <c r="K648" s="282">
        <f t="shared" si="121"/>
        <v>0</v>
      </c>
    </row>
    <row r="649" spans="1:11" ht="24.6" customHeight="1" x14ac:dyDescent="0.25">
      <c r="A649" s="371"/>
      <c r="B649" s="306" t="s">
        <v>108</v>
      </c>
      <c r="C649" s="308" t="s">
        <v>105</v>
      </c>
      <c r="D649" s="151" t="s">
        <v>271</v>
      </c>
      <c r="E649" s="83" t="s">
        <v>234</v>
      </c>
      <c r="F649" s="82" t="s">
        <v>235</v>
      </c>
      <c r="G649" s="24">
        <f t="shared" si="38"/>
        <v>187955</v>
      </c>
      <c r="H649" s="25">
        <v>37722</v>
      </c>
      <c r="I649" s="25">
        <v>125850</v>
      </c>
      <c r="J649" s="25">
        <v>24383</v>
      </c>
      <c r="K649" s="25"/>
    </row>
    <row r="650" spans="1:11" ht="24.6" customHeight="1" x14ac:dyDescent="0.25">
      <c r="A650" s="371"/>
      <c r="B650" s="306"/>
      <c r="C650" s="308"/>
      <c r="D650" s="84" t="s">
        <v>272</v>
      </c>
      <c r="E650" s="83" t="s">
        <v>234</v>
      </c>
      <c r="F650" s="82" t="s">
        <v>235</v>
      </c>
      <c r="G650" s="24">
        <f t="shared" si="38"/>
        <v>28530</v>
      </c>
      <c r="H650" s="25">
        <v>9510</v>
      </c>
      <c r="I650" s="25">
        <v>14265</v>
      </c>
      <c r="J650" s="25">
        <v>4755</v>
      </c>
      <c r="K650" s="25"/>
    </row>
    <row r="651" spans="1:11" ht="24.6" customHeight="1" x14ac:dyDescent="0.25">
      <c r="A651" s="371"/>
      <c r="B651" s="306"/>
      <c r="C651" s="308"/>
      <c r="D651" s="213">
        <v>1424</v>
      </c>
      <c r="E651" s="214" t="s">
        <v>234</v>
      </c>
      <c r="F651" s="211" t="s">
        <v>235</v>
      </c>
      <c r="G651" s="24">
        <f t="shared" si="38"/>
        <v>1700</v>
      </c>
      <c r="H651" s="25">
        <v>700</v>
      </c>
      <c r="I651" s="25">
        <v>1000</v>
      </c>
      <c r="J651" s="25"/>
      <c r="K651" s="25"/>
    </row>
    <row r="652" spans="1:11" ht="16.5" customHeight="1" x14ac:dyDescent="0.25">
      <c r="A652" s="371"/>
      <c r="B652" s="306"/>
      <c r="C652" s="308"/>
      <c r="D652" s="15">
        <v>151</v>
      </c>
      <c r="E652" s="320" t="s">
        <v>234</v>
      </c>
      <c r="F652" s="344" t="s">
        <v>235</v>
      </c>
      <c r="G652" s="24">
        <f t="shared" si="38"/>
        <v>164863</v>
      </c>
      <c r="H652" s="25">
        <v>45553</v>
      </c>
      <c r="I652" s="25">
        <v>95650</v>
      </c>
      <c r="J652" s="25">
        <v>23660</v>
      </c>
      <c r="K652" s="25"/>
    </row>
    <row r="653" spans="1:11" ht="20.25" customHeight="1" x14ac:dyDescent="0.25">
      <c r="A653" s="371"/>
      <c r="B653" s="306"/>
      <c r="C653" s="308"/>
      <c r="D653" s="15" t="s">
        <v>189</v>
      </c>
      <c r="E653" s="321"/>
      <c r="F653" s="357"/>
      <c r="G653" s="24">
        <f t="shared" si="38"/>
        <v>8000</v>
      </c>
      <c r="H653" s="25">
        <v>3000</v>
      </c>
      <c r="I653" s="25">
        <v>4000</v>
      </c>
      <c r="J653" s="25">
        <v>1000</v>
      </c>
      <c r="K653" s="25"/>
    </row>
    <row r="654" spans="1:11" ht="15.75" customHeight="1" x14ac:dyDescent="0.25">
      <c r="A654" s="371"/>
      <c r="B654" s="318"/>
      <c r="C654" s="319"/>
      <c r="D654" s="309" t="s">
        <v>106</v>
      </c>
      <c r="E654" s="310"/>
      <c r="F654" s="311"/>
      <c r="G654" s="260">
        <f>SUM(H654:K654)</f>
        <v>391048</v>
      </c>
      <c r="H654" s="260">
        <f>SUM(H649:H653)</f>
        <v>96485</v>
      </c>
      <c r="I654" s="260">
        <f>SUM(I649:I653)</f>
        <v>240765</v>
      </c>
      <c r="J654" s="260">
        <f>SUM(J649:J653)</f>
        <v>53798</v>
      </c>
      <c r="K654" s="260">
        <f>SUM(K649:K653)</f>
        <v>0</v>
      </c>
    </row>
    <row r="655" spans="1:11" ht="15.75" customHeight="1" x14ac:dyDescent="0.25">
      <c r="A655" s="371"/>
      <c r="B655" s="305" t="s">
        <v>109</v>
      </c>
      <c r="C655" s="307" t="s">
        <v>122</v>
      </c>
      <c r="D655" s="15">
        <v>142</v>
      </c>
      <c r="E655" s="15" t="s">
        <v>170</v>
      </c>
      <c r="F655" s="23" t="s">
        <v>175</v>
      </c>
      <c r="G655" s="24">
        <f t="shared" si="38"/>
        <v>8320</v>
      </c>
      <c r="H655" s="25">
        <v>3320</v>
      </c>
      <c r="I655" s="25">
        <v>4000</v>
      </c>
      <c r="J655" s="25">
        <v>1000</v>
      </c>
      <c r="K655" s="25"/>
    </row>
    <row r="656" spans="1:11" ht="23.25" customHeight="1" thickBot="1" x14ac:dyDescent="0.3">
      <c r="A656" s="371"/>
      <c r="B656" s="306"/>
      <c r="C656" s="308"/>
      <c r="D656" s="348" t="s">
        <v>121</v>
      </c>
      <c r="E656" s="349"/>
      <c r="F656" s="350"/>
      <c r="G656" s="273">
        <f>SUM(H656:K656)</f>
        <v>8320</v>
      </c>
      <c r="H656" s="273">
        <f t="shared" ref="H656:K656" si="122">SUM(H655)</f>
        <v>3320</v>
      </c>
      <c r="I656" s="273">
        <f t="shared" si="122"/>
        <v>4000</v>
      </c>
      <c r="J656" s="273">
        <f t="shared" si="122"/>
        <v>1000</v>
      </c>
      <c r="K656" s="273">
        <f t="shared" si="122"/>
        <v>0</v>
      </c>
    </row>
    <row r="657" spans="1:11" ht="15.75" customHeight="1" thickBot="1" x14ac:dyDescent="0.3">
      <c r="A657" s="277" t="s">
        <v>300</v>
      </c>
      <c r="B657" s="363" t="s">
        <v>279</v>
      </c>
      <c r="C657" s="359"/>
      <c r="D657" s="359"/>
      <c r="E657" s="359"/>
      <c r="F657" s="360"/>
      <c r="G657" s="281">
        <f>SUM(H657:K657)</f>
        <v>444499</v>
      </c>
      <c r="H657" s="281">
        <f t="shared" ref="H657:K657" si="123">SUM(H663,H665)</f>
        <v>152220</v>
      </c>
      <c r="I657" s="281">
        <f t="shared" si="123"/>
        <v>182435</v>
      </c>
      <c r="J657" s="281">
        <f t="shared" si="123"/>
        <v>64873</v>
      </c>
      <c r="K657" s="282">
        <f t="shared" si="123"/>
        <v>44971</v>
      </c>
    </row>
    <row r="658" spans="1:11" ht="25.9" customHeight="1" x14ac:dyDescent="0.25">
      <c r="A658" s="396"/>
      <c r="B658" s="306" t="s">
        <v>108</v>
      </c>
      <c r="C658" s="308" t="s">
        <v>105</v>
      </c>
      <c r="D658" s="157" t="s">
        <v>271</v>
      </c>
      <c r="E658" s="322" t="s">
        <v>141</v>
      </c>
      <c r="F658" s="402" t="s">
        <v>164</v>
      </c>
      <c r="G658" s="51">
        <f t="shared" si="38"/>
        <v>149548</v>
      </c>
      <c r="H658" s="52">
        <v>43391</v>
      </c>
      <c r="I658" s="52">
        <v>57403</v>
      </c>
      <c r="J658" s="52">
        <v>8983</v>
      </c>
      <c r="K658" s="52">
        <v>39771</v>
      </c>
    </row>
    <row r="659" spans="1:11" ht="25.5" customHeight="1" x14ac:dyDescent="0.25">
      <c r="A659" s="396"/>
      <c r="B659" s="306"/>
      <c r="C659" s="308"/>
      <c r="D659" s="155" t="s">
        <v>272</v>
      </c>
      <c r="E659" s="323"/>
      <c r="F659" s="357"/>
      <c r="G659" s="24">
        <f t="shared" si="38"/>
        <v>28582</v>
      </c>
      <c r="H659" s="25">
        <v>14637</v>
      </c>
      <c r="I659" s="25">
        <v>11448</v>
      </c>
      <c r="J659" s="25">
        <v>2497</v>
      </c>
      <c r="K659" s="25"/>
    </row>
    <row r="660" spans="1:11" ht="16.350000000000001" customHeight="1" x14ac:dyDescent="0.25">
      <c r="A660" s="396"/>
      <c r="B660" s="306"/>
      <c r="C660" s="308"/>
      <c r="D660" s="252">
        <v>143</v>
      </c>
      <c r="E660" s="323"/>
      <c r="F660" s="357"/>
      <c r="G660" s="24">
        <f t="shared" si="38"/>
        <v>9373</v>
      </c>
      <c r="H660" s="25"/>
      <c r="I660" s="25">
        <v>9373</v>
      </c>
      <c r="J660" s="25"/>
      <c r="K660" s="25"/>
    </row>
    <row r="661" spans="1:11" ht="12.95" customHeight="1" x14ac:dyDescent="0.25">
      <c r="A661" s="396"/>
      <c r="B661" s="306"/>
      <c r="C661" s="308"/>
      <c r="D661" s="154">
        <v>151</v>
      </c>
      <c r="E661" s="323"/>
      <c r="F661" s="357"/>
      <c r="G661" s="24">
        <f t="shared" si="38"/>
        <v>220756</v>
      </c>
      <c r="H661" s="25">
        <v>79192</v>
      </c>
      <c r="I661" s="25">
        <v>92211</v>
      </c>
      <c r="J661" s="25">
        <v>48353</v>
      </c>
      <c r="K661" s="25">
        <v>1000</v>
      </c>
    </row>
    <row r="662" spans="1:11" ht="18.399999999999999" customHeight="1" x14ac:dyDescent="0.25">
      <c r="A662" s="396"/>
      <c r="B662" s="306"/>
      <c r="C662" s="308"/>
      <c r="D662" s="149" t="s">
        <v>225</v>
      </c>
      <c r="E662" s="321"/>
      <c r="F662" s="345"/>
      <c r="G662" s="24">
        <f t="shared" si="38"/>
        <v>30000</v>
      </c>
      <c r="H662" s="25">
        <v>12000</v>
      </c>
      <c r="I662" s="25">
        <v>10000</v>
      </c>
      <c r="J662" s="25">
        <v>4000</v>
      </c>
      <c r="K662" s="25">
        <v>4000</v>
      </c>
    </row>
    <row r="663" spans="1:11" ht="15" customHeight="1" x14ac:dyDescent="0.25">
      <c r="A663" s="396"/>
      <c r="B663" s="318"/>
      <c r="C663" s="319"/>
      <c r="D663" s="309" t="s">
        <v>106</v>
      </c>
      <c r="E663" s="310"/>
      <c r="F663" s="311"/>
      <c r="G663" s="260">
        <f t="shared" ref="G663:G670" si="124">SUM(H663:K663)</f>
        <v>438259</v>
      </c>
      <c r="H663" s="260">
        <f>SUM(H658:H662)</f>
        <v>149220</v>
      </c>
      <c r="I663" s="260">
        <f>SUM(I658:I662)</f>
        <v>180435</v>
      </c>
      <c r="J663" s="260">
        <f>SUM(J658:J662)</f>
        <v>63833</v>
      </c>
      <c r="K663" s="260">
        <f>SUM(K658:K662)</f>
        <v>44771</v>
      </c>
    </row>
    <row r="664" spans="1:11" ht="17.45" customHeight="1" x14ac:dyDescent="0.25">
      <c r="A664" s="396"/>
      <c r="B664" s="305" t="s">
        <v>109</v>
      </c>
      <c r="C664" s="307" t="s">
        <v>122</v>
      </c>
      <c r="D664" s="41">
        <v>142</v>
      </c>
      <c r="E664" s="15" t="s">
        <v>170</v>
      </c>
      <c r="F664" s="23" t="s">
        <v>175</v>
      </c>
      <c r="G664" s="24">
        <f t="shared" si="124"/>
        <v>6240</v>
      </c>
      <c r="H664" s="25">
        <v>3000</v>
      </c>
      <c r="I664" s="25">
        <v>2000</v>
      </c>
      <c r="J664" s="25">
        <v>1040</v>
      </c>
      <c r="K664" s="25">
        <v>200</v>
      </c>
    </row>
    <row r="665" spans="1:11" ht="22.7" customHeight="1" thickBot="1" x14ac:dyDescent="0.3">
      <c r="A665" s="396"/>
      <c r="B665" s="306"/>
      <c r="C665" s="308"/>
      <c r="D665" s="348" t="s">
        <v>121</v>
      </c>
      <c r="E665" s="349"/>
      <c r="F665" s="350"/>
      <c r="G665" s="273">
        <f t="shared" si="124"/>
        <v>6240</v>
      </c>
      <c r="H665" s="273">
        <f t="shared" ref="H665:K665" si="125">SUM(H664)</f>
        <v>3000</v>
      </c>
      <c r="I665" s="273">
        <f t="shared" si="125"/>
        <v>2000</v>
      </c>
      <c r="J665" s="273">
        <f t="shared" si="125"/>
        <v>1040</v>
      </c>
      <c r="K665" s="273">
        <f t="shared" si="125"/>
        <v>200</v>
      </c>
    </row>
    <row r="666" spans="1:11" ht="15" customHeight="1" thickBot="1" x14ac:dyDescent="0.3">
      <c r="A666" s="280" t="s">
        <v>236</v>
      </c>
      <c r="B666" s="363" t="s">
        <v>259</v>
      </c>
      <c r="C666" s="359"/>
      <c r="D666" s="359"/>
      <c r="E666" s="359"/>
      <c r="F666" s="360"/>
      <c r="G666" s="281">
        <f t="shared" si="124"/>
        <v>1287114</v>
      </c>
      <c r="H666" s="281">
        <f t="shared" ref="H666:K666" si="126">SUM(H674)</f>
        <v>359518</v>
      </c>
      <c r="I666" s="281">
        <f t="shared" si="126"/>
        <v>531969</v>
      </c>
      <c r="J666" s="281">
        <f t="shared" si="126"/>
        <v>117748</v>
      </c>
      <c r="K666" s="282">
        <f t="shared" si="126"/>
        <v>277879</v>
      </c>
    </row>
    <row r="667" spans="1:11" ht="24.6" customHeight="1" x14ac:dyDescent="0.25">
      <c r="A667" s="356"/>
      <c r="B667" s="306" t="s">
        <v>108</v>
      </c>
      <c r="C667" s="308" t="s">
        <v>105</v>
      </c>
      <c r="D667" s="75" t="s">
        <v>271</v>
      </c>
      <c r="E667" s="322" t="s">
        <v>141</v>
      </c>
      <c r="F667" s="357" t="s">
        <v>164</v>
      </c>
      <c r="G667" s="51">
        <f t="shared" si="124"/>
        <v>385990</v>
      </c>
      <c r="H667" s="52">
        <v>96805</v>
      </c>
      <c r="I667" s="52">
        <v>157210</v>
      </c>
      <c r="J667" s="52">
        <v>35510</v>
      </c>
      <c r="K667" s="52">
        <v>96465</v>
      </c>
    </row>
    <row r="668" spans="1:11" ht="24.6" customHeight="1" x14ac:dyDescent="0.25">
      <c r="A668" s="356"/>
      <c r="B668" s="306"/>
      <c r="C668" s="308"/>
      <c r="D668" s="75" t="s">
        <v>272</v>
      </c>
      <c r="E668" s="323"/>
      <c r="F668" s="357"/>
      <c r="G668" s="24">
        <f t="shared" si="124"/>
        <v>73448</v>
      </c>
      <c r="H668" s="25">
        <v>18400</v>
      </c>
      <c r="I668" s="25">
        <v>36000</v>
      </c>
      <c r="J668" s="25">
        <v>6748</v>
      </c>
      <c r="K668" s="25">
        <v>12300</v>
      </c>
    </row>
    <row r="669" spans="1:11" ht="14.25" customHeight="1" x14ac:dyDescent="0.25">
      <c r="A669" s="356"/>
      <c r="B669" s="306"/>
      <c r="C669" s="308"/>
      <c r="D669" s="251">
        <v>1429</v>
      </c>
      <c r="E669" s="323"/>
      <c r="F669" s="357"/>
      <c r="G669" s="24">
        <f t="shared" si="124"/>
        <v>5568</v>
      </c>
      <c r="H669" s="25"/>
      <c r="I669" s="25">
        <v>5568</v>
      </c>
      <c r="J669" s="25"/>
      <c r="K669" s="25"/>
    </row>
    <row r="670" spans="1:11" ht="16.350000000000001" customHeight="1" x14ac:dyDescent="0.25">
      <c r="A670" s="356"/>
      <c r="B670" s="306"/>
      <c r="C670" s="308"/>
      <c r="D670" s="251">
        <v>143</v>
      </c>
      <c r="E670" s="323"/>
      <c r="F670" s="357"/>
      <c r="G670" s="24">
        <f t="shared" si="124"/>
        <v>19876</v>
      </c>
      <c r="H670" s="25"/>
      <c r="I670" s="25">
        <v>19876</v>
      </c>
      <c r="J670" s="25"/>
      <c r="K670" s="25"/>
    </row>
    <row r="671" spans="1:11" ht="16.5" customHeight="1" x14ac:dyDescent="0.25">
      <c r="A671" s="356"/>
      <c r="B671" s="306"/>
      <c r="C671" s="308"/>
      <c r="D671" s="34">
        <v>151</v>
      </c>
      <c r="E671" s="323"/>
      <c r="F671" s="357"/>
      <c r="G671" s="24">
        <f t="shared" ref="G671:G673" si="127">SUM(H671:K671)</f>
        <v>701632</v>
      </c>
      <c r="H671" s="25">
        <v>215713</v>
      </c>
      <c r="I671" s="25">
        <v>285315</v>
      </c>
      <c r="J671" s="25">
        <v>52490</v>
      </c>
      <c r="K671" s="25">
        <v>148114</v>
      </c>
    </row>
    <row r="672" spans="1:11" ht="15" customHeight="1" x14ac:dyDescent="0.25">
      <c r="A672" s="356"/>
      <c r="B672" s="306"/>
      <c r="C672" s="308"/>
      <c r="D672" s="34" t="s">
        <v>99</v>
      </c>
      <c r="E672" s="323"/>
      <c r="F672" s="357"/>
      <c r="G672" s="24">
        <f t="shared" si="127"/>
        <v>600</v>
      </c>
      <c r="H672" s="25">
        <v>600</v>
      </c>
      <c r="I672" s="25"/>
      <c r="J672" s="25"/>
      <c r="K672" s="25"/>
    </row>
    <row r="673" spans="1:11" ht="13.7" customHeight="1" x14ac:dyDescent="0.25">
      <c r="A673" s="356"/>
      <c r="B673" s="306"/>
      <c r="C673" s="308"/>
      <c r="D673" s="20" t="s">
        <v>225</v>
      </c>
      <c r="E673" s="321"/>
      <c r="F673" s="357"/>
      <c r="G673" s="24">
        <f t="shared" si="127"/>
        <v>100000</v>
      </c>
      <c r="H673" s="25">
        <v>28000</v>
      </c>
      <c r="I673" s="25">
        <v>28000</v>
      </c>
      <c r="J673" s="25">
        <v>23000</v>
      </c>
      <c r="K673" s="25">
        <v>21000</v>
      </c>
    </row>
    <row r="674" spans="1:11" ht="17.45" customHeight="1" thickBot="1" x14ac:dyDescent="0.3">
      <c r="A674" s="356"/>
      <c r="B674" s="306"/>
      <c r="C674" s="308"/>
      <c r="D674" s="348" t="s">
        <v>106</v>
      </c>
      <c r="E674" s="349"/>
      <c r="F674" s="350"/>
      <c r="G674" s="273">
        <f>SUM(H674:K674)</f>
        <v>1287114</v>
      </c>
      <c r="H674" s="273">
        <f>SUM(H667:H673)</f>
        <v>359518</v>
      </c>
      <c r="I674" s="273">
        <f>SUM(I667:I673)</f>
        <v>531969</v>
      </c>
      <c r="J674" s="273">
        <f>SUM(J667:J673)</f>
        <v>117748</v>
      </c>
      <c r="K674" s="273">
        <f>SUM(K667:K673)</f>
        <v>277879</v>
      </c>
    </row>
    <row r="675" spans="1:11" ht="14.25" customHeight="1" thickBot="1" x14ac:dyDescent="0.3">
      <c r="A675" s="280" t="s">
        <v>301</v>
      </c>
      <c r="B675" s="401" t="s">
        <v>243</v>
      </c>
      <c r="C675" s="401"/>
      <c r="D675" s="401"/>
      <c r="E675" s="401"/>
      <c r="F675" s="401"/>
      <c r="G675" s="281">
        <f>SUM(H675:K675)</f>
        <v>710869</v>
      </c>
      <c r="H675" s="281">
        <f t="shared" ref="H675:J675" si="128">SUM(H682)</f>
        <v>200851</v>
      </c>
      <c r="I675" s="281">
        <f t="shared" si="128"/>
        <v>317514</v>
      </c>
      <c r="J675" s="281">
        <f t="shared" si="128"/>
        <v>84429</v>
      </c>
      <c r="K675" s="282">
        <f>SUM(K682)</f>
        <v>108075</v>
      </c>
    </row>
    <row r="676" spans="1:11" ht="25.15" customHeight="1" x14ac:dyDescent="0.25">
      <c r="A676" s="369"/>
      <c r="B676" s="347" t="s">
        <v>108</v>
      </c>
      <c r="C676" s="308" t="s">
        <v>105</v>
      </c>
      <c r="D676" s="84" t="s">
        <v>272</v>
      </c>
      <c r="E676" s="120" t="s">
        <v>104</v>
      </c>
      <c r="F676" s="121" t="s">
        <v>107</v>
      </c>
      <c r="G676" s="123">
        <f>SUM(H676:K676)</f>
        <v>30000</v>
      </c>
      <c r="H676" s="124">
        <v>7500</v>
      </c>
      <c r="I676" s="124">
        <v>12600</v>
      </c>
      <c r="J676" s="124">
        <v>2400</v>
      </c>
      <c r="K676" s="124">
        <v>7500</v>
      </c>
    </row>
    <row r="677" spans="1:11" ht="17.45" customHeight="1" x14ac:dyDescent="0.25">
      <c r="A677" s="369"/>
      <c r="B677" s="347"/>
      <c r="C677" s="308"/>
      <c r="D677" s="320">
        <v>151</v>
      </c>
      <c r="E677" s="15" t="s">
        <v>104</v>
      </c>
      <c r="F677" s="23" t="s">
        <v>107</v>
      </c>
      <c r="G677" s="24">
        <f t="shared" ref="G677:G723" si="129">SUM(H677:K677)</f>
        <v>612916</v>
      </c>
      <c r="H677" s="25">
        <v>174518</v>
      </c>
      <c r="I677" s="25">
        <v>284764</v>
      </c>
      <c r="J677" s="25">
        <v>64279</v>
      </c>
      <c r="K677" s="25">
        <v>89355</v>
      </c>
    </row>
    <row r="678" spans="1:11" ht="17.45" customHeight="1" x14ac:dyDescent="0.25">
      <c r="A678" s="369"/>
      <c r="B678" s="347"/>
      <c r="C678" s="308"/>
      <c r="D678" s="321"/>
      <c r="E678" s="156" t="s">
        <v>146</v>
      </c>
      <c r="F678" s="23" t="s">
        <v>166</v>
      </c>
      <c r="G678" s="24">
        <f t="shared" si="129"/>
        <v>200</v>
      </c>
      <c r="H678" s="25"/>
      <c r="I678" s="25">
        <v>200</v>
      </c>
      <c r="J678" s="25"/>
      <c r="K678" s="25"/>
    </row>
    <row r="679" spans="1:11" ht="17.45" customHeight="1" x14ac:dyDescent="0.25">
      <c r="A679" s="369"/>
      <c r="B679" s="347"/>
      <c r="C679" s="308"/>
      <c r="D679" s="32" t="s">
        <v>99</v>
      </c>
      <c r="E679" s="320" t="s">
        <v>104</v>
      </c>
      <c r="F679" s="344" t="s">
        <v>107</v>
      </c>
      <c r="G679" s="24">
        <f t="shared" si="129"/>
        <v>1000</v>
      </c>
      <c r="H679" s="25">
        <v>250</v>
      </c>
      <c r="I679" s="25">
        <v>250</v>
      </c>
      <c r="J679" s="25">
        <v>250</v>
      </c>
      <c r="K679" s="25">
        <v>250</v>
      </c>
    </row>
    <row r="680" spans="1:11" ht="17.45" customHeight="1" x14ac:dyDescent="0.25">
      <c r="A680" s="369"/>
      <c r="B680" s="347"/>
      <c r="C680" s="308"/>
      <c r="D680" s="32" t="s">
        <v>225</v>
      </c>
      <c r="E680" s="323"/>
      <c r="F680" s="357"/>
      <c r="G680" s="24">
        <f t="shared" si="129"/>
        <v>66370</v>
      </c>
      <c r="H680" s="25">
        <v>18200</v>
      </c>
      <c r="I680" s="25">
        <v>19700</v>
      </c>
      <c r="J680" s="25">
        <v>17500</v>
      </c>
      <c r="K680" s="25">
        <v>10970</v>
      </c>
    </row>
    <row r="681" spans="1:11" ht="17.45" customHeight="1" x14ac:dyDescent="0.25">
      <c r="A681" s="369"/>
      <c r="B681" s="347"/>
      <c r="C681" s="308"/>
      <c r="D681" s="44" t="s">
        <v>100</v>
      </c>
      <c r="E681" s="321"/>
      <c r="F681" s="345"/>
      <c r="G681" s="24">
        <f t="shared" si="129"/>
        <v>383</v>
      </c>
      <c r="H681" s="25">
        <v>383</v>
      </c>
      <c r="I681" s="25"/>
      <c r="J681" s="25"/>
      <c r="K681" s="25"/>
    </row>
    <row r="682" spans="1:11" ht="17.45" customHeight="1" thickBot="1" x14ac:dyDescent="0.3">
      <c r="A682" s="370"/>
      <c r="B682" s="347"/>
      <c r="C682" s="308"/>
      <c r="D682" s="348" t="s">
        <v>106</v>
      </c>
      <c r="E682" s="349"/>
      <c r="F682" s="350"/>
      <c r="G682" s="273">
        <f>SUM(H682:K682)</f>
        <v>710869</v>
      </c>
      <c r="H682" s="273">
        <f>SUM(H676:H681)</f>
        <v>200851</v>
      </c>
      <c r="I682" s="273">
        <f>SUM(I676:I681)</f>
        <v>317514</v>
      </c>
      <c r="J682" s="273">
        <f>SUM(J676:J681)</f>
        <v>84429</v>
      </c>
      <c r="K682" s="273">
        <f>SUM(K676:K681)</f>
        <v>108075</v>
      </c>
    </row>
    <row r="683" spans="1:11" ht="17.45" customHeight="1" thickBot="1" x14ac:dyDescent="0.3">
      <c r="A683" s="277" t="s">
        <v>238</v>
      </c>
      <c r="B683" s="363" t="s">
        <v>245</v>
      </c>
      <c r="C683" s="359"/>
      <c r="D683" s="359"/>
      <c r="E683" s="359"/>
      <c r="F683" s="360"/>
      <c r="G683" s="281">
        <f>SUM(H683:K683)</f>
        <v>543257</v>
      </c>
      <c r="H683" s="281">
        <f>SUM(H685,H692)</f>
        <v>145500</v>
      </c>
      <c r="I683" s="281">
        <f>SUM(I685,I692)</f>
        <v>216159</v>
      </c>
      <c r="J683" s="281">
        <f>SUM(J685,J692)</f>
        <v>108922</v>
      </c>
      <c r="K683" s="282">
        <f>SUM(K685,K692)</f>
        <v>72676</v>
      </c>
    </row>
    <row r="684" spans="1:11" ht="17.45" customHeight="1" x14ac:dyDescent="0.25">
      <c r="A684" s="356"/>
      <c r="B684" s="427" t="s">
        <v>101</v>
      </c>
      <c r="C684" s="308" t="s">
        <v>102</v>
      </c>
      <c r="D684" s="258" t="s">
        <v>264</v>
      </c>
      <c r="E684" s="259" t="s">
        <v>104</v>
      </c>
      <c r="F684" s="259" t="s">
        <v>107</v>
      </c>
      <c r="G684" s="125">
        <f>SUM(H684:K684)</f>
        <v>2500</v>
      </c>
      <c r="H684" s="126"/>
      <c r="I684" s="126">
        <v>1000</v>
      </c>
      <c r="J684" s="126">
        <v>800</v>
      </c>
      <c r="K684" s="126">
        <v>700</v>
      </c>
    </row>
    <row r="685" spans="1:11" ht="17.45" customHeight="1" x14ac:dyDescent="0.25">
      <c r="A685" s="356"/>
      <c r="B685" s="428"/>
      <c r="C685" s="319"/>
      <c r="D685" s="309" t="s">
        <v>103</v>
      </c>
      <c r="E685" s="310"/>
      <c r="F685" s="311"/>
      <c r="G685" s="285">
        <f>SUM(H685:K685)</f>
        <v>2500</v>
      </c>
      <c r="H685" s="285">
        <f t="shared" ref="H685:K685" si="130">SUM(H684)</f>
        <v>0</v>
      </c>
      <c r="I685" s="285">
        <f t="shared" si="130"/>
        <v>1000</v>
      </c>
      <c r="J685" s="285">
        <f t="shared" si="130"/>
        <v>800</v>
      </c>
      <c r="K685" s="285">
        <f t="shared" si="130"/>
        <v>700</v>
      </c>
    </row>
    <row r="686" spans="1:11" ht="25.15" customHeight="1" x14ac:dyDescent="0.25">
      <c r="A686" s="356"/>
      <c r="B686" s="305" t="s">
        <v>108</v>
      </c>
      <c r="C686" s="307" t="s">
        <v>105</v>
      </c>
      <c r="D686" s="84" t="s">
        <v>272</v>
      </c>
      <c r="E686" s="320" t="s">
        <v>104</v>
      </c>
      <c r="F686" s="344" t="s">
        <v>107</v>
      </c>
      <c r="G686" s="24">
        <f t="shared" si="129"/>
        <v>23721</v>
      </c>
      <c r="H686" s="25">
        <v>6500</v>
      </c>
      <c r="I686" s="25">
        <v>8700</v>
      </c>
      <c r="J686" s="25">
        <v>6500</v>
      </c>
      <c r="K686" s="25">
        <v>2021</v>
      </c>
    </row>
    <row r="687" spans="1:11" ht="15.6" customHeight="1" x14ac:dyDescent="0.25">
      <c r="A687" s="356"/>
      <c r="B687" s="306"/>
      <c r="C687" s="308"/>
      <c r="D687" s="251">
        <v>143</v>
      </c>
      <c r="E687" s="323"/>
      <c r="F687" s="357"/>
      <c r="G687" s="24">
        <f t="shared" si="129"/>
        <v>1800</v>
      </c>
      <c r="H687" s="25"/>
      <c r="I687" s="25"/>
      <c r="J687" s="25">
        <v>1800</v>
      </c>
      <c r="K687" s="25"/>
    </row>
    <row r="688" spans="1:11" ht="17.45" customHeight="1" x14ac:dyDescent="0.25">
      <c r="A688" s="356"/>
      <c r="B688" s="306"/>
      <c r="C688" s="308"/>
      <c r="D688" s="32">
        <v>151</v>
      </c>
      <c r="E688" s="323"/>
      <c r="F688" s="357"/>
      <c r="G688" s="24">
        <f t="shared" si="129"/>
        <v>385319</v>
      </c>
      <c r="H688" s="25">
        <v>129900</v>
      </c>
      <c r="I688" s="25">
        <v>161120</v>
      </c>
      <c r="J688" s="25">
        <v>59220</v>
      </c>
      <c r="K688" s="25">
        <v>35079</v>
      </c>
    </row>
    <row r="689" spans="1:11" ht="17.45" customHeight="1" x14ac:dyDescent="0.25">
      <c r="A689" s="356"/>
      <c r="B689" s="306"/>
      <c r="C689" s="308"/>
      <c r="D689" s="32" t="s">
        <v>189</v>
      </c>
      <c r="E689" s="323"/>
      <c r="F689" s="357"/>
      <c r="G689" s="24">
        <f t="shared" si="129"/>
        <v>105580</v>
      </c>
      <c r="H689" s="25"/>
      <c r="I689" s="25">
        <v>36000</v>
      </c>
      <c r="J689" s="25">
        <v>36000</v>
      </c>
      <c r="K689" s="25">
        <v>33580</v>
      </c>
    </row>
    <row r="690" spans="1:11" ht="17.45" customHeight="1" x14ac:dyDescent="0.25">
      <c r="A690" s="356"/>
      <c r="B690" s="306"/>
      <c r="C690" s="308"/>
      <c r="D690" s="32" t="s">
        <v>225</v>
      </c>
      <c r="E690" s="323"/>
      <c r="F690" s="357"/>
      <c r="G690" s="24">
        <f t="shared" si="129"/>
        <v>8000</v>
      </c>
      <c r="H690" s="25"/>
      <c r="I690" s="25">
        <v>2102</v>
      </c>
      <c r="J690" s="25">
        <v>4602</v>
      </c>
      <c r="K690" s="25">
        <v>1296</v>
      </c>
    </row>
    <row r="691" spans="1:11" ht="17.45" customHeight="1" x14ac:dyDescent="0.25">
      <c r="A691" s="356"/>
      <c r="B691" s="306"/>
      <c r="C691" s="308"/>
      <c r="D691" s="32" t="s">
        <v>100</v>
      </c>
      <c r="E691" s="321"/>
      <c r="F691" s="345"/>
      <c r="G691" s="24">
        <f t="shared" si="129"/>
        <v>16337</v>
      </c>
      <c r="H691" s="25">
        <v>9100</v>
      </c>
      <c r="I691" s="25">
        <v>7237</v>
      </c>
      <c r="J691" s="25"/>
      <c r="K691" s="25"/>
    </row>
    <row r="692" spans="1:11" ht="17.45" customHeight="1" thickBot="1" x14ac:dyDescent="0.3">
      <c r="A692" s="356"/>
      <c r="B692" s="306"/>
      <c r="C692" s="308"/>
      <c r="D692" s="348" t="s">
        <v>106</v>
      </c>
      <c r="E692" s="349"/>
      <c r="F692" s="350"/>
      <c r="G692" s="273">
        <f>SUM(H692:K692)</f>
        <v>540757</v>
      </c>
      <c r="H692" s="273">
        <f>SUM(H686:H691)</f>
        <v>145500</v>
      </c>
      <c r="I692" s="273">
        <f>SUM(I686:I691)</f>
        <v>215159</v>
      </c>
      <c r="J692" s="273">
        <f>SUM(J686:J691)</f>
        <v>108122</v>
      </c>
      <c r="K692" s="273">
        <f>SUM(K686:K691)</f>
        <v>71976</v>
      </c>
    </row>
    <row r="693" spans="1:11" ht="17.45" customHeight="1" thickBot="1" x14ac:dyDescent="0.3">
      <c r="A693" s="277" t="s">
        <v>273</v>
      </c>
      <c r="B693" s="363" t="s">
        <v>246</v>
      </c>
      <c r="C693" s="359"/>
      <c r="D693" s="359"/>
      <c r="E693" s="359"/>
      <c r="F693" s="360"/>
      <c r="G693" s="282">
        <f>SUM(H693:K693)</f>
        <v>178758</v>
      </c>
      <c r="H693" s="282">
        <f t="shared" ref="H693:J693" si="131">SUM(H699)</f>
        <v>64130</v>
      </c>
      <c r="I693" s="282">
        <f t="shared" si="131"/>
        <v>63950</v>
      </c>
      <c r="J693" s="282">
        <f t="shared" si="131"/>
        <v>44304</v>
      </c>
      <c r="K693" s="282">
        <f>SUM(K699)</f>
        <v>6374</v>
      </c>
    </row>
    <row r="694" spans="1:11" ht="24.6" customHeight="1" x14ac:dyDescent="0.25">
      <c r="A694" s="356"/>
      <c r="B694" s="305" t="s">
        <v>108</v>
      </c>
      <c r="C694" s="307" t="s">
        <v>105</v>
      </c>
      <c r="D694" s="84" t="s">
        <v>272</v>
      </c>
      <c r="E694" s="15" t="s">
        <v>93</v>
      </c>
      <c r="F694" s="23" t="s">
        <v>98</v>
      </c>
      <c r="G694" s="24">
        <f t="shared" si="129"/>
        <v>57644</v>
      </c>
      <c r="H694" s="25">
        <v>23400</v>
      </c>
      <c r="I694" s="25">
        <v>22400</v>
      </c>
      <c r="J694" s="25">
        <v>11844</v>
      </c>
      <c r="K694" s="25"/>
    </row>
    <row r="695" spans="1:11" ht="15.6" customHeight="1" x14ac:dyDescent="0.25">
      <c r="A695" s="356"/>
      <c r="B695" s="306"/>
      <c r="C695" s="308"/>
      <c r="D695" s="320">
        <v>151</v>
      </c>
      <c r="E695" s="15" t="s">
        <v>247</v>
      </c>
      <c r="F695" s="23" t="s">
        <v>248</v>
      </c>
      <c r="G695" s="24">
        <f t="shared" si="129"/>
        <v>4500</v>
      </c>
      <c r="H695" s="25">
        <v>1000</v>
      </c>
      <c r="I695" s="25">
        <v>3000</v>
      </c>
      <c r="J695" s="25">
        <v>500</v>
      </c>
      <c r="K695" s="25"/>
    </row>
    <row r="696" spans="1:11" ht="17.45" customHeight="1" x14ac:dyDescent="0.25">
      <c r="A696" s="356"/>
      <c r="B696" s="306"/>
      <c r="C696" s="308"/>
      <c r="D696" s="321"/>
      <c r="E696" s="15" t="s">
        <v>93</v>
      </c>
      <c r="F696" s="23" t="s">
        <v>98</v>
      </c>
      <c r="G696" s="24">
        <f t="shared" si="129"/>
        <v>102614</v>
      </c>
      <c r="H696" s="25">
        <v>34730</v>
      </c>
      <c r="I696" s="25">
        <v>32550</v>
      </c>
      <c r="J696" s="25">
        <v>28960</v>
      </c>
      <c r="K696" s="25">
        <v>6374</v>
      </c>
    </row>
    <row r="697" spans="1:11" ht="14.25" customHeight="1" x14ac:dyDescent="0.25">
      <c r="A697" s="356"/>
      <c r="B697" s="306"/>
      <c r="C697" s="308"/>
      <c r="D697" s="320" t="s">
        <v>189</v>
      </c>
      <c r="E697" s="15" t="s">
        <v>247</v>
      </c>
      <c r="F697" s="23" t="s">
        <v>248</v>
      </c>
      <c r="G697" s="24">
        <f t="shared" si="129"/>
        <v>3000</v>
      </c>
      <c r="H697" s="25">
        <v>1000</v>
      </c>
      <c r="I697" s="25">
        <v>2000</v>
      </c>
      <c r="J697" s="25"/>
      <c r="K697" s="25"/>
    </row>
    <row r="698" spans="1:11" ht="17.45" customHeight="1" x14ac:dyDescent="0.25">
      <c r="A698" s="356"/>
      <c r="B698" s="306"/>
      <c r="C698" s="308"/>
      <c r="D698" s="321"/>
      <c r="E698" s="44" t="s">
        <v>93</v>
      </c>
      <c r="F698" s="23" t="s">
        <v>98</v>
      </c>
      <c r="G698" s="24">
        <f t="shared" si="129"/>
        <v>11000</v>
      </c>
      <c r="H698" s="25">
        <v>4000</v>
      </c>
      <c r="I698" s="25">
        <v>4000</v>
      </c>
      <c r="J698" s="25">
        <v>3000</v>
      </c>
      <c r="K698" s="25"/>
    </row>
    <row r="699" spans="1:11" ht="17.45" customHeight="1" thickBot="1" x14ac:dyDescent="0.3">
      <c r="A699" s="356"/>
      <c r="B699" s="306"/>
      <c r="C699" s="308"/>
      <c r="D699" s="348" t="s">
        <v>106</v>
      </c>
      <c r="E699" s="349"/>
      <c r="F699" s="350"/>
      <c r="G699" s="273">
        <f>SUM(H699:K699)</f>
        <v>178758</v>
      </c>
      <c r="H699" s="273">
        <f>SUM(H694:H698)</f>
        <v>64130</v>
      </c>
      <c r="I699" s="273">
        <f>SUM(I694:I698)</f>
        <v>63950</v>
      </c>
      <c r="J699" s="273">
        <f>SUM(J694:J698)</f>
        <v>44304</v>
      </c>
      <c r="K699" s="273">
        <f>SUM(K694:K698)</f>
        <v>6374</v>
      </c>
    </row>
    <row r="700" spans="1:11" ht="17.45" customHeight="1" thickBot="1" x14ac:dyDescent="0.3">
      <c r="A700" s="277" t="s">
        <v>240</v>
      </c>
      <c r="B700" s="363" t="s">
        <v>249</v>
      </c>
      <c r="C700" s="359"/>
      <c r="D700" s="359"/>
      <c r="E700" s="359"/>
      <c r="F700" s="360"/>
      <c r="G700" s="281">
        <f>SUM(H700:K700)</f>
        <v>186961</v>
      </c>
      <c r="H700" s="281">
        <f>SUM(H707)</f>
        <v>49376</v>
      </c>
      <c r="I700" s="281">
        <f>SUM(I707)</f>
        <v>67850</v>
      </c>
      <c r="J700" s="281">
        <f>SUM(J707)</f>
        <v>47116</v>
      </c>
      <c r="K700" s="282">
        <f>SUM(K707)</f>
        <v>22619</v>
      </c>
    </row>
    <row r="701" spans="1:11" ht="23.1" customHeight="1" x14ac:dyDescent="0.25">
      <c r="A701" s="356"/>
      <c r="B701" s="306" t="s">
        <v>86</v>
      </c>
      <c r="C701" s="308" t="s">
        <v>87</v>
      </c>
      <c r="D701" s="323">
        <v>151</v>
      </c>
      <c r="E701" s="161" t="s">
        <v>140</v>
      </c>
      <c r="F701" s="255" t="s">
        <v>307</v>
      </c>
      <c r="G701" s="51">
        <f t="shared" si="129"/>
        <v>4000</v>
      </c>
      <c r="H701" s="52">
        <v>1000</v>
      </c>
      <c r="I701" s="52">
        <v>3000</v>
      </c>
      <c r="J701" s="52"/>
      <c r="K701" s="52"/>
    </row>
    <row r="702" spans="1:11" ht="17.45" customHeight="1" x14ac:dyDescent="0.25">
      <c r="A702" s="356"/>
      <c r="B702" s="306"/>
      <c r="C702" s="308"/>
      <c r="D702" s="321"/>
      <c r="E702" s="156" t="s">
        <v>89</v>
      </c>
      <c r="F702" s="23" t="s">
        <v>95</v>
      </c>
      <c r="G702" s="51">
        <f t="shared" si="129"/>
        <v>163971</v>
      </c>
      <c r="H702" s="52">
        <v>47400</v>
      </c>
      <c r="I702" s="52">
        <v>56350</v>
      </c>
      <c r="J702" s="52">
        <v>38630</v>
      </c>
      <c r="K702" s="52">
        <v>21591</v>
      </c>
    </row>
    <row r="703" spans="1:11" ht="34.700000000000003" customHeight="1" x14ac:dyDescent="0.25">
      <c r="A703" s="356"/>
      <c r="B703" s="306"/>
      <c r="C703" s="308"/>
      <c r="D703" s="242">
        <v>142</v>
      </c>
      <c r="E703" s="241" t="s">
        <v>180</v>
      </c>
      <c r="F703" s="23" t="s">
        <v>181</v>
      </c>
      <c r="G703" s="51">
        <f t="shared" si="129"/>
        <v>1386</v>
      </c>
      <c r="H703" s="169"/>
      <c r="I703" s="169">
        <v>700</v>
      </c>
      <c r="J703" s="169">
        <v>686</v>
      </c>
      <c r="K703" s="169"/>
    </row>
    <row r="704" spans="1:11" ht="17.45" customHeight="1" x14ac:dyDescent="0.25">
      <c r="A704" s="356"/>
      <c r="B704" s="306"/>
      <c r="C704" s="308"/>
      <c r="D704" s="81">
        <v>144</v>
      </c>
      <c r="E704" s="320" t="s">
        <v>89</v>
      </c>
      <c r="F704" s="344" t="s">
        <v>95</v>
      </c>
      <c r="G704" s="24">
        <f t="shared" si="129"/>
        <v>2304</v>
      </c>
      <c r="H704" s="25">
        <v>576</v>
      </c>
      <c r="I704" s="25">
        <v>700</v>
      </c>
      <c r="J704" s="25">
        <v>700</v>
      </c>
      <c r="K704" s="25">
        <v>328</v>
      </c>
    </row>
    <row r="705" spans="1:11" ht="17.45" customHeight="1" x14ac:dyDescent="0.25">
      <c r="A705" s="356"/>
      <c r="B705" s="306"/>
      <c r="C705" s="308"/>
      <c r="D705" s="35" t="s">
        <v>99</v>
      </c>
      <c r="E705" s="323"/>
      <c r="F705" s="357"/>
      <c r="G705" s="24">
        <f t="shared" si="129"/>
        <v>300</v>
      </c>
      <c r="H705" s="25">
        <v>50</v>
      </c>
      <c r="I705" s="25">
        <v>100</v>
      </c>
      <c r="J705" s="25">
        <v>100</v>
      </c>
      <c r="K705" s="25">
        <v>50</v>
      </c>
    </row>
    <row r="706" spans="1:11" ht="17.45" customHeight="1" x14ac:dyDescent="0.25">
      <c r="A706" s="356"/>
      <c r="B706" s="306"/>
      <c r="C706" s="308"/>
      <c r="D706" s="35" t="s">
        <v>189</v>
      </c>
      <c r="E706" s="321"/>
      <c r="F706" s="345"/>
      <c r="G706" s="24">
        <f t="shared" si="129"/>
        <v>15000</v>
      </c>
      <c r="H706" s="25">
        <v>350</v>
      </c>
      <c r="I706" s="25">
        <v>7000</v>
      </c>
      <c r="J706" s="25">
        <v>7000</v>
      </c>
      <c r="K706" s="25">
        <v>650</v>
      </c>
    </row>
    <row r="707" spans="1:11" ht="17.45" customHeight="1" thickBot="1" x14ac:dyDescent="0.3">
      <c r="A707" s="356"/>
      <c r="B707" s="306"/>
      <c r="C707" s="308"/>
      <c r="D707" s="348" t="s">
        <v>90</v>
      </c>
      <c r="E707" s="349"/>
      <c r="F707" s="350"/>
      <c r="G707" s="273">
        <f>SUM(H707:K707)</f>
        <v>186961</v>
      </c>
      <c r="H707" s="273">
        <f>SUM(H701:H706)</f>
        <v>49376</v>
      </c>
      <c r="I707" s="273">
        <f>SUM(I701:I706)</f>
        <v>67850</v>
      </c>
      <c r="J707" s="273">
        <f>SUM(J701:J706)</f>
        <v>47116</v>
      </c>
      <c r="K707" s="273">
        <f>SUM(K701:K706)</f>
        <v>22619</v>
      </c>
    </row>
    <row r="708" spans="1:11" ht="17.45" customHeight="1" thickBot="1" x14ac:dyDescent="0.3">
      <c r="A708" s="277" t="s">
        <v>241</v>
      </c>
      <c r="B708" s="363" t="s">
        <v>250</v>
      </c>
      <c r="C708" s="359"/>
      <c r="D708" s="359"/>
      <c r="E708" s="359"/>
      <c r="F708" s="360"/>
      <c r="G708" s="281">
        <f>SUM(H708:K708)</f>
        <v>299066.65000000002</v>
      </c>
      <c r="H708" s="281">
        <f t="shared" ref="H708:K708" si="132">SUM(H712,H715)</f>
        <v>74131</v>
      </c>
      <c r="I708" s="281">
        <f t="shared" si="132"/>
        <v>79020.649999999994</v>
      </c>
      <c r="J708" s="281">
        <f t="shared" si="132"/>
        <v>76131</v>
      </c>
      <c r="K708" s="282">
        <f t="shared" si="132"/>
        <v>69784</v>
      </c>
    </row>
    <row r="709" spans="1:11" ht="17.45" customHeight="1" x14ac:dyDescent="0.25">
      <c r="A709" s="250"/>
      <c r="B709" s="306" t="s">
        <v>72</v>
      </c>
      <c r="C709" s="308" t="s">
        <v>73</v>
      </c>
      <c r="D709" s="291" t="s">
        <v>320</v>
      </c>
      <c r="E709" s="323" t="s">
        <v>75</v>
      </c>
      <c r="F709" s="361" t="s">
        <v>83</v>
      </c>
      <c r="G709" s="51">
        <f t="shared" si="129"/>
        <v>889.65</v>
      </c>
      <c r="H709" s="240"/>
      <c r="I709" s="240">
        <v>889.65</v>
      </c>
      <c r="J709" s="240"/>
      <c r="K709" s="240"/>
    </row>
    <row r="710" spans="1:11" ht="17.45" customHeight="1" x14ac:dyDescent="0.25">
      <c r="A710" s="396"/>
      <c r="B710" s="306"/>
      <c r="C710" s="308"/>
      <c r="D710" s="35">
        <v>151</v>
      </c>
      <c r="E710" s="323"/>
      <c r="F710" s="361"/>
      <c r="G710" s="51">
        <f t="shared" si="129"/>
        <v>41777</v>
      </c>
      <c r="H710" s="52">
        <v>10031</v>
      </c>
      <c r="I710" s="52">
        <v>14031</v>
      </c>
      <c r="J710" s="52">
        <v>12031</v>
      </c>
      <c r="K710" s="52">
        <v>5684</v>
      </c>
    </row>
    <row r="711" spans="1:11" ht="17.45" customHeight="1" x14ac:dyDescent="0.25">
      <c r="A711" s="396"/>
      <c r="B711" s="306"/>
      <c r="C711" s="308"/>
      <c r="D711" s="20" t="s">
        <v>189</v>
      </c>
      <c r="E711" s="321"/>
      <c r="F711" s="362"/>
      <c r="G711" s="24">
        <f t="shared" si="129"/>
        <v>8000</v>
      </c>
      <c r="H711" s="25">
        <v>2000</v>
      </c>
      <c r="I711" s="25">
        <v>2000</v>
      </c>
      <c r="J711" s="25">
        <v>2000</v>
      </c>
      <c r="K711" s="25">
        <v>2000</v>
      </c>
    </row>
    <row r="712" spans="1:11" ht="17.45" customHeight="1" x14ac:dyDescent="0.25">
      <c r="A712" s="396"/>
      <c r="B712" s="318"/>
      <c r="C712" s="319"/>
      <c r="D712" s="309" t="s">
        <v>85</v>
      </c>
      <c r="E712" s="310"/>
      <c r="F712" s="311"/>
      <c r="G712" s="260">
        <f>SUM(H712:K712)</f>
        <v>50666.65</v>
      </c>
      <c r="H712" s="260">
        <f>SUM(H709:H711)</f>
        <v>12031</v>
      </c>
      <c r="I712" s="260">
        <f t="shared" ref="I712:K712" si="133">SUM(I709:I711)</f>
        <v>16920.650000000001</v>
      </c>
      <c r="J712" s="260">
        <f t="shared" si="133"/>
        <v>14031</v>
      </c>
      <c r="K712" s="260">
        <f t="shared" si="133"/>
        <v>7684</v>
      </c>
    </row>
    <row r="713" spans="1:11" ht="17.45" customHeight="1" thickBot="1" x14ac:dyDescent="0.3">
      <c r="A713" s="396"/>
      <c r="B713" s="305" t="s">
        <v>109</v>
      </c>
      <c r="C713" s="307" t="s">
        <v>122</v>
      </c>
      <c r="D713" s="320">
        <v>142</v>
      </c>
      <c r="E713" s="15" t="s">
        <v>74</v>
      </c>
      <c r="F713" s="23" t="s">
        <v>82</v>
      </c>
      <c r="G713" s="24">
        <f t="shared" si="129"/>
        <v>184300</v>
      </c>
      <c r="H713" s="25">
        <v>46075</v>
      </c>
      <c r="I713" s="96">
        <v>46075</v>
      </c>
      <c r="J713" s="25">
        <v>46075</v>
      </c>
      <c r="K713" s="25">
        <v>46075</v>
      </c>
    </row>
    <row r="714" spans="1:11" ht="17.45" customHeight="1" thickBot="1" x14ac:dyDescent="0.3">
      <c r="A714" s="396"/>
      <c r="B714" s="306"/>
      <c r="C714" s="308"/>
      <c r="D714" s="321"/>
      <c r="E714" s="15" t="s">
        <v>75</v>
      </c>
      <c r="F714" s="23" t="s">
        <v>83</v>
      </c>
      <c r="G714" s="24">
        <f t="shared" si="129"/>
        <v>64100</v>
      </c>
      <c r="H714" s="129">
        <v>16025</v>
      </c>
      <c r="I714" s="131">
        <v>16025</v>
      </c>
      <c r="J714" s="130">
        <v>16025</v>
      </c>
      <c r="K714" s="25">
        <v>16025</v>
      </c>
    </row>
    <row r="715" spans="1:11" ht="17.45" customHeight="1" thickBot="1" x14ac:dyDescent="0.3">
      <c r="A715" s="396"/>
      <c r="B715" s="306"/>
      <c r="C715" s="308"/>
      <c r="D715" s="348" t="s">
        <v>121</v>
      </c>
      <c r="E715" s="349"/>
      <c r="F715" s="350"/>
      <c r="G715" s="273">
        <f>SUM(H715:K715)</f>
        <v>248400</v>
      </c>
      <c r="H715" s="273">
        <f t="shared" ref="H715:K715" si="134">SUM(H713:H714)</f>
        <v>62100</v>
      </c>
      <c r="I715" s="270">
        <f t="shared" si="134"/>
        <v>62100</v>
      </c>
      <c r="J715" s="273">
        <f t="shared" si="134"/>
        <v>62100</v>
      </c>
      <c r="K715" s="273">
        <f t="shared" si="134"/>
        <v>62100</v>
      </c>
    </row>
    <row r="716" spans="1:11" ht="17.45" customHeight="1" thickBot="1" x14ac:dyDescent="0.3">
      <c r="A716" s="277" t="s">
        <v>242</v>
      </c>
      <c r="B716" s="363" t="s">
        <v>251</v>
      </c>
      <c r="C716" s="359"/>
      <c r="D716" s="359"/>
      <c r="E716" s="359"/>
      <c r="F716" s="360"/>
      <c r="G716" s="283">
        <f>SUM(H716:K716)</f>
        <v>1834841</v>
      </c>
      <c r="H716" s="283">
        <f t="shared" ref="H716:K716" si="135">SUM(H719,H724)</f>
        <v>573960</v>
      </c>
      <c r="I716" s="283">
        <f t="shared" si="135"/>
        <v>638498</v>
      </c>
      <c r="J716" s="283">
        <f t="shared" si="135"/>
        <v>513680</v>
      </c>
      <c r="K716" s="284">
        <f t="shared" si="135"/>
        <v>108703</v>
      </c>
    </row>
    <row r="717" spans="1:11" ht="25.5" customHeight="1" x14ac:dyDescent="0.25">
      <c r="A717" s="397"/>
      <c r="B717" s="306" t="s">
        <v>109</v>
      </c>
      <c r="C717" s="308" t="s">
        <v>122</v>
      </c>
      <c r="D717" s="321">
        <v>142</v>
      </c>
      <c r="E717" s="132" t="s">
        <v>167</v>
      </c>
      <c r="F717" s="122" t="s">
        <v>168</v>
      </c>
      <c r="G717" s="51">
        <f t="shared" si="129"/>
        <v>144000</v>
      </c>
      <c r="H717" s="52">
        <v>57000</v>
      </c>
      <c r="I717" s="52">
        <v>68000</v>
      </c>
      <c r="J717" s="52">
        <v>19000</v>
      </c>
      <c r="K717" s="52"/>
    </row>
    <row r="718" spans="1:11" ht="15" customHeight="1" x14ac:dyDescent="0.25">
      <c r="A718" s="397"/>
      <c r="B718" s="306"/>
      <c r="C718" s="308"/>
      <c r="D718" s="330"/>
      <c r="E718" s="44" t="s">
        <v>46</v>
      </c>
      <c r="F718" s="45" t="s">
        <v>57</v>
      </c>
      <c r="G718" s="24">
        <f t="shared" si="129"/>
        <v>275800</v>
      </c>
      <c r="H718" s="25">
        <v>82950</v>
      </c>
      <c r="I718" s="25">
        <v>94870</v>
      </c>
      <c r="J718" s="25">
        <v>76740</v>
      </c>
      <c r="K718" s="25">
        <v>21240</v>
      </c>
    </row>
    <row r="719" spans="1:11" ht="15" customHeight="1" x14ac:dyDescent="0.25">
      <c r="A719" s="397"/>
      <c r="B719" s="318"/>
      <c r="C719" s="319"/>
      <c r="D719" s="309" t="s">
        <v>121</v>
      </c>
      <c r="E719" s="310"/>
      <c r="F719" s="311"/>
      <c r="G719" s="260">
        <f>SUM(H719:K719)</f>
        <v>419800</v>
      </c>
      <c r="H719" s="260">
        <f>SUM(H717:H718)</f>
        <v>139950</v>
      </c>
      <c r="I719" s="260">
        <f>SUM(I717:I718)</f>
        <v>162870</v>
      </c>
      <c r="J719" s="260">
        <f>SUM(J717:J718)</f>
        <v>95740</v>
      </c>
      <c r="K719" s="260">
        <f>SUM(K717:K718)</f>
        <v>21240</v>
      </c>
    </row>
    <row r="720" spans="1:11" ht="18" customHeight="1" x14ac:dyDescent="0.25">
      <c r="A720" s="397"/>
      <c r="B720" s="306" t="s">
        <v>128</v>
      </c>
      <c r="C720" s="308" t="s">
        <v>127</v>
      </c>
      <c r="D720" s="35">
        <v>151</v>
      </c>
      <c r="E720" s="367" t="s">
        <v>35</v>
      </c>
      <c r="F720" s="344" t="s">
        <v>252</v>
      </c>
      <c r="G720" s="24">
        <f t="shared" si="129"/>
        <v>1324319</v>
      </c>
      <c r="H720" s="25">
        <v>392288</v>
      </c>
      <c r="I720" s="25">
        <v>444628</v>
      </c>
      <c r="J720" s="25">
        <v>399940</v>
      </c>
      <c r="K720" s="25">
        <v>87463</v>
      </c>
    </row>
    <row r="721" spans="1:15" ht="15" customHeight="1" x14ac:dyDescent="0.25">
      <c r="A721" s="397"/>
      <c r="B721" s="306"/>
      <c r="C721" s="308"/>
      <c r="D721" s="83">
        <v>1425</v>
      </c>
      <c r="E721" s="361"/>
      <c r="F721" s="357"/>
      <c r="G721" s="24">
        <f t="shared" si="129"/>
        <v>30000</v>
      </c>
      <c r="H721" s="25">
        <v>10000</v>
      </c>
      <c r="I721" s="25">
        <v>10000</v>
      </c>
      <c r="J721" s="25">
        <v>10000</v>
      </c>
      <c r="K721" s="25"/>
    </row>
    <row r="722" spans="1:15" ht="15" customHeight="1" x14ac:dyDescent="0.25">
      <c r="A722" s="397"/>
      <c r="B722" s="306"/>
      <c r="C722" s="308"/>
      <c r="D722" s="20" t="s">
        <v>225</v>
      </c>
      <c r="E722" s="361"/>
      <c r="F722" s="357"/>
      <c r="G722" s="24">
        <f t="shared" si="129"/>
        <v>40000</v>
      </c>
      <c r="H722" s="25">
        <v>11000</v>
      </c>
      <c r="I722" s="25">
        <v>21000</v>
      </c>
      <c r="J722" s="25">
        <v>8000</v>
      </c>
      <c r="K722" s="25"/>
    </row>
    <row r="723" spans="1:15" ht="14.25" customHeight="1" x14ac:dyDescent="0.25">
      <c r="A723" s="397"/>
      <c r="B723" s="306"/>
      <c r="C723" s="308"/>
      <c r="D723" s="20" t="s">
        <v>100</v>
      </c>
      <c r="E723" s="362"/>
      <c r="F723" s="345"/>
      <c r="G723" s="24">
        <f t="shared" si="129"/>
        <v>20722</v>
      </c>
      <c r="H723" s="25">
        <v>20722</v>
      </c>
      <c r="I723" s="25"/>
      <c r="J723" s="25"/>
      <c r="K723" s="25"/>
    </row>
    <row r="724" spans="1:15" ht="17.45" customHeight="1" thickBot="1" x14ac:dyDescent="0.3">
      <c r="A724" s="397"/>
      <c r="B724" s="306"/>
      <c r="C724" s="308"/>
      <c r="D724" s="348" t="s">
        <v>125</v>
      </c>
      <c r="E724" s="349"/>
      <c r="F724" s="350"/>
      <c r="G724" s="273">
        <f>SUM(H724:K724)</f>
        <v>1415041</v>
      </c>
      <c r="H724" s="273">
        <f>SUM(H720:H723)</f>
        <v>434010</v>
      </c>
      <c r="I724" s="273">
        <f>SUM(I720:I723)</f>
        <v>475628</v>
      </c>
      <c r="J724" s="273">
        <f>SUM(J720:J723)</f>
        <v>417940</v>
      </c>
      <c r="K724" s="273">
        <f>SUM(K720:K723)</f>
        <v>87463</v>
      </c>
    </row>
    <row r="725" spans="1:15" ht="17.45" customHeight="1" x14ac:dyDescent="0.25">
      <c r="A725" s="296" t="s">
        <v>244</v>
      </c>
      <c r="B725" s="429" t="s">
        <v>275</v>
      </c>
      <c r="C725" s="430"/>
      <c r="D725" s="430"/>
      <c r="E725" s="430"/>
      <c r="F725" s="431"/>
      <c r="G725" s="261">
        <f>SUM(H725:K725)</f>
        <v>56156</v>
      </c>
      <c r="H725" s="261">
        <f t="shared" ref="H725:K725" si="136">SUM(H727)</f>
        <v>20397</v>
      </c>
      <c r="I725" s="261">
        <f t="shared" si="136"/>
        <v>15423</v>
      </c>
      <c r="J725" s="261">
        <f t="shared" si="136"/>
        <v>15173</v>
      </c>
      <c r="K725" s="262">
        <f t="shared" si="136"/>
        <v>5163</v>
      </c>
    </row>
    <row r="726" spans="1:15" ht="25.9" customHeight="1" x14ac:dyDescent="0.25">
      <c r="A726" s="423"/>
      <c r="B726" s="346" t="s">
        <v>60</v>
      </c>
      <c r="C726" s="307" t="s">
        <v>16</v>
      </c>
      <c r="D726" s="41">
        <v>151</v>
      </c>
      <c r="E726" s="41" t="s">
        <v>276</v>
      </c>
      <c r="F726" s="48" t="s">
        <v>277</v>
      </c>
      <c r="G726" s="43">
        <f>SUM(H726:K726)</f>
        <v>56156</v>
      </c>
      <c r="H726" s="22">
        <v>20397</v>
      </c>
      <c r="I726" s="22">
        <v>15423</v>
      </c>
      <c r="J726" s="22">
        <v>15173</v>
      </c>
      <c r="K726" s="22">
        <v>5163</v>
      </c>
    </row>
    <row r="727" spans="1:15" ht="17.45" customHeight="1" thickBot="1" x14ac:dyDescent="0.3">
      <c r="A727" s="424"/>
      <c r="B727" s="425"/>
      <c r="C727" s="426"/>
      <c r="D727" s="422" t="s">
        <v>36</v>
      </c>
      <c r="E727" s="422"/>
      <c r="F727" s="422"/>
      <c r="G727" s="299">
        <f>SUM(H727:K727)</f>
        <v>56156</v>
      </c>
      <c r="H727" s="299">
        <f t="shared" ref="H727:K727" si="137">SUM(H726)</f>
        <v>20397</v>
      </c>
      <c r="I727" s="299">
        <f t="shared" si="137"/>
        <v>15423</v>
      </c>
      <c r="J727" s="299">
        <f t="shared" si="137"/>
        <v>15173</v>
      </c>
      <c r="K727" s="299">
        <f t="shared" si="137"/>
        <v>5163</v>
      </c>
    </row>
    <row r="728" spans="1:15" ht="17.45" customHeight="1" thickTop="1" thickBot="1" x14ac:dyDescent="0.3">
      <c r="A728" s="398" t="s">
        <v>253</v>
      </c>
      <c r="B728" s="399"/>
      <c r="C728" s="399"/>
      <c r="D728" s="399"/>
      <c r="E728" s="399"/>
      <c r="F728" s="400"/>
      <c r="G728" s="297">
        <f>SUM(H728:K728)</f>
        <v>32046492.149999999</v>
      </c>
      <c r="H728" s="298">
        <f>SUM(H16,H199,H224,H248,H267+H289+H313+H337+H359+H382+H402+H426+H441+H465+H483+H507+H526+H534+H541+H545+H556+H573+H591+H607+H622+H637+H648+H657+H666+H675+H683+H693+H700+H708+H716+H725)</f>
        <v>8974855</v>
      </c>
      <c r="I728" s="298">
        <f>SUM(I16,I199,I224,I248,I267+I289+I313+I337+I359+I382+I402+I426+I441+I465+I483+I507+I526+I534+I541+I545+I556+I573+I591+I607+I622+I637+I648+I657+I666+I675+I683+I693+I700+I708+I716+I725)</f>
        <v>10867684.15</v>
      </c>
      <c r="J728" s="298">
        <f>SUM(J16,J199,J224,J248,J267+J289+J313+J337+J359+J382+J402+J426+J441+J465+J483+J507+J526+J534+J541+J545+J556+J573+J591+J607+J622+J637+J648+J657+J666+J675+J683+J693+J700+J708+J716+J725)</f>
        <v>7800812</v>
      </c>
      <c r="K728" s="298">
        <f>SUM(K16,K199,K224,K248,K267+K289+K313+K337+K359+K382+K402+K426+K441+K465+K483+K507+K526+K534+K541+K545+K556+K573+K591+K607+K622+K637+K648+K657+K666+K675+K683+K693+K700+K708+K716+K725)</f>
        <v>4403141</v>
      </c>
      <c r="M728" s="86"/>
      <c r="O728" s="86"/>
    </row>
    <row r="729" spans="1:15" ht="42.75" customHeight="1" thickTop="1" x14ac:dyDescent="0.25">
      <c r="A729" s="394" t="s">
        <v>254</v>
      </c>
      <c r="B729" s="13" t="s">
        <v>60</v>
      </c>
      <c r="C729" s="12" t="s">
        <v>16</v>
      </c>
      <c r="D729" s="14"/>
      <c r="E729" s="14"/>
      <c r="F729" s="27"/>
      <c r="G729" s="295">
        <f t="shared" ref="G729:G730" si="138">SUM(H729:K729)</f>
        <v>4738361</v>
      </c>
      <c r="H729" s="28">
        <f>SUM(H45,H206,H229,H250+H271+H293+H318+H340+H362+H386+H404+H428+H444+H468+H488+H510+H726)</f>
        <v>2171285</v>
      </c>
      <c r="I729" s="28">
        <f>SUM(I45,I206,I229,I250+I271+I293+I318+I340+I362+I386+I404+I428+I444+I468+I488+I510+I726)</f>
        <v>1142731</v>
      </c>
      <c r="J729" s="28">
        <f>SUM(J45,J206,J229,J250+J271+J293+J318+J340+J362+J386+J404+J428+J444+J468+J488+J510+J726)</f>
        <v>1005792</v>
      </c>
      <c r="K729" s="28">
        <f>SUM(K45,K206,K229,K250+K271+K293+K318+K340+K362+K386+K404+K428+K444+K468+K488+K510+K726)</f>
        <v>418553</v>
      </c>
    </row>
    <row r="730" spans="1:15" ht="67.349999999999994" customHeight="1" x14ac:dyDescent="0.25">
      <c r="A730" s="394"/>
      <c r="B730" s="13" t="s">
        <v>61</v>
      </c>
      <c r="C730" s="12" t="s">
        <v>62</v>
      </c>
      <c r="D730" s="14"/>
      <c r="E730" s="9"/>
      <c r="F730" s="10"/>
      <c r="G730" s="8">
        <f t="shared" si="138"/>
        <v>141736</v>
      </c>
      <c r="H730" s="11">
        <f>SUM(H50)</f>
        <v>1880</v>
      </c>
      <c r="I730" s="11">
        <f>SUM(I50)</f>
        <v>10897</v>
      </c>
      <c r="J730" s="11">
        <f>SUM(J50)</f>
        <v>108840</v>
      </c>
      <c r="K730" s="11">
        <f>SUM(K50)</f>
        <v>20119</v>
      </c>
    </row>
    <row r="731" spans="1:15" ht="50.25" customHeight="1" x14ac:dyDescent="0.25">
      <c r="A731" s="394"/>
      <c r="B731" s="13" t="s">
        <v>70</v>
      </c>
      <c r="C731" s="12" t="s">
        <v>71</v>
      </c>
      <c r="D731" s="14"/>
      <c r="E731" s="9"/>
      <c r="F731" s="10"/>
      <c r="G731" s="8">
        <f>SUM(H731:K731)</f>
        <v>135964</v>
      </c>
      <c r="H731" s="11">
        <f>SUM(H58,)</f>
        <v>5000</v>
      </c>
      <c r="I731" s="11">
        <f>SUM(I58,)</f>
        <v>4700</v>
      </c>
      <c r="J731" s="11">
        <f>SUM(J58,)</f>
        <v>96264</v>
      </c>
      <c r="K731" s="11">
        <f>SUM(K58,)</f>
        <v>30000</v>
      </c>
    </row>
    <row r="732" spans="1:15" ht="27.75" customHeight="1" x14ac:dyDescent="0.25">
      <c r="A732" s="394"/>
      <c r="B732" s="18" t="s">
        <v>72</v>
      </c>
      <c r="C732" s="17" t="s">
        <v>73</v>
      </c>
      <c r="D732" s="14"/>
      <c r="E732" s="9"/>
      <c r="F732" s="10"/>
      <c r="G732" s="8">
        <f t="shared" ref="G732:G742" si="139">SUM(H732:K732)</f>
        <v>131814.15</v>
      </c>
      <c r="H732" s="11">
        <f>SUM(H61,H208,H712)</f>
        <v>12031</v>
      </c>
      <c r="I732" s="11">
        <f>SUM(I61,I208,I712)</f>
        <v>24038.15</v>
      </c>
      <c r="J732" s="11">
        <f>SUM(J61,J208,J712)</f>
        <v>80061</v>
      </c>
      <c r="K732" s="11">
        <f>SUM(K61,K208,K712)</f>
        <v>15684</v>
      </c>
    </row>
    <row r="733" spans="1:15" ht="39.200000000000003" customHeight="1" x14ac:dyDescent="0.25">
      <c r="A733" s="394"/>
      <c r="B733" s="18" t="s">
        <v>86</v>
      </c>
      <c r="C733" s="17" t="s">
        <v>87</v>
      </c>
      <c r="D733" s="14"/>
      <c r="E733" s="9"/>
      <c r="F733" s="10"/>
      <c r="G733" s="8">
        <f>SUM(G67,G211,G232,G253,G273,G297+G321+G343+G365+G388+G407+G430+G447+G470+G491+G512+G533+G540++G707)</f>
        <v>1946634</v>
      </c>
      <c r="H733" s="11">
        <f>SUM(H67,H211,H232,H253,H273,H297+H321+H343+H365+H388+H407+H430+H447+H470+H491+H512+H533+H540++H707)</f>
        <v>517992</v>
      </c>
      <c r="I733" s="11">
        <f>SUM(I67,I211,I232,I253,I273,I297+I321+I343+I365+I388+I407+I430+I447+I470+I491+I512+I533+I540++I707)</f>
        <v>594951</v>
      </c>
      <c r="J733" s="11">
        <f>SUM(J67,J211,J232,J253,J273,J297+J321+J343+J365+J388+J407+J430+J447+J470+J491+J512+J533+J540++J707)</f>
        <v>584997</v>
      </c>
      <c r="K733" s="11">
        <f>SUM(K67,K211,K232,K253,K273,K297+K321+K343+K365+K388+K407+K430+K447+K470+K491+K512+K533+K540++K707)</f>
        <v>248694</v>
      </c>
    </row>
    <row r="734" spans="1:15" ht="30.75" customHeight="1" x14ac:dyDescent="0.25">
      <c r="A734" s="394"/>
      <c r="B734" s="127" t="s">
        <v>101</v>
      </c>
      <c r="C734" s="128" t="s">
        <v>102</v>
      </c>
      <c r="D734" s="135"/>
      <c r="E734" s="136"/>
      <c r="F734" s="137"/>
      <c r="G734" s="138">
        <f t="shared" si="139"/>
        <v>43000</v>
      </c>
      <c r="H734" s="139">
        <f>SUM(H69,H234,H255,H275,H299+H323+H345+H367+H390+H409+H432+H449+H472+H493+H514+H685)</f>
        <v>1300</v>
      </c>
      <c r="I734" s="139">
        <f>SUM(I69,I234,I255,I275,I299+I323+I345+I367+I390+I409+I432+I449+I472+I493+I514+I685)</f>
        <v>9200</v>
      </c>
      <c r="J734" s="139">
        <f>SUM(J69,J234,J255,J275,J299+J323+J345+J367+J390+J409+J432+J449+J472+J493+J514+J685)</f>
        <v>26800</v>
      </c>
      <c r="K734" s="139">
        <f>SUM(K69,K234,K255,K275,K299+K323+K345+K367+K390+K409+K432+K449+K472+K493+K514+K685)</f>
        <v>5700</v>
      </c>
      <c r="M734" s="63"/>
    </row>
    <row r="735" spans="1:15" ht="42" customHeight="1" x14ac:dyDescent="0.25">
      <c r="A735" s="394"/>
      <c r="B735" s="18" t="s">
        <v>108</v>
      </c>
      <c r="C735" s="17" t="s">
        <v>105</v>
      </c>
      <c r="D735" s="14"/>
      <c r="E735" s="9"/>
      <c r="F735" s="10"/>
      <c r="G735" s="8">
        <f t="shared" si="139"/>
        <v>12541095</v>
      </c>
      <c r="H735" s="11">
        <f>SUM(H77,H216,H553,H570,H586+H604+H619+H634+H645+H654+H663+H674+H682+H692+H699)</f>
        <v>3413325</v>
      </c>
      <c r="I735" s="11">
        <f>SUM(I77,I216,I553,I570,I586+I604+I619+I634+I645+I654+I663+I674+I682+I692+I699)</f>
        <v>4959547</v>
      </c>
      <c r="J735" s="11">
        <f>SUM(J77,J216,J553,J570,J586+J604+J619+J634+J645+J654+J663+J674+J682+J692+J699)</f>
        <v>1803981</v>
      </c>
      <c r="K735" s="11">
        <f>SUM(K77,K216,K553,K570,K586+K604+K619+K634+K645+K654+K663+K674+K682+K692+K699)</f>
        <v>2364242</v>
      </c>
    </row>
    <row r="736" spans="1:15" ht="39.200000000000003" customHeight="1" x14ac:dyDescent="0.25">
      <c r="A736" s="394"/>
      <c r="B736" s="127" t="s">
        <v>109</v>
      </c>
      <c r="C736" s="140" t="s">
        <v>122</v>
      </c>
      <c r="D736" s="135"/>
      <c r="E736" s="136"/>
      <c r="F736" s="137"/>
      <c r="G736" s="8">
        <f t="shared" si="139"/>
        <v>2857642</v>
      </c>
      <c r="H736" s="139">
        <f>SUM(H105,H218,H240,H261+H281+H305+H329+H351+H373+H395+H415+H436+H455+H477+H499+H519+H544+H555+H572+H588+H606+H621+H636+H647+H656+H665+H715+H719)</f>
        <v>798887</v>
      </c>
      <c r="I736" s="139">
        <f>SUM(I105,I218,I240,I261+I281+I305+I329+I351+I373+I395+I415+I436+I455+I477+I499+I519+I544+I555+I572+I588+I606+I621+I636+I647+I656+I665+I715+I719)</f>
        <v>818978</v>
      </c>
      <c r="J736" s="139">
        <f>SUM(J105,J218,J240,J261+J281+J305+J329+J351+J373+J395+J415+J436+J455+J477+J499+J519+J544+J555+J572+J588+J606+J621+J636+J647+J656+J665+J715+J719)</f>
        <v>724154</v>
      </c>
      <c r="K736" s="139">
        <f>SUM(K105,K218,K240,K261+K281+K305+K329+K351+K373+K395+K415+K436+K455+K477+K499+K519+K544+K555+K572+K588+K606+K621+K636+K647+K656+K665+K715+K719)</f>
        <v>515623</v>
      </c>
    </row>
    <row r="737" spans="1:11" ht="40.700000000000003" customHeight="1" x14ac:dyDescent="0.25">
      <c r="A737" s="394"/>
      <c r="B737" s="18" t="s">
        <v>128</v>
      </c>
      <c r="C737" s="3" t="s">
        <v>127</v>
      </c>
      <c r="D737" s="14"/>
      <c r="E737" s="9"/>
      <c r="F737" s="10"/>
      <c r="G737" s="138">
        <f>SUM(H737:K737)</f>
        <v>3269764</v>
      </c>
      <c r="H737" s="139">
        <f>SUM(H123,H243,H263,H284,H397,H479,H521,H308+H332+H354+H376+H418+H458+H502+H724)</f>
        <v>1056395</v>
      </c>
      <c r="I737" s="139">
        <f>SUM(I123,I243,I263,I284,I397,I479,I521,I308+I332+I354+I376+I418+I458+I502+I724)</f>
        <v>900977</v>
      </c>
      <c r="J737" s="139">
        <f>SUM(J123,J243,J263,J284,J397,J479,J521,J308+J332+J354+J376+J418+J458+J502+J724)</f>
        <v>922570</v>
      </c>
      <c r="K737" s="139">
        <f>SUM(K123,K243,K263,K284,K397,K479,K521,K308+K332+K354+K376+K418+K458+K502+K724)</f>
        <v>389822</v>
      </c>
    </row>
    <row r="738" spans="1:11" ht="33.75" customHeight="1" x14ac:dyDescent="0.25">
      <c r="A738" s="394"/>
      <c r="B738" s="18" t="s">
        <v>129</v>
      </c>
      <c r="C738" s="17" t="s">
        <v>130</v>
      </c>
      <c r="D738" s="14"/>
      <c r="E738" s="9"/>
      <c r="F738" s="10"/>
      <c r="G738" s="8">
        <f t="shared" si="139"/>
        <v>363040</v>
      </c>
      <c r="H738" s="11">
        <f>SUM(H129)</f>
        <v>0</v>
      </c>
      <c r="I738" s="11">
        <f>SUM(I129)</f>
        <v>8470</v>
      </c>
      <c r="J738" s="11">
        <f>SUM(J129)</f>
        <v>354570</v>
      </c>
      <c r="K738" s="11">
        <f>SUM(K129)</f>
        <v>0</v>
      </c>
    </row>
    <row r="739" spans="1:11" ht="30.75" customHeight="1" x14ac:dyDescent="0.25">
      <c r="A739" s="394"/>
      <c r="B739" s="18" t="s">
        <v>135</v>
      </c>
      <c r="C739" s="17" t="s">
        <v>136</v>
      </c>
      <c r="D739" s="14"/>
      <c r="E739" s="9"/>
      <c r="F739" s="10"/>
      <c r="G739" s="8">
        <f t="shared" si="139"/>
        <v>2392150</v>
      </c>
      <c r="H739" s="11">
        <f>SUM(H146,H220,H247,H266,H288+H312+H336+H358+H381+H401+H425+H440+H464+H482+H506+H525)</f>
        <v>604304</v>
      </c>
      <c r="I739" s="11">
        <f>SUM(I146,I220,I247,I266,I288+I312+I336+I358+I381+I401+I425+I440+I464+I482+I506+I525)</f>
        <v>1212855</v>
      </c>
      <c r="J739" s="11">
        <f>SUM(J146,J220,J247,J266,J288+J312+J336+J358+J381+J401+J425+J440+J464+J482+J506+J525)</f>
        <v>428987</v>
      </c>
      <c r="K739" s="11">
        <f>SUM(K146,K220,K247,K266,K288+K312+K336+K358+K381+K401+K425+K440+K464+K482+K506+K525)</f>
        <v>146004</v>
      </c>
    </row>
    <row r="740" spans="1:11" ht="36.75" customHeight="1" x14ac:dyDescent="0.25">
      <c r="A740" s="394"/>
      <c r="B740" s="18" t="s">
        <v>138</v>
      </c>
      <c r="C740" s="17" t="s">
        <v>289</v>
      </c>
      <c r="D740" s="14"/>
      <c r="E740" s="9"/>
      <c r="F740" s="10"/>
      <c r="G740" s="8">
        <f>SUM(G151,)</f>
        <v>986998</v>
      </c>
      <c r="H740" s="11">
        <f>SUM(H151,)</f>
        <v>171598</v>
      </c>
      <c r="I740" s="11">
        <f>SUM(I151,)</f>
        <v>400</v>
      </c>
      <c r="J740" s="11">
        <f>SUM(J151,)</f>
        <v>815000</v>
      </c>
      <c r="K740" s="11">
        <f>SUM(K151,)</f>
        <v>0</v>
      </c>
    </row>
    <row r="741" spans="1:11" ht="48.75" customHeight="1" x14ac:dyDescent="0.25">
      <c r="A741" s="394"/>
      <c r="B741" s="18" t="s">
        <v>144</v>
      </c>
      <c r="C741" s="17" t="s">
        <v>145</v>
      </c>
      <c r="D741" s="14"/>
      <c r="E741" s="9"/>
      <c r="F741" s="10"/>
      <c r="G741" s="138">
        <f>SUM(H741:K741)</f>
        <v>2473294</v>
      </c>
      <c r="H741" s="139">
        <f>SUM(H194,H223,H590)</f>
        <v>219858</v>
      </c>
      <c r="I741" s="139">
        <f>SUM(I194,I223,I590)</f>
        <v>1176290</v>
      </c>
      <c r="J741" s="139">
        <f>SUM(J194,J223,J590)</f>
        <v>834546</v>
      </c>
      <c r="K741" s="139">
        <f>SUM(K194,K223,K590)</f>
        <v>242600</v>
      </c>
    </row>
    <row r="742" spans="1:11" ht="32.25" customHeight="1" x14ac:dyDescent="0.25">
      <c r="A742" s="395"/>
      <c r="B742" s="61">
        <v>14</v>
      </c>
      <c r="C742" s="19" t="s">
        <v>148</v>
      </c>
      <c r="D742" s="1"/>
      <c r="E742" s="2"/>
      <c r="F742" s="10"/>
      <c r="G742" s="8">
        <f t="shared" si="139"/>
        <v>25000</v>
      </c>
      <c r="H742" s="11">
        <f>SUM(H198)</f>
        <v>1000</v>
      </c>
      <c r="I742" s="11">
        <f>SUM(I198)</f>
        <v>3650</v>
      </c>
      <c r="J742" s="11">
        <f>SUM(J198)</f>
        <v>14250</v>
      </c>
      <c r="K742" s="11">
        <f>SUM(K198)</f>
        <v>6100</v>
      </c>
    </row>
    <row r="744" spans="1:11" ht="14.25" x14ac:dyDescent="0.25">
      <c r="G744" s="87"/>
      <c r="H744" s="87"/>
      <c r="I744" s="87"/>
      <c r="J744" s="87"/>
      <c r="K744" s="87"/>
    </row>
    <row r="746" spans="1:11" ht="14.25" x14ac:dyDescent="0.25">
      <c r="G746" s="60"/>
      <c r="H746" s="60"/>
      <c r="I746" s="60"/>
      <c r="J746" s="60"/>
      <c r="K746" s="60"/>
    </row>
    <row r="754" spans="7:11" ht="37.5" customHeight="1" x14ac:dyDescent="0.25">
      <c r="G754" s="64"/>
      <c r="H754" s="65"/>
      <c r="I754" s="65"/>
      <c r="J754" s="65"/>
      <c r="K754" s="65"/>
    </row>
  </sheetData>
  <mergeCells count="639">
    <mergeCell ref="D440:F440"/>
    <mergeCell ref="C437:C440"/>
    <mergeCell ref="D450:D454"/>
    <mergeCell ref="H7:K7"/>
    <mergeCell ref="H8:K8"/>
    <mergeCell ref="A649:A656"/>
    <mergeCell ref="A676:A682"/>
    <mergeCell ref="A667:A674"/>
    <mergeCell ref="B427:B428"/>
    <mergeCell ref="B442:B444"/>
    <mergeCell ref="C442:C444"/>
    <mergeCell ref="A442:A464"/>
    <mergeCell ref="B484:B488"/>
    <mergeCell ref="C484:C488"/>
    <mergeCell ref="C649:C654"/>
    <mergeCell ref="C638:C645"/>
    <mergeCell ref="B638:B645"/>
    <mergeCell ref="B441:F441"/>
    <mergeCell ref="C431:C432"/>
    <mergeCell ref="D459:D461"/>
    <mergeCell ref="A427:A440"/>
    <mergeCell ref="C448:C449"/>
    <mergeCell ref="B433:B436"/>
    <mergeCell ref="A508:A525"/>
    <mergeCell ref="B410:B415"/>
    <mergeCell ref="D415:F415"/>
    <mergeCell ref="B416:B418"/>
    <mergeCell ref="B408:B409"/>
    <mergeCell ref="D420:D422"/>
    <mergeCell ref="D407:F407"/>
    <mergeCell ref="D405:D406"/>
    <mergeCell ref="B403:B404"/>
    <mergeCell ref="C403:C404"/>
    <mergeCell ref="D418:F418"/>
    <mergeCell ref="C408:C409"/>
    <mergeCell ref="C410:C415"/>
    <mergeCell ref="D404:F404"/>
    <mergeCell ref="C405:C407"/>
    <mergeCell ref="A360:A381"/>
    <mergeCell ref="B419:B425"/>
    <mergeCell ref="C419:C425"/>
    <mergeCell ref="B313:F313"/>
    <mergeCell ref="D437:D439"/>
    <mergeCell ref="B324:B329"/>
    <mergeCell ref="D397:F397"/>
    <mergeCell ref="B398:B401"/>
    <mergeCell ref="C398:C401"/>
    <mergeCell ref="D398:D400"/>
    <mergeCell ref="B396:B397"/>
    <mergeCell ref="C396:C397"/>
    <mergeCell ref="B391:B395"/>
    <mergeCell ref="D355:D357"/>
    <mergeCell ref="D351:F351"/>
    <mergeCell ref="D354:F354"/>
    <mergeCell ref="A403:A425"/>
    <mergeCell ref="B437:B440"/>
    <mergeCell ref="D430:F430"/>
    <mergeCell ref="C429:C430"/>
    <mergeCell ref="B355:B358"/>
    <mergeCell ref="B344:B345"/>
    <mergeCell ref="B402:F402"/>
    <mergeCell ref="D425:F425"/>
    <mergeCell ref="C330:C332"/>
    <mergeCell ref="B337:F337"/>
    <mergeCell ref="D323:F323"/>
    <mergeCell ref="C344:C345"/>
    <mergeCell ref="B209:B211"/>
    <mergeCell ref="C209:C211"/>
    <mergeCell ref="A485:A506"/>
    <mergeCell ref="A383:A401"/>
    <mergeCell ref="B383:B386"/>
    <mergeCell ref="C383:C386"/>
    <mergeCell ref="A249:A266"/>
    <mergeCell ref="B249:B250"/>
    <mergeCell ref="C249:C250"/>
    <mergeCell ref="C272:C273"/>
    <mergeCell ref="C355:C358"/>
    <mergeCell ref="B225:B229"/>
    <mergeCell ref="C225:C229"/>
    <mergeCell ref="A225:A247"/>
    <mergeCell ref="B426:F426"/>
    <mergeCell ref="A268:A288"/>
    <mergeCell ref="A290:A312"/>
    <mergeCell ref="A338:A358"/>
    <mergeCell ref="B360:B362"/>
    <mergeCell ref="C360:C362"/>
    <mergeCell ref="D656:F656"/>
    <mergeCell ref="C427:C428"/>
    <mergeCell ref="D390:F390"/>
    <mergeCell ref="D374:D375"/>
    <mergeCell ref="D293:F293"/>
    <mergeCell ref="C319:C321"/>
    <mergeCell ref="C387:C388"/>
    <mergeCell ref="B387:B388"/>
    <mergeCell ref="C298:C299"/>
    <mergeCell ref="D312:F312"/>
    <mergeCell ref="D401:F401"/>
    <mergeCell ref="D363:D364"/>
    <mergeCell ref="D365:F365"/>
    <mergeCell ref="B368:B373"/>
    <mergeCell ref="B352:B354"/>
    <mergeCell ref="B377:B381"/>
    <mergeCell ref="C391:C395"/>
    <mergeCell ref="C389:C390"/>
    <mergeCell ref="B338:B340"/>
    <mergeCell ref="B359:F359"/>
    <mergeCell ref="D386:F386"/>
    <mergeCell ref="D377:D379"/>
    <mergeCell ref="C346:C351"/>
    <mergeCell ref="B405:B407"/>
    <mergeCell ref="B254:B255"/>
    <mergeCell ref="C254:C255"/>
    <mergeCell ref="F290:F292"/>
    <mergeCell ref="D261:F261"/>
    <mergeCell ref="D266:F266"/>
    <mergeCell ref="C264:C266"/>
    <mergeCell ref="C285:C288"/>
    <mergeCell ref="B285:B288"/>
    <mergeCell ref="B274:B275"/>
    <mergeCell ref="C276:C281"/>
    <mergeCell ref="D256:D260"/>
    <mergeCell ref="D264:D265"/>
    <mergeCell ref="C268:C271"/>
    <mergeCell ref="D288:F288"/>
    <mergeCell ref="D275:F275"/>
    <mergeCell ref="C274:C275"/>
    <mergeCell ref="D285:D287"/>
    <mergeCell ref="C290:C293"/>
    <mergeCell ref="B290:B293"/>
    <mergeCell ref="D727:F727"/>
    <mergeCell ref="A726:A727"/>
    <mergeCell ref="B726:B727"/>
    <mergeCell ref="C726:C727"/>
    <mergeCell ref="D682:F682"/>
    <mergeCell ref="A684:A692"/>
    <mergeCell ref="E686:E691"/>
    <mergeCell ref="F679:F681"/>
    <mergeCell ref="B684:B685"/>
    <mergeCell ref="C684:C685"/>
    <mergeCell ref="D685:F685"/>
    <mergeCell ref="B683:F683"/>
    <mergeCell ref="C676:C682"/>
    <mergeCell ref="B676:B682"/>
    <mergeCell ref="A701:A707"/>
    <mergeCell ref="C686:C692"/>
    <mergeCell ref="C713:C715"/>
    <mergeCell ref="C720:C724"/>
    <mergeCell ref="F704:F706"/>
    <mergeCell ref="B709:B712"/>
    <mergeCell ref="C709:C712"/>
    <mergeCell ref="E709:E711"/>
    <mergeCell ref="F720:F723"/>
    <mergeCell ref="B725:F725"/>
    <mergeCell ref="F643:F644"/>
    <mergeCell ref="C646:C647"/>
    <mergeCell ref="E652:E653"/>
    <mergeCell ref="F652:F653"/>
    <mergeCell ref="B637:F637"/>
    <mergeCell ref="F535:F539"/>
    <mergeCell ref="B542:B544"/>
    <mergeCell ref="D544:F544"/>
    <mergeCell ref="B492:B493"/>
    <mergeCell ref="C492:C493"/>
    <mergeCell ref="E643:E644"/>
    <mergeCell ref="B574:B586"/>
    <mergeCell ref="D645:F645"/>
    <mergeCell ref="B534:F534"/>
    <mergeCell ref="B541:F541"/>
    <mergeCell ref="B520:B521"/>
    <mergeCell ref="C520:C521"/>
    <mergeCell ref="D525:F525"/>
    <mergeCell ref="D503:D505"/>
    <mergeCell ref="C494:C499"/>
    <mergeCell ref="D510:F510"/>
    <mergeCell ref="E582:E585"/>
    <mergeCell ref="F582:F585"/>
    <mergeCell ref="C623:C634"/>
    <mergeCell ref="D540:F540"/>
    <mergeCell ref="B508:B510"/>
    <mergeCell ref="E535:E539"/>
    <mergeCell ref="C542:C544"/>
    <mergeCell ref="C535:C540"/>
    <mergeCell ref="B535:B540"/>
    <mergeCell ref="B526:F526"/>
    <mergeCell ref="C511:C512"/>
    <mergeCell ref="D529:D530"/>
    <mergeCell ref="E542:E543"/>
    <mergeCell ref="F542:F543"/>
    <mergeCell ref="C522:C525"/>
    <mergeCell ref="B511:B512"/>
    <mergeCell ref="B522:B525"/>
    <mergeCell ref="D515:D518"/>
    <mergeCell ref="D519:F519"/>
    <mergeCell ref="C515:C519"/>
    <mergeCell ref="B513:B514"/>
    <mergeCell ref="C513:C514"/>
    <mergeCell ref="D514:F514"/>
    <mergeCell ref="D521:F521"/>
    <mergeCell ref="B515:B519"/>
    <mergeCell ref="D533:F533"/>
    <mergeCell ref="D522:D524"/>
    <mergeCell ref="A13:A14"/>
    <mergeCell ref="D67:F67"/>
    <mergeCell ref="D38:F38"/>
    <mergeCell ref="D45:F45"/>
    <mergeCell ref="D58:F58"/>
    <mergeCell ref="B59:B61"/>
    <mergeCell ref="B16:F16"/>
    <mergeCell ref="C59:C61"/>
    <mergeCell ref="D61:F61"/>
    <mergeCell ref="D50:F50"/>
    <mergeCell ref="B46:B50"/>
    <mergeCell ref="C46:C50"/>
    <mergeCell ref="D22:D37"/>
    <mergeCell ref="B51:B58"/>
    <mergeCell ref="C51:C58"/>
    <mergeCell ref="A17:A198"/>
    <mergeCell ref="B130:B146"/>
    <mergeCell ref="C130:C146"/>
    <mergeCell ref="D131:D135"/>
    <mergeCell ref="D138:D145"/>
    <mergeCell ref="B147:B151"/>
    <mergeCell ref="C147:C151"/>
    <mergeCell ref="B106:B123"/>
    <mergeCell ref="D123:F123"/>
    <mergeCell ref="B289:F289"/>
    <mergeCell ref="D295:D296"/>
    <mergeCell ref="D250:F250"/>
    <mergeCell ref="D253:F253"/>
    <mergeCell ref="D395:F395"/>
    <mergeCell ref="D336:F336"/>
    <mergeCell ref="D340:F340"/>
    <mergeCell ref="C338:C340"/>
    <mergeCell ref="B346:B351"/>
    <mergeCell ref="B382:F382"/>
    <mergeCell ref="D391:D394"/>
    <mergeCell ref="D346:D350"/>
    <mergeCell ref="D373:F373"/>
    <mergeCell ref="C363:C365"/>
    <mergeCell ref="C377:C381"/>
    <mergeCell ref="D358:F358"/>
    <mergeCell ref="B374:B376"/>
    <mergeCell ref="C374:C376"/>
    <mergeCell ref="C341:C343"/>
    <mergeCell ref="B341:B343"/>
    <mergeCell ref="D368:D372"/>
    <mergeCell ref="B366:B367"/>
    <mergeCell ref="C368:C373"/>
    <mergeCell ref="D352:D353"/>
    <mergeCell ref="D493:F493"/>
    <mergeCell ref="D499:F499"/>
    <mergeCell ref="C500:C502"/>
    <mergeCell ref="D500:D501"/>
    <mergeCell ref="C508:C510"/>
    <mergeCell ref="D494:D498"/>
    <mergeCell ref="D502:F502"/>
    <mergeCell ref="B500:B502"/>
    <mergeCell ref="C503:C506"/>
    <mergeCell ref="B503:B506"/>
    <mergeCell ref="B507:F507"/>
    <mergeCell ref="E508:E509"/>
    <mergeCell ref="F508:F509"/>
    <mergeCell ref="D506:F506"/>
    <mergeCell ref="C466:C468"/>
    <mergeCell ref="B459:B464"/>
    <mergeCell ref="B465:F465"/>
    <mergeCell ref="D458:F458"/>
    <mergeCell ref="B471:B472"/>
    <mergeCell ref="C471:C472"/>
    <mergeCell ref="D472:F472"/>
    <mergeCell ref="B456:B458"/>
    <mergeCell ref="B480:B482"/>
    <mergeCell ref="B469:B470"/>
    <mergeCell ref="C459:C464"/>
    <mergeCell ref="C480:C482"/>
    <mergeCell ref="D473:D476"/>
    <mergeCell ref="C469:C470"/>
    <mergeCell ref="F658:F662"/>
    <mergeCell ref="D697:D698"/>
    <mergeCell ref="B694:B699"/>
    <mergeCell ref="D712:F712"/>
    <mergeCell ref="C456:C458"/>
    <mergeCell ref="D456:D457"/>
    <mergeCell ref="A542:A544"/>
    <mergeCell ref="C473:C477"/>
    <mergeCell ref="B473:B477"/>
    <mergeCell ref="D477:F477"/>
    <mergeCell ref="B494:B499"/>
    <mergeCell ref="D491:F491"/>
    <mergeCell ref="C489:C491"/>
    <mergeCell ref="B489:B491"/>
    <mergeCell ref="D489:D490"/>
    <mergeCell ref="A535:A540"/>
    <mergeCell ref="A466:A482"/>
    <mergeCell ref="B466:B468"/>
    <mergeCell ref="B478:B479"/>
    <mergeCell ref="C478:C479"/>
    <mergeCell ref="D480:D481"/>
    <mergeCell ref="D468:F468"/>
    <mergeCell ref="D512:F512"/>
    <mergeCell ref="D479:F479"/>
    <mergeCell ref="C664:C665"/>
    <mergeCell ref="B664:B665"/>
    <mergeCell ref="E667:E673"/>
    <mergeCell ref="F667:F673"/>
    <mergeCell ref="B667:B674"/>
    <mergeCell ref="D674:F674"/>
    <mergeCell ref="C667:C674"/>
    <mergeCell ref="B693:F693"/>
    <mergeCell ref="F709:F711"/>
    <mergeCell ref="A729:A742"/>
    <mergeCell ref="A638:A647"/>
    <mergeCell ref="A658:A665"/>
    <mergeCell ref="A694:A699"/>
    <mergeCell ref="A717:A724"/>
    <mergeCell ref="A728:F728"/>
    <mergeCell ref="B716:F716"/>
    <mergeCell ref="D719:F719"/>
    <mergeCell ref="C717:C719"/>
    <mergeCell ref="B717:B719"/>
    <mergeCell ref="B657:F657"/>
    <mergeCell ref="A710:A715"/>
    <mergeCell ref="B713:B715"/>
    <mergeCell ref="B700:F700"/>
    <mergeCell ref="D707:F707"/>
    <mergeCell ref="C701:C707"/>
    <mergeCell ref="B701:B707"/>
    <mergeCell ref="B708:F708"/>
    <mergeCell ref="D713:D714"/>
    <mergeCell ref="D715:F715"/>
    <mergeCell ref="B675:F675"/>
    <mergeCell ref="B720:B724"/>
    <mergeCell ref="D677:D678"/>
    <mergeCell ref="C655:C656"/>
    <mergeCell ref="G9:K9"/>
    <mergeCell ref="H1:K1"/>
    <mergeCell ref="H2:K2"/>
    <mergeCell ref="H3:K3"/>
    <mergeCell ref="H4:K4"/>
    <mergeCell ref="H5:K5"/>
    <mergeCell ref="H6:K6"/>
    <mergeCell ref="D129:F129"/>
    <mergeCell ref="D243:F243"/>
    <mergeCell ref="D105:F105"/>
    <mergeCell ref="B11:K11"/>
    <mergeCell ref="J12:K12"/>
    <mergeCell ref="G13:G14"/>
    <mergeCell ref="H13:K13"/>
    <mergeCell ref="B13:B14"/>
    <mergeCell ref="D13:D14"/>
    <mergeCell ref="E13:E14"/>
    <mergeCell ref="F13:F14"/>
    <mergeCell ref="B10:K10"/>
    <mergeCell ref="C230:C232"/>
    <mergeCell ref="D232:F232"/>
    <mergeCell ref="D235:D239"/>
    <mergeCell ref="B233:B234"/>
    <mergeCell ref="C233:C234"/>
    <mergeCell ref="B235:B240"/>
    <mergeCell ref="D146:F146"/>
    <mergeCell ref="C195:C198"/>
    <mergeCell ref="E163:F163"/>
    <mergeCell ref="B195:B198"/>
    <mergeCell ref="D229:F229"/>
    <mergeCell ref="D216:F216"/>
    <mergeCell ref="B219:B220"/>
    <mergeCell ref="B224:F224"/>
    <mergeCell ref="D151:F151"/>
    <mergeCell ref="D152:D159"/>
    <mergeCell ref="D160:D163"/>
    <mergeCell ref="D194:F194"/>
    <mergeCell ref="D164:D167"/>
    <mergeCell ref="E167:F167"/>
    <mergeCell ref="D168:D170"/>
    <mergeCell ref="E170:F170"/>
    <mergeCell ref="D171:D173"/>
    <mergeCell ref="C212:C216"/>
    <mergeCell ref="D213:D215"/>
    <mergeCell ref="B241:B243"/>
    <mergeCell ref="D211:F211"/>
    <mergeCell ref="B124:B129"/>
    <mergeCell ref="D202:D203"/>
    <mergeCell ref="D126:D128"/>
    <mergeCell ref="C200:C206"/>
    <mergeCell ref="B212:B216"/>
    <mergeCell ref="D195:D197"/>
    <mergeCell ref="D148:D149"/>
    <mergeCell ref="D220:F220"/>
    <mergeCell ref="E173:F173"/>
    <mergeCell ref="B200:B206"/>
    <mergeCell ref="D189:D193"/>
    <mergeCell ref="D204:D205"/>
    <mergeCell ref="E159:F159"/>
    <mergeCell ref="B152:B194"/>
    <mergeCell ref="C152:C194"/>
    <mergeCell ref="E188:F188"/>
    <mergeCell ref="D176:D188"/>
    <mergeCell ref="E193:F193"/>
    <mergeCell ref="D198:F198"/>
    <mergeCell ref="B199:F199"/>
    <mergeCell ref="D174:D175"/>
    <mergeCell ref="E175:F175"/>
    <mergeCell ref="D343:F343"/>
    <mergeCell ref="B389:B390"/>
    <mergeCell ref="D464:F464"/>
    <mergeCell ref="D432:F432"/>
    <mergeCell ref="D436:F436"/>
    <mergeCell ref="C433:C436"/>
    <mergeCell ref="D416:D417"/>
    <mergeCell ref="C416:C418"/>
    <mergeCell ref="B450:B455"/>
    <mergeCell ref="D455:F455"/>
    <mergeCell ref="B431:B432"/>
    <mergeCell ref="D428:F428"/>
    <mergeCell ref="C450:C455"/>
    <mergeCell ref="D447:F447"/>
    <mergeCell ref="C445:C447"/>
    <mergeCell ref="B445:B447"/>
    <mergeCell ref="D445:D446"/>
    <mergeCell ref="D444:F444"/>
    <mergeCell ref="D362:F362"/>
    <mergeCell ref="D449:F449"/>
    <mergeCell ref="D433:D435"/>
    <mergeCell ref="D409:F409"/>
    <mergeCell ref="B429:B430"/>
    <mergeCell ref="D410:D414"/>
    <mergeCell ref="D692:F692"/>
    <mergeCell ref="D699:F699"/>
    <mergeCell ref="E720:E723"/>
    <mergeCell ref="D724:F724"/>
    <mergeCell ref="B649:B654"/>
    <mergeCell ref="D654:F654"/>
    <mergeCell ref="D647:F647"/>
    <mergeCell ref="B648:F648"/>
    <mergeCell ref="B646:B647"/>
    <mergeCell ref="B655:B656"/>
    <mergeCell ref="D717:D718"/>
    <mergeCell ref="C694:C699"/>
    <mergeCell ref="D695:D696"/>
    <mergeCell ref="B686:B692"/>
    <mergeCell ref="E679:E681"/>
    <mergeCell ref="F686:F691"/>
    <mergeCell ref="D701:D702"/>
    <mergeCell ref="E704:E706"/>
    <mergeCell ref="E658:E662"/>
    <mergeCell ref="B658:B663"/>
    <mergeCell ref="C658:C663"/>
    <mergeCell ref="D663:F663"/>
    <mergeCell ref="B666:F666"/>
    <mergeCell ref="D665:F665"/>
    <mergeCell ref="A592:A606"/>
    <mergeCell ref="B592:B604"/>
    <mergeCell ref="C592:C604"/>
    <mergeCell ref="A608:A621"/>
    <mergeCell ref="B608:B619"/>
    <mergeCell ref="C608:C619"/>
    <mergeCell ref="D599:D600"/>
    <mergeCell ref="C620:C621"/>
    <mergeCell ref="D634:F634"/>
    <mergeCell ref="B607:F607"/>
    <mergeCell ref="E601:E602"/>
    <mergeCell ref="D615:D616"/>
    <mergeCell ref="D611:D612"/>
    <mergeCell ref="A623:A636"/>
    <mergeCell ref="D604:F604"/>
    <mergeCell ref="D606:F606"/>
    <mergeCell ref="D621:F621"/>
    <mergeCell ref="B620:B621"/>
    <mergeCell ref="D636:F636"/>
    <mergeCell ref="E631:E632"/>
    <mergeCell ref="F631:F632"/>
    <mergeCell ref="D627:D628"/>
    <mergeCell ref="D619:F619"/>
    <mergeCell ref="B623:B634"/>
    <mergeCell ref="B622:F622"/>
    <mergeCell ref="B635:B636"/>
    <mergeCell ref="C635:C636"/>
    <mergeCell ref="B448:B449"/>
    <mergeCell ref="B527:B533"/>
    <mergeCell ref="C527:C533"/>
    <mergeCell ref="D470:F470"/>
    <mergeCell ref="D588:F588"/>
    <mergeCell ref="D572:F572"/>
    <mergeCell ref="B591:F591"/>
    <mergeCell ref="D595:D596"/>
    <mergeCell ref="F601:F602"/>
    <mergeCell ref="C605:C606"/>
    <mergeCell ref="B554:B555"/>
    <mergeCell ref="B589:B590"/>
    <mergeCell ref="C589:C590"/>
    <mergeCell ref="D590:F590"/>
    <mergeCell ref="B605:B606"/>
    <mergeCell ref="C574:C586"/>
    <mergeCell ref="B545:F545"/>
    <mergeCell ref="C546:C553"/>
    <mergeCell ref="B483:F483"/>
    <mergeCell ref="D488:F488"/>
    <mergeCell ref="D482:F482"/>
    <mergeCell ref="A546:A555"/>
    <mergeCell ref="F546:F552"/>
    <mergeCell ref="D586:F586"/>
    <mergeCell ref="B556:F556"/>
    <mergeCell ref="D557:D558"/>
    <mergeCell ref="C557:C570"/>
    <mergeCell ref="B557:B570"/>
    <mergeCell ref="D570:F570"/>
    <mergeCell ref="C571:C572"/>
    <mergeCell ref="B546:B553"/>
    <mergeCell ref="C554:C555"/>
    <mergeCell ref="E546:E552"/>
    <mergeCell ref="B573:F573"/>
    <mergeCell ref="D580:D581"/>
    <mergeCell ref="D565:D566"/>
    <mergeCell ref="A574:A590"/>
    <mergeCell ref="B587:B588"/>
    <mergeCell ref="D553:F553"/>
    <mergeCell ref="D555:F555"/>
    <mergeCell ref="B571:B572"/>
    <mergeCell ref="D559:D560"/>
    <mergeCell ref="C587:C588"/>
    <mergeCell ref="D234:F234"/>
    <mergeCell ref="C244:C247"/>
    <mergeCell ref="D240:F240"/>
    <mergeCell ref="C235:C240"/>
    <mergeCell ref="B363:B365"/>
    <mergeCell ref="B230:B232"/>
    <mergeCell ref="D230:D231"/>
    <mergeCell ref="D223:F223"/>
    <mergeCell ref="C333:C336"/>
    <mergeCell ref="B333:B336"/>
    <mergeCell ref="D330:D331"/>
    <mergeCell ref="D297:F297"/>
    <mergeCell ref="B322:B323"/>
    <mergeCell ref="B309:B312"/>
    <mergeCell ref="C300:C305"/>
    <mergeCell ref="B314:B318"/>
    <mergeCell ref="C314:C318"/>
    <mergeCell ref="D314:D315"/>
    <mergeCell ref="D309:D311"/>
    <mergeCell ref="C322:C323"/>
    <mergeCell ref="B330:B332"/>
    <mergeCell ref="D324:D328"/>
    <mergeCell ref="B298:B299"/>
    <mergeCell ref="D345:F345"/>
    <mergeCell ref="D299:F299"/>
    <mergeCell ref="D388:F388"/>
    <mergeCell ref="D332:F332"/>
    <mergeCell ref="D333:D335"/>
    <mergeCell ref="D376:F376"/>
    <mergeCell ref="B244:B247"/>
    <mergeCell ref="D247:F247"/>
    <mergeCell ref="B282:B284"/>
    <mergeCell ref="C282:C284"/>
    <mergeCell ref="D381:F381"/>
    <mergeCell ref="D321:F321"/>
    <mergeCell ref="D329:F329"/>
    <mergeCell ref="D300:D304"/>
    <mergeCell ref="B319:B321"/>
    <mergeCell ref="D318:F318"/>
    <mergeCell ref="D319:D320"/>
    <mergeCell ref="C324:C329"/>
    <mergeCell ref="C309:C312"/>
    <mergeCell ref="D305:F305"/>
    <mergeCell ref="D367:F367"/>
    <mergeCell ref="D341:D342"/>
    <mergeCell ref="C366:C367"/>
    <mergeCell ref="C352:C354"/>
    <mergeCell ref="D273:F273"/>
    <mergeCell ref="C106:C123"/>
    <mergeCell ref="D255:F255"/>
    <mergeCell ref="C256:C261"/>
    <mergeCell ref="B256:B261"/>
    <mergeCell ref="D271:F271"/>
    <mergeCell ref="B248:F248"/>
    <mergeCell ref="B267:F267"/>
    <mergeCell ref="E269:E270"/>
    <mergeCell ref="C241:C243"/>
    <mergeCell ref="D241:D242"/>
    <mergeCell ref="D244:D246"/>
    <mergeCell ref="B264:B266"/>
    <mergeCell ref="F269:F270"/>
    <mergeCell ref="B251:B253"/>
    <mergeCell ref="C251:C253"/>
    <mergeCell ref="B217:B218"/>
    <mergeCell ref="C217:C218"/>
    <mergeCell ref="D218:F218"/>
    <mergeCell ref="B262:B263"/>
    <mergeCell ref="C262:C263"/>
    <mergeCell ref="D263:F263"/>
    <mergeCell ref="C219:C220"/>
    <mergeCell ref="D109:D119"/>
    <mergeCell ref="C124:C129"/>
    <mergeCell ref="C78:C105"/>
    <mergeCell ref="B17:B45"/>
    <mergeCell ref="C17:C45"/>
    <mergeCell ref="D19:D21"/>
    <mergeCell ref="D41:D44"/>
    <mergeCell ref="D53:D57"/>
    <mergeCell ref="C62:C67"/>
    <mergeCell ref="B62:B67"/>
    <mergeCell ref="B70:B77"/>
    <mergeCell ref="C70:C77"/>
    <mergeCell ref="D71:D72"/>
    <mergeCell ref="D77:F77"/>
    <mergeCell ref="D47:D49"/>
    <mergeCell ref="D63:D66"/>
    <mergeCell ref="D97:D103"/>
    <mergeCell ref="C68:C69"/>
    <mergeCell ref="B68:B69"/>
    <mergeCell ref="B78:B105"/>
    <mergeCell ref="D69:F69"/>
    <mergeCell ref="D96:F96"/>
    <mergeCell ref="D78:D95"/>
    <mergeCell ref="D104:F104"/>
    <mergeCell ref="D74:D76"/>
    <mergeCell ref="A527:A533"/>
    <mergeCell ref="A557:A572"/>
    <mergeCell ref="A314:A336"/>
    <mergeCell ref="A200:A223"/>
    <mergeCell ref="B207:B208"/>
    <mergeCell ref="C207:C208"/>
    <mergeCell ref="D208:F208"/>
    <mergeCell ref="B221:B223"/>
    <mergeCell ref="C221:C223"/>
    <mergeCell ref="D206:F206"/>
    <mergeCell ref="D284:F284"/>
    <mergeCell ref="D276:D280"/>
    <mergeCell ref="B272:B273"/>
    <mergeCell ref="B306:B308"/>
    <mergeCell ref="C306:C308"/>
    <mergeCell ref="D306:D307"/>
    <mergeCell ref="D308:F308"/>
    <mergeCell ref="B276:B281"/>
    <mergeCell ref="B268:B271"/>
    <mergeCell ref="B294:B297"/>
    <mergeCell ref="C294:C297"/>
    <mergeCell ref="E290:E292"/>
    <mergeCell ref="D281:F281"/>
    <mergeCell ref="B300:B305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2021-06-30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User</cp:lastModifiedBy>
  <cp:lastPrinted>2019-10-29T12:10:04Z</cp:lastPrinted>
  <dcterms:created xsi:type="dcterms:W3CDTF">2017-06-05T12:14:24Z</dcterms:created>
  <dcterms:modified xsi:type="dcterms:W3CDTF">2021-07-21T14:16:39Z</dcterms:modified>
</cp:coreProperties>
</file>