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sikeitimai\ĮSAKYMAI\2020-11-16 Nr.DĮV-1028\"/>
    </mc:Choice>
  </mc:AlternateContent>
  <bookViews>
    <workbookView xWindow="0" yWindow="0" windowWidth="28800" windowHeight="11832"/>
  </bookViews>
  <sheets>
    <sheet name="Išlaidos 2020-09-30" sheetId="4" r:id="rId1"/>
  </sheets>
  <calcPr calcId="152511"/>
</workbook>
</file>

<file path=xl/calcChain.xml><?xml version="1.0" encoding="utf-8"?>
<calcChain xmlns="http://schemas.openxmlformats.org/spreadsheetml/2006/main">
  <c r="H785" i="4" l="1"/>
  <c r="I785" i="4"/>
  <c r="J785" i="4"/>
  <c r="K785" i="4"/>
  <c r="H612" i="4"/>
  <c r="I612" i="4"/>
  <c r="J612" i="4"/>
  <c r="K612" i="4"/>
  <c r="G785" i="4"/>
  <c r="H782" i="4"/>
  <c r="I782" i="4"/>
  <c r="J782" i="4"/>
  <c r="K782" i="4"/>
  <c r="G782" i="4"/>
  <c r="G778" i="4" l="1"/>
  <c r="I778" i="4"/>
  <c r="J778" i="4"/>
  <c r="K778" i="4"/>
  <c r="H778" i="4"/>
  <c r="H774" i="4"/>
  <c r="I774" i="4"/>
  <c r="J774" i="4"/>
  <c r="I777" i="4"/>
  <c r="J777" i="4"/>
  <c r="K777" i="4"/>
  <c r="H777" i="4"/>
  <c r="H781" i="4"/>
  <c r="I781" i="4"/>
  <c r="J781" i="4"/>
  <c r="K781" i="4"/>
  <c r="G781" i="4"/>
  <c r="H769" i="4" l="1"/>
  <c r="I769" i="4"/>
  <c r="J769" i="4"/>
  <c r="K769" i="4"/>
  <c r="G769" i="4"/>
  <c r="G764" i="4"/>
  <c r="H756" i="4"/>
  <c r="I756" i="4"/>
  <c r="J756" i="4"/>
  <c r="K756" i="4"/>
  <c r="G753" i="4"/>
  <c r="H742" i="4"/>
  <c r="I742" i="4"/>
  <c r="J742" i="4"/>
  <c r="K742" i="4"/>
  <c r="H751" i="4"/>
  <c r="I751" i="4"/>
  <c r="J751" i="4"/>
  <c r="K751" i="4"/>
  <c r="G750" i="4"/>
  <c r="G751" i="4" s="1"/>
  <c r="G708" i="4"/>
  <c r="G698" i="4"/>
  <c r="G676" i="4"/>
  <c r="G630" i="4"/>
  <c r="G629" i="4"/>
  <c r="H597" i="4"/>
  <c r="I597" i="4"/>
  <c r="J597" i="4"/>
  <c r="K597" i="4"/>
  <c r="G611" i="4"/>
  <c r="G612" i="4" s="1"/>
  <c r="G610" i="4"/>
  <c r="G600" i="4"/>
  <c r="H583" i="4"/>
  <c r="I583" i="4"/>
  <c r="J583" i="4"/>
  <c r="K583" i="4"/>
  <c r="G582" i="4"/>
  <c r="G583" i="4" s="1"/>
  <c r="G573" i="4"/>
  <c r="G572" i="4"/>
  <c r="J191" i="4" l="1"/>
  <c r="G190" i="4"/>
  <c r="H191" i="4"/>
  <c r="I191" i="4"/>
  <c r="K191" i="4"/>
  <c r="G188" i="4"/>
  <c r="G189" i="4"/>
  <c r="G187" i="4"/>
  <c r="H174" i="4"/>
  <c r="I174" i="4"/>
  <c r="J174" i="4"/>
  <c r="K174" i="4"/>
  <c r="G173" i="4"/>
  <c r="G174" i="4" s="1"/>
  <c r="H172" i="4"/>
  <c r="I172" i="4"/>
  <c r="J172" i="4"/>
  <c r="K172" i="4"/>
  <c r="G169" i="4"/>
  <c r="G170" i="4"/>
  <c r="G171" i="4"/>
  <c r="G168" i="4"/>
  <c r="H167" i="4"/>
  <c r="I167" i="4"/>
  <c r="J167" i="4"/>
  <c r="K167" i="4"/>
  <c r="G163" i="4"/>
  <c r="H156" i="4"/>
  <c r="I156" i="4"/>
  <c r="J156" i="4"/>
  <c r="K156" i="4"/>
  <c r="G149" i="4"/>
  <c r="G150" i="4"/>
  <c r="G151" i="4"/>
  <c r="G152" i="4"/>
  <c r="G153" i="4"/>
  <c r="G154" i="4"/>
  <c r="G155" i="4"/>
  <c r="G191" i="4" l="1"/>
  <c r="G172" i="4"/>
  <c r="G156" i="4"/>
  <c r="H148" i="4"/>
  <c r="I148" i="4"/>
  <c r="J148" i="4"/>
  <c r="K148" i="4"/>
  <c r="G146" i="4"/>
  <c r="G147" i="4"/>
  <c r="G143" i="4"/>
  <c r="G144" i="4"/>
  <c r="H142" i="4"/>
  <c r="I142" i="4"/>
  <c r="J142" i="4"/>
  <c r="K142" i="4"/>
  <c r="G141" i="4"/>
  <c r="G133" i="4"/>
  <c r="G132" i="4"/>
  <c r="G131" i="4"/>
  <c r="H126" i="4"/>
  <c r="I126" i="4"/>
  <c r="J126" i="4"/>
  <c r="K126" i="4"/>
  <c r="G111" i="4"/>
  <c r="G108" i="4"/>
  <c r="G109" i="4"/>
  <c r="G110" i="4"/>
  <c r="G107" i="4"/>
  <c r="H473" i="4"/>
  <c r="I473" i="4"/>
  <c r="J473" i="4"/>
  <c r="K473" i="4"/>
  <c r="G471" i="4"/>
  <c r="G466" i="4"/>
  <c r="H310" i="4"/>
  <c r="I310" i="4"/>
  <c r="J310" i="4"/>
  <c r="K310" i="4"/>
  <c r="G308" i="4"/>
  <c r="G302" i="4"/>
  <c r="G74" i="4" l="1"/>
  <c r="G75" i="4"/>
  <c r="H70" i="4"/>
  <c r="I70" i="4"/>
  <c r="J70" i="4"/>
  <c r="K70" i="4"/>
  <c r="G69" i="4"/>
  <c r="H60" i="4"/>
  <c r="I60" i="4"/>
  <c r="J60" i="4"/>
  <c r="K60" i="4"/>
  <c r="G55" i="4"/>
  <c r="H54" i="4"/>
  <c r="I54" i="4"/>
  <c r="J54" i="4"/>
  <c r="K54" i="4"/>
  <c r="G48" i="4"/>
  <c r="G49" i="4"/>
  <c r="H46" i="4"/>
  <c r="I46" i="4"/>
  <c r="J46" i="4"/>
  <c r="K46" i="4"/>
  <c r="G45" i="4"/>
  <c r="H41" i="4"/>
  <c r="I41" i="4"/>
  <c r="J41" i="4"/>
  <c r="K41" i="4"/>
  <c r="G38" i="4"/>
  <c r="G39" i="4"/>
  <c r="G40" i="4"/>
  <c r="G33" i="4"/>
  <c r="G31" i="4"/>
  <c r="G30" i="4"/>
  <c r="G27" i="4"/>
  <c r="G28" i="4"/>
  <c r="G23" i="4" l="1"/>
  <c r="H19" i="4"/>
  <c r="I19" i="4"/>
  <c r="J19" i="4"/>
  <c r="K19" i="4"/>
  <c r="G17" i="4"/>
  <c r="G404" i="4"/>
  <c r="H384" i="4"/>
  <c r="I384" i="4"/>
  <c r="J384" i="4"/>
  <c r="K384" i="4"/>
  <c r="G383" i="4"/>
  <c r="G376" i="4"/>
  <c r="H245" i="4"/>
  <c r="I245" i="4"/>
  <c r="J245" i="4"/>
  <c r="K245" i="4"/>
  <c r="G244" i="4"/>
  <c r="G237" i="4"/>
  <c r="H359" i="4"/>
  <c r="I359" i="4"/>
  <c r="J359" i="4"/>
  <c r="K359" i="4"/>
  <c r="G358" i="4"/>
  <c r="G351" i="4"/>
  <c r="H519" i="4"/>
  <c r="I519" i="4"/>
  <c r="J519" i="4"/>
  <c r="K519" i="4"/>
  <c r="G518" i="4"/>
  <c r="G511" i="4"/>
  <c r="H429" i="4"/>
  <c r="I429" i="4"/>
  <c r="J429" i="4"/>
  <c r="K429" i="4"/>
  <c r="G428" i="4"/>
  <c r="G421" i="4"/>
  <c r="H334" i="4"/>
  <c r="I334" i="4"/>
  <c r="J334" i="4"/>
  <c r="K334" i="4"/>
  <c r="G333" i="4"/>
  <c r="G326" i="4"/>
  <c r="G280" i="4"/>
  <c r="G260" i="4"/>
  <c r="H450" i="4"/>
  <c r="I450" i="4"/>
  <c r="J450" i="4"/>
  <c r="K450" i="4"/>
  <c r="G449" i="4"/>
  <c r="G450" i="4" s="1"/>
  <c r="G445" i="4"/>
  <c r="H494" i="4"/>
  <c r="I494" i="4"/>
  <c r="J494" i="4"/>
  <c r="K494" i="4"/>
  <c r="G493" i="4"/>
  <c r="G494" i="4" s="1"/>
  <c r="G487" i="4"/>
  <c r="H538" i="4"/>
  <c r="I538" i="4"/>
  <c r="J538" i="4"/>
  <c r="K538" i="4"/>
  <c r="H540" i="4"/>
  <c r="I540" i="4"/>
  <c r="J540" i="4"/>
  <c r="K540" i="4"/>
  <c r="G539" i="4"/>
  <c r="G540" i="4" s="1"/>
  <c r="G533" i="4"/>
  <c r="H207" i="4"/>
  <c r="I207" i="4"/>
  <c r="J207" i="4"/>
  <c r="K207" i="4"/>
  <c r="G206" i="4"/>
  <c r="G207" i="4" s="1"/>
  <c r="G678" i="4" l="1"/>
  <c r="H685" i="4"/>
  <c r="I685" i="4"/>
  <c r="J685" i="4"/>
  <c r="K685" i="4"/>
  <c r="G718" i="4"/>
  <c r="G744" i="4"/>
  <c r="H553" i="4"/>
  <c r="G552" i="4"/>
  <c r="G549" i="4"/>
  <c r="H531" i="4"/>
  <c r="I531" i="4"/>
  <c r="J531" i="4"/>
  <c r="K531" i="4"/>
  <c r="G530" i="4"/>
  <c r="G531" i="4" s="1"/>
  <c r="J441" i="4"/>
  <c r="K441" i="4"/>
  <c r="H397" i="4"/>
  <c r="G396" i="4"/>
  <c r="G394" i="4"/>
  <c r="H391" i="4"/>
  <c r="I391" i="4"/>
  <c r="J391" i="4"/>
  <c r="K391" i="4"/>
  <c r="G388" i="4"/>
  <c r="G389" i="4"/>
  <c r="I372" i="4"/>
  <c r="J372" i="4"/>
  <c r="K372" i="4"/>
  <c r="H372" i="4"/>
  <c r="G370" i="4"/>
  <c r="G371" i="4"/>
  <c r="H347" i="4"/>
  <c r="G346" i="4"/>
  <c r="H319" i="4"/>
  <c r="I319" i="4"/>
  <c r="J319" i="4"/>
  <c r="K319" i="4"/>
  <c r="G318" i="4"/>
  <c r="H298" i="4"/>
  <c r="G297" i="4"/>
  <c r="I269" i="4"/>
  <c r="J269" i="4"/>
  <c r="K269" i="4"/>
  <c r="H269" i="4"/>
  <c r="G268" i="4"/>
  <c r="G267" i="4"/>
  <c r="I230" i="4"/>
  <c r="J230" i="4"/>
  <c r="K230" i="4"/>
  <c r="H230" i="4"/>
  <c r="G229" i="4"/>
  <c r="I250" i="4"/>
  <c r="J250" i="4"/>
  <c r="K250" i="4"/>
  <c r="H250" i="4"/>
  <c r="G249" i="4"/>
  <c r="I217" i="4" l="1"/>
  <c r="J217" i="4"/>
  <c r="K217" i="4"/>
  <c r="H217" i="4"/>
  <c r="G211" i="4"/>
  <c r="G212" i="4"/>
  <c r="I205" i="4"/>
  <c r="J205" i="4"/>
  <c r="K205" i="4"/>
  <c r="H205" i="4"/>
  <c r="G203" i="4"/>
  <c r="G204" i="4"/>
  <c r="G215" i="4"/>
  <c r="G216" i="4"/>
  <c r="H219" i="4"/>
  <c r="I219" i="4"/>
  <c r="J219" i="4"/>
  <c r="K219" i="4"/>
  <c r="G218" i="4"/>
  <c r="G219" i="4" s="1"/>
  <c r="H223" i="4"/>
  <c r="I223" i="4"/>
  <c r="J223" i="4"/>
  <c r="K223" i="4"/>
  <c r="G222" i="4"/>
  <c r="G223" i="4" s="1"/>
  <c r="H195" i="4"/>
  <c r="I195" i="4"/>
  <c r="J195" i="4"/>
  <c r="K195" i="4"/>
  <c r="G193" i="4"/>
  <c r="G194" i="4"/>
  <c r="G164" i="4"/>
  <c r="G161" i="4"/>
  <c r="G139" i="4"/>
  <c r="G138" i="4"/>
  <c r="H130" i="4"/>
  <c r="I130" i="4"/>
  <c r="J130" i="4"/>
  <c r="K130" i="4"/>
  <c r="G129" i="4"/>
  <c r="G119" i="4"/>
  <c r="G77" i="4"/>
  <c r="G52" i="4"/>
  <c r="G99" i="4"/>
  <c r="G680" i="4" l="1"/>
  <c r="H564" i="4"/>
  <c r="I564" i="4"/>
  <c r="J564" i="4"/>
  <c r="K564" i="4"/>
  <c r="H509" i="4"/>
  <c r="I509" i="4"/>
  <c r="J509" i="4"/>
  <c r="K509" i="4"/>
  <c r="G508" i="4"/>
  <c r="G509" i="4" s="1"/>
  <c r="H186" i="4" l="1"/>
  <c r="I186" i="4"/>
  <c r="J186" i="4"/>
  <c r="K186" i="4"/>
  <c r="G175" i="4"/>
  <c r="G145" i="4"/>
  <c r="G112" i="4"/>
  <c r="H105" i="4"/>
  <c r="I105" i="4"/>
  <c r="J105" i="4"/>
  <c r="K105" i="4"/>
  <c r="G104" i="4"/>
  <c r="G148" i="4" l="1"/>
  <c r="H43" i="4"/>
  <c r="I43" i="4"/>
  <c r="J43" i="4"/>
  <c r="K43" i="4"/>
  <c r="H210" i="4" l="1"/>
  <c r="I210" i="4"/>
  <c r="J210" i="4"/>
  <c r="K210" i="4"/>
  <c r="G208" i="4"/>
  <c r="G210" i="4" s="1"/>
  <c r="I162" i="4" l="1"/>
  <c r="J162" i="4"/>
  <c r="K162" i="4"/>
  <c r="H162" i="4"/>
  <c r="G56" i="4"/>
  <c r="G162" i="4" l="1"/>
  <c r="H72" i="4" l="1"/>
  <c r="I72" i="4"/>
  <c r="J72" i="4"/>
  <c r="K72" i="4"/>
  <c r="G71" i="4"/>
  <c r="G72" i="4" s="1"/>
  <c r="H772" i="4" l="1"/>
  <c r="H770" i="4" s="1"/>
  <c r="I772" i="4"/>
  <c r="I770" i="4" s="1"/>
  <c r="J772" i="4"/>
  <c r="J770" i="4" s="1"/>
  <c r="K772" i="4"/>
  <c r="K770" i="4" s="1"/>
  <c r="G771" i="4"/>
  <c r="G772" i="4" s="1"/>
  <c r="G770" i="4" s="1"/>
  <c r="G766" i="4"/>
  <c r="G745" i="4"/>
  <c r="H722" i="4"/>
  <c r="H714" i="4" s="1"/>
  <c r="I722" i="4"/>
  <c r="I714" i="4" s="1"/>
  <c r="J722" i="4"/>
  <c r="J714" i="4" s="1"/>
  <c r="K722" i="4"/>
  <c r="K714" i="4" s="1"/>
  <c r="G688" i="4"/>
  <c r="G675" i="4"/>
  <c r="G664" i="4"/>
  <c r="G667" i="4"/>
  <c r="H659" i="4" l="1"/>
  <c r="I659" i="4"/>
  <c r="J659" i="4"/>
  <c r="K659" i="4"/>
  <c r="G652" i="4"/>
  <c r="G658" i="4"/>
  <c r="G655" i="4"/>
  <c r="G654" i="4"/>
  <c r="G641" i="4"/>
  <c r="H635" i="4"/>
  <c r="I635" i="4"/>
  <c r="J635" i="4"/>
  <c r="K635" i="4"/>
  <c r="G628" i="4"/>
  <c r="G634" i="4"/>
  <c r="G616" i="4"/>
  <c r="G619" i="4"/>
  <c r="G599" i="4"/>
  <c r="H594" i="4"/>
  <c r="I594" i="4"/>
  <c r="J594" i="4"/>
  <c r="K594" i="4"/>
  <c r="G586" i="4"/>
  <c r="G587" i="4"/>
  <c r="H578" i="4" l="1"/>
  <c r="I578" i="4"/>
  <c r="J578" i="4"/>
  <c r="K578" i="4"/>
  <c r="G707" i="4"/>
  <c r="H702" i="4"/>
  <c r="I702" i="4"/>
  <c r="J702" i="4"/>
  <c r="K702" i="4"/>
  <c r="G697" i="4" l="1"/>
  <c r="G556" i="4"/>
  <c r="G548" i="4"/>
  <c r="H504" i="4"/>
  <c r="I504" i="4"/>
  <c r="J504" i="4"/>
  <c r="K504" i="4"/>
  <c r="G502" i="4"/>
  <c r="G503" i="4"/>
  <c r="G521" i="4"/>
  <c r="G433" i="4" l="1"/>
  <c r="H417" i="4"/>
  <c r="I417" i="4"/>
  <c r="J417" i="4"/>
  <c r="K417" i="4"/>
  <c r="G416" i="4"/>
  <c r="H413" i="4" l="1"/>
  <c r="I413" i="4"/>
  <c r="J413" i="4"/>
  <c r="K413" i="4"/>
  <c r="I544" i="4" l="1"/>
  <c r="G542" i="4"/>
  <c r="H483" i="4"/>
  <c r="I483" i="4"/>
  <c r="J483" i="4"/>
  <c r="K483" i="4"/>
  <c r="G475" i="4"/>
  <c r="I397" i="4" l="1"/>
  <c r="J397" i="4"/>
  <c r="K397" i="4"/>
  <c r="G395" i="4"/>
  <c r="H400" i="4"/>
  <c r="I400" i="4"/>
  <c r="J400" i="4"/>
  <c r="K400" i="4"/>
  <c r="G399" i="4"/>
  <c r="H367" i="4" l="1"/>
  <c r="I367" i="4"/>
  <c r="J367" i="4"/>
  <c r="K367" i="4"/>
  <c r="G361" i="4" l="1"/>
  <c r="H343" i="4"/>
  <c r="I343" i="4"/>
  <c r="J343" i="4"/>
  <c r="K343" i="4"/>
  <c r="K774" i="4" s="1"/>
  <c r="G336" i="4"/>
  <c r="I294" i="4" l="1"/>
  <c r="J294" i="4"/>
  <c r="K294" i="4"/>
  <c r="H294" i="4"/>
  <c r="I274" i="4"/>
  <c r="J274" i="4"/>
  <c r="K274" i="4"/>
  <c r="H274" i="4"/>
  <c r="I254" i="4"/>
  <c r="J254" i="4"/>
  <c r="K254" i="4"/>
  <c r="H254" i="4"/>
  <c r="H160" i="4"/>
  <c r="H196" i="4" s="1"/>
  <c r="I160" i="4"/>
  <c r="I196" i="4" s="1"/>
  <c r="J160" i="4"/>
  <c r="J196" i="4" s="1"/>
  <c r="K160" i="4"/>
  <c r="K196" i="4" s="1"/>
  <c r="G61" i="4" l="1"/>
  <c r="G159" i="4"/>
  <c r="G157" i="4"/>
  <c r="G158" i="4"/>
  <c r="G18" i="4"/>
  <c r="G19" i="4" s="1"/>
  <c r="G20" i="4"/>
  <c r="G21" i="4"/>
  <c r="G22" i="4"/>
  <c r="G24" i="4"/>
  <c r="G25" i="4"/>
  <c r="G26" i="4"/>
  <c r="G29" i="4"/>
  <c r="G32" i="4"/>
  <c r="G34" i="4"/>
  <c r="G35" i="4"/>
  <c r="G36" i="4"/>
  <c r="G37" i="4"/>
  <c r="G42" i="4"/>
  <c r="G43" i="4" s="1"/>
  <c r="G44" i="4"/>
  <c r="G46" i="4" s="1"/>
  <c r="G50" i="4"/>
  <c r="G51" i="4"/>
  <c r="G53" i="4"/>
  <c r="G57" i="4"/>
  <c r="G58" i="4"/>
  <c r="G59" i="4"/>
  <c r="G62" i="4"/>
  <c r="G63" i="4"/>
  <c r="G65" i="4"/>
  <c r="G66" i="4"/>
  <c r="G67" i="4"/>
  <c r="G68" i="4"/>
  <c r="G73" i="4"/>
  <c r="G76" i="4"/>
  <c r="G78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8" i="4"/>
  <c r="G100" i="4"/>
  <c r="G101" i="4"/>
  <c r="G102" i="4"/>
  <c r="G103" i="4"/>
  <c r="G113" i="4"/>
  <c r="G114" i="4"/>
  <c r="G115" i="4"/>
  <c r="G116" i="4"/>
  <c r="G117" i="4"/>
  <c r="G118" i="4"/>
  <c r="G120" i="4"/>
  <c r="G121" i="4"/>
  <c r="G122" i="4"/>
  <c r="G123" i="4"/>
  <c r="G124" i="4"/>
  <c r="G125" i="4"/>
  <c r="G127" i="4"/>
  <c r="G128" i="4"/>
  <c r="G134" i="4"/>
  <c r="G135" i="4"/>
  <c r="G136" i="4"/>
  <c r="G137" i="4"/>
  <c r="G140" i="4"/>
  <c r="G165" i="4"/>
  <c r="G166" i="4"/>
  <c r="G176" i="4"/>
  <c r="G177" i="4"/>
  <c r="G178" i="4"/>
  <c r="G179" i="4"/>
  <c r="G180" i="4"/>
  <c r="G181" i="4"/>
  <c r="G182" i="4"/>
  <c r="G183" i="4"/>
  <c r="G184" i="4"/>
  <c r="G185" i="4"/>
  <c r="G192" i="4"/>
  <c r="G195" i="4" s="1"/>
  <c r="G197" i="4"/>
  <c r="G198" i="4"/>
  <c r="G199" i="4"/>
  <c r="G202" i="4"/>
  <c r="G205" i="4" s="1"/>
  <c r="G213" i="4"/>
  <c r="G214" i="4"/>
  <c r="G220" i="4"/>
  <c r="G225" i="4"/>
  <c r="G226" i="4"/>
  <c r="G227" i="4"/>
  <c r="G228" i="4"/>
  <c r="G231" i="4"/>
  <c r="G232" i="4"/>
  <c r="G234" i="4"/>
  <c r="G235" i="4" s="1"/>
  <c r="G236" i="4"/>
  <c r="G238" i="4"/>
  <c r="G239" i="4"/>
  <c r="G240" i="4"/>
  <c r="G241" i="4"/>
  <c r="G243" i="4"/>
  <c r="G245" i="4" s="1"/>
  <c r="G246" i="4"/>
  <c r="G247" i="4"/>
  <c r="G248" i="4"/>
  <c r="G252" i="4"/>
  <c r="G253" i="4"/>
  <c r="G255" i="4"/>
  <c r="G257" i="4"/>
  <c r="G258" i="4" s="1"/>
  <c r="G259" i="4"/>
  <c r="G261" i="4"/>
  <c r="G262" i="4"/>
  <c r="G263" i="4"/>
  <c r="G265" i="4"/>
  <c r="G266" i="4"/>
  <c r="G271" i="4"/>
  <c r="G272" i="4"/>
  <c r="G273" i="4"/>
  <c r="G275" i="4"/>
  <c r="G276" i="4" s="1"/>
  <c r="G277" i="4"/>
  <c r="G278" i="4" s="1"/>
  <c r="G279" i="4"/>
  <c r="G281" i="4"/>
  <c r="G282" i="4"/>
  <c r="G283" i="4"/>
  <c r="G285" i="4"/>
  <c r="G286" i="4"/>
  <c r="G287" i="4"/>
  <c r="G290" i="4"/>
  <c r="G291" i="4"/>
  <c r="G292" i="4"/>
  <c r="G293" i="4"/>
  <c r="G295" i="4"/>
  <c r="G296" i="4"/>
  <c r="G299" i="4"/>
  <c r="G300" i="4" s="1"/>
  <c r="G301" i="4"/>
  <c r="G303" i="4"/>
  <c r="G304" i="4"/>
  <c r="G305" i="4"/>
  <c r="G306" i="4"/>
  <c r="G309" i="4"/>
  <c r="G310" i="4" s="1"/>
  <c r="G311" i="4"/>
  <c r="G312" i="4"/>
  <c r="G313" i="4"/>
  <c r="G314" i="4"/>
  <c r="G317" i="4"/>
  <c r="G319" i="4" s="1"/>
  <c r="G320" i="4"/>
  <c r="G321" i="4"/>
  <c r="G323" i="4"/>
  <c r="G324" i="4" s="1"/>
  <c r="G325" i="4"/>
  <c r="G327" i="4"/>
  <c r="G328" i="4"/>
  <c r="G329" i="4"/>
  <c r="G330" i="4"/>
  <c r="G332" i="4"/>
  <c r="G334" i="4" s="1"/>
  <c r="G335" i="4"/>
  <c r="G337" i="4"/>
  <c r="G340" i="4"/>
  <c r="G341" i="4"/>
  <c r="G342" i="4"/>
  <c r="G344" i="4"/>
  <c r="G345" i="4"/>
  <c r="G348" i="4"/>
  <c r="G349" i="4" s="1"/>
  <c r="G350" i="4"/>
  <c r="G352" i="4"/>
  <c r="G353" i="4"/>
  <c r="G354" i="4"/>
  <c r="G355" i="4"/>
  <c r="G357" i="4"/>
  <c r="G359" i="4" s="1"/>
  <c r="G360" i="4"/>
  <c r="G362" i="4"/>
  <c r="G365" i="4"/>
  <c r="G366" i="4"/>
  <c r="G368" i="4"/>
  <c r="G369" i="4"/>
  <c r="G373" i="4"/>
  <c r="G374" i="4" s="1"/>
  <c r="G375" i="4"/>
  <c r="G377" i="4"/>
  <c r="G378" i="4"/>
  <c r="G379" i="4"/>
  <c r="G380" i="4"/>
  <c r="G382" i="4"/>
  <c r="G384" i="4" s="1"/>
  <c r="G385" i="4"/>
  <c r="G386" i="4"/>
  <c r="G387" i="4"/>
  <c r="G390" i="4"/>
  <c r="G393" i="4"/>
  <c r="G397" i="4" s="1"/>
  <c r="G398" i="4"/>
  <c r="G400" i="4" s="1"/>
  <c r="G401" i="4"/>
  <c r="G402" i="4" s="1"/>
  <c r="G403" i="4"/>
  <c r="G405" i="4"/>
  <c r="G406" i="4"/>
  <c r="G407" i="4"/>
  <c r="G409" i="4"/>
  <c r="G410" i="4" s="1"/>
  <c r="G412" i="4"/>
  <c r="G413" i="4" s="1"/>
  <c r="G414" i="4"/>
  <c r="G415" i="4"/>
  <c r="G418" i="4"/>
  <c r="G419" i="4" s="1"/>
  <c r="G420" i="4"/>
  <c r="G422" i="4"/>
  <c r="G423" i="4"/>
  <c r="G424" i="4"/>
  <c r="G425" i="4"/>
  <c r="G427" i="4"/>
  <c r="G429" i="4" s="1"/>
  <c r="G430" i="4"/>
  <c r="G431" i="4"/>
  <c r="G432" i="4"/>
  <c r="G434" i="4"/>
  <c r="G435" i="4"/>
  <c r="G438" i="4"/>
  <c r="G440" i="4"/>
  <c r="G442" i="4"/>
  <c r="G443" i="4" s="1"/>
  <c r="G444" i="4"/>
  <c r="G446" i="4"/>
  <c r="G447" i="4"/>
  <c r="G451" i="4"/>
  <c r="G452" i="4"/>
  <c r="G453" i="4"/>
  <c r="G454" i="4"/>
  <c r="G455" i="4"/>
  <c r="G458" i="4"/>
  <c r="G460" i="4"/>
  <c r="G461" i="4"/>
  <c r="G463" i="4"/>
  <c r="G464" i="4" s="1"/>
  <c r="G465" i="4"/>
  <c r="G467" i="4"/>
  <c r="G468" i="4"/>
  <c r="G469" i="4"/>
  <c r="G472" i="4"/>
  <c r="G473" i="4" s="1"/>
  <c r="G474" i="4"/>
  <c r="G476" i="4"/>
  <c r="G477" i="4"/>
  <c r="G478" i="4"/>
  <c r="G481" i="4"/>
  <c r="G482" i="4"/>
  <c r="G484" i="4"/>
  <c r="G485" i="4" s="1"/>
  <c r="G486" i="4"/>
  <c r="G488" i="4"/>
  <c r="G489" i="4"/>
  <c r="G490" i="4"/>
  <c r="G491" i="4"/>
  <c r="G495" i="4"/>
  <c r="G496" i="4"/>
  <c r="G499" i="4"/>
  <c r="G500" i="4"/>
  <c r="G501" i="4"/>
  <c r="G505" i="4"/>
  <c r="G506" i="4"/>
  <c r="G510" i="4"/>
  <c r="G512" i="4"/>
  <c r="G513" i="4"/>
  <c r="G514" i="4"/>
  <c r="G515" i="4"/>
  <c r="G517" i="4"/>
  <c r="G519" i="4" s="1"/>
  <c r="G520" i="4"/>
  <c r="G522" i="4"/>
  <c r="G525" i="4"/>
  <c r="G526" i="4"/>
  <c r="G528" i="4"/>
  <c r="G532" i="4"/>
  <c r="G534" i="4"/>
  <c r="G535" i="4"/>
  <c r="G536" i="4"/>
  <c r="G537" i="4"/>
  <c r="G541" i="4"/>
  <c r="G543" i="4"/>
  <c r="G546" i="4"/>
  <c r="G547" i="4"/>
  <c r="G550" i="4"/>
  <c r="G551" i="4"/>
  <c r="G555" i="4"/>
  <c r="G557" i="4"/>
  <c r="G558" i="4"/>
  <c r="G561" i="4"/>
  <c r="G562" i="4"/>
  <c r="G563" i="4"/>
  <c r="G566" i="4"/>
  <c r="G567" i="4"/>
  <c r="G570" i="4"/>
  <c r="G571" i="4"/>
  <c r="G574" i="4"/>
  <c r="G575" i="4"/>
  <c r="G576" i="4"/>
  <c r="G577" i="4"/>
  <c r="G579" i="4"/>
  <c r="G580" i="4" s="1"/>
  <c r="G584" i="4"/>
  <c r="G585" i="4"/>
  <c r="G588" i="4"/>
  <c r="G589" i="4"/>
  <c r="G590" i="4"/>
  <c r="G591" i="4"/>
  <c r="G592" i="4"/>
  <c r="G593" i="4"/>
  <c r="G595" i="4"/>
  <c r="G596" i="4" s="1"/>
  <c r="G598" i="4"/>
  <c r="G601" i="4"/>
  <c r="G602" i="4"/>
  <c r="G603" i="4"/>
  <c r="G604" i="4"/>
  <c r="G605" i="4"/>
  <c r="G606" i="4"/>
  <c r="G608" i="4"/>
  <c r="G609" i="4" s="1"/>
  <c r="G614" i="4"/>
  <c r="G615" i="4"/>
  <c r="G617" i="4"/>
  <c r="G618" i="4"/>
  <c r="G620" i="4"/>
  <c r="G621" i="4"/>
  <c r="G622" i="4"/>
  <c r="G624" i="4"/>
  <c r="G625" i="4" s="1"/>
  <c r="G627" i="4"/>
  <c r="G631" i="4"/>
  <c r="G632" i="4"/>
  <c r="G633" i="4"/>
  <c r="G636" i="4"/>
  <c r="G637" i="4" s="1"/>
  <c r="G639" i="4"/>
  <c r="G640" i="4"/>
  <c r="G642" i="4"/>
  <c r="G643" i="4"/>
  <c r="G644" i="4"/>
  <c r="G645" i="4"/>
  <c r="G647" i="4"/>
  <c r="G648" i="4" s="1"/>
  <c r="G650" i="4"/>
  <c r="G651" i="4"/>
  <c r="G653" i="4"/>
  <c r="G656" i="4"/>
  <c r="G657" i="4"/>
  <c r="G660" i="4"/>
  <c r="G661" i="4" s="1"/>
  <c r="G663" i="4"/>
  <c r="G665" i="4"/>
  <c r="G666" i="4"/>
  <c r="G668" i="4"/>
  <c r="G670" i="4"/>
  <c r="G671" i="4" s="1"/>
  <c r="G673" i="4"/>
  <c r="G674" i="4"/>
  <c r="G677" i="4"/>
  <c r="G679" i="4"/>
  <c r="G681" i="4"/>
  <c r="G682" i="4"/>
  <c r="G684" i="4"/>
  <c r="G685" i="4" s="1"/>
  <c r="G687" i="4"/>
  <c r="G689" i="4"/>
  <c r="G690" i="4"/>
  <c r="G691" i="4"/>
  <c r="G693" i="4"/>
  <c r="G694" i="4" s="1"/>
  <c r="G696" i="4"/>
  <c r="G699" i="4"/>
  <c r="G700" i="4"/>
  <c r="G701" i="4"/>
  <c r="G703" i="4"/>
  <c r="G704" i="4" s="1"/>
  <c r="G706" i="4"/>
  <c r="G709" i="4"/>
  <c r="G710" i="4"/>
  <c r="G711" i="4"/>
  <c r="G712" i="4"/>
  <c r="G715" i="4"/>
  <c r="G716" i="4"/>
  <c r="G717" i="4"/>
  <c r="G719" i="4"/>
  <c r="G720" i="4"/>
  <c r="G721" i="4"/>
  <c r="G724" i="4"/>
  <c r="G725" i="4" s="1"/>
  <c r="G726" i="4"/>
  <c r="G727" i="4"/>
  <c r="G728" i="4"/>
  <c r="G729" i="4"/>
  <c r="G730" i="4"/>
  <c r="G731" i="4"/>
  <c r="G732" i="4"/>
  <c r="G735" i="4"/>
  <c r="G736" i="4"/>
  <c r="G737" i="4"/>
  <c r="G738" i="4"/>
  <c r="G739" i="4"/>
  <c r="G740" i="4"/>
  <c r="G743" i="4"/>
  <c r="G746" i="4"/>
  <c r="G747" i="4"/>
  <c r="G748" i="4"/>
  <c r="G754" i="4"/>
  <c r="G755" i="4"/>
  <c r="G757" i="4"/>
  <c r="G758" i="4"/>
  <c r="G761" i="4"/>
  <c r="G762" i="4"/>
  <c r="G765" i="4"/>
  <c r="G767" i="4"/>
  <c r="G768" i="4"/>
  <c r="G756" i="4" l="1"/>
  <c r="G167" i="4"/>
  <c r="G142" i="4"/>
  <c r="G126" i="4"/>
  <c r="G70" i="4"/>
  <c r="G54" i="4"/>
  <c r="G60" i="4"/>
  <c r="G41" i="4"/>
  <c r="G47" i="4" s="1"/>
  <c r="G538" i="4"/>
  <c r="G553" i="4"/>
  <c r="G545" i="4" s="1"/>
  <c r="G391" i="4"/>
  <c r="G372" i="4"/>
  <c r="G347" i="4"/>
  <c r="G298" i="4"/>
  <c r="G269" i="4"/>
  <c r="G250" i="4"/>
  <c r="G230" i="4"/>
  <c r="G217" i="4"/>
  <c r="G130" i="4"/>
  <c r="G564" i="4"/>
  <c r="G560" i="4" s="1"/>
  <c r="G186" i="4"/>
  <c r="G105" i="4"/>
  <c r="G722" i="4"/>
  <c r="G714" i="4" s="1"/>
  <c r="G659" i="4"/>
  <c r="G649" i="4" s="1"/>
  <c r="G635" i="4"/>
  <c r="G626" i="4" s="1"/>
  <c r="G594" i="4"/>
  <c r="G581" i="4" s="1"/>
  <c r="G578" i="4"/>
  <c r="G569" i="4" s="1"/>
  <c r="G702" i="4"/>
  <c r="G695" i="4" s="1"/>
  <c r="G504" i="4"/>
  <c r="G417" i="4"/>
  <c r="G544" i="4"/>
  <c r="G483" i="4"/>
  <c r="G367" i="4"/>
  <c r="G343" i="4"/>
  <c r="G294" i="4"/>
  <c r="G254" i="4"/>
  <c r="G274" i="4"/>
  <c r="G160" i="4"/>
  <c r="G200" i="4"/>
  <c r="G363" i="4"/>
  <c r="G568" i="4"/>
  <c r="G565" i="4" s="1"/>
  <c r="G759" i="4"/>
  <c r="G322" i="4"/>
  <c r="G288" i="4"/>
  <c r="G221" i="4"/>
  <c r="G497" i="4"/>
  <c r="G439" i="4"/>
  <c r="G256" i="4"/>
  <c r="G441" i="4"/>
  <c r="G646" i="4"/>
  <c r="G638" i="4" s="1"/>
  <c r="G516" i="4"/>
  <c r="G356" i="4"/>
  <c r="G97" i="4"/>
  <c r="G529" i="4"/>
  <c r="G448" i="4"/>
  <c r="G64" i="4"/>
  <c r="G713" i="4"/>
  <c r="G705" i="4" s="1"/>
  <c r="G683" i="4"/>
  <c r="G672" i="4" s="1"/>
  <c r="G426" i="4"/>
  <c r="G284" i="4"/>
  <c r="G233" i="4"/>
  <c r="G331" i="4"/>
  <c r="G733" i="4"/>
  <c r="G723" i="4" s="1"/>
  <c r="G523" i="4"/>
  <c r="G456" i="4"/>
  <c r="G408" i="4"/>
  <c r="G381" i="4"/>
  <c r="G315" i="4"/>
  <c r="G264" i="4"/>
  <c r="G79" i="4"/>
  <c r="G559" i="4"/>
  <c r="G554" i="4" s="1"/>
  <c r="G459" i="4"/>
  <c r="G749" i="4"/>
  <c r="G742" i="4" s="1"/>
  <c r="G741" i="4"/>
  <c r="G734" i="4" s="1"/>
  <c r="G623" i="4"/>
  <c r="G613" i="4" s="1"/>
  <c r="G492" i="4"/>
  <c r="G470" i="4"/>
  <c r="G462" i="4"/>
  <c r="G436" i="4"/>
  <c r="G338" i="4"/>
  <c r="G242" i="4"/>
  <c r="G692" i="4"/>
  <c r="G686" i="4" s="1"/>
  <c r="G507" i="4"/>
  <c r="G763" i="4"/>
  <c r="G669" i="4"/>
  <c r="G662" i="4" s="1"/>
  <c r="G607" i="4"/>
  <c r="G597" i="4" s="1"/>
  <c r="G527" i="4"/>
  <c r="G479" i="4"/>
  <c r="G307" i="4"/>
  <c r="H763" i="4"/>
  <c r="I763" i="4"/>
  <c r="J763" i="4"/>
  <c r="K763" i="4"/>
  <c r="G196" i="4" l="1"/>
  <c r="G786" i="4" s="1"/>
  <c r="G437" i="4"/>
  <c r="G480" i="4"/>
  <c r="G524" i="4"/>
  <c r="G201" i="4"/>
  <c r="G270" i="4"/>
  <c r="G106" i="4"/>
  <c r="G498" i="4"/>
  <c r="G752" i="4"/>
  <c r="G392" i="4"/>
  <c r="G251" i="4"/>
  <c r="G224" i="4"/>
  <c r="G339" i="4"/>
  <c r="G760" i="4"/>
  <c r="G411" i="4"/>
  <c r="G289" i="4"/>
  <c r="G364" i="4"/>
  <c r="G457" i="4"/>
  <c r="G316" i="4"/>
  <c r="H459" i="4"/>
  <c r="I459" i="4"/>
  <c r="J459" i="4"/>
  <c r="K459" i="4"/>
  <c r="G16" i="4" l="1"/>
  <c r="H221" i="4"/>
  <c r="H201" i="4" s="1"/>
  <c r="I221" i="4"/>
  <c r="I201" i="4" s="1"/>
  <c r="J221" i="4"/>
  <c r="J201" i="4" s="1"/>
  <c r="K221" i="4"/>
  <c r="K201" i="4" s="1"/>
  <c r="H47" i="4" l="1"/>
  <c r="I47" i="4"/>
  <c r="J47" i="4"/>
  <c r="K47" i="4"/>
  <c r="H786" i="4"/>
  <c r="I786" i="4"/>
  <c r="J786" i="4"/>
  <c r="K786" i="4"/>
  <c r="I97" i="4"/>
  <c r="I106" i="4" s="1"/>
  <c r="H741" i="4" l="1"/>
  <c r="H734" i="4" s="1"/>
  <c r="I741" i="4"/>
  <c r="I734" i="4" s="1"/>
  <c r="J741" i="4"/>
  <c r="J734" i="4" s="1"/>
  <c r="K741" i="4"/>
  <c r="K734" i="4" s="1"/>
  <c r="H725" i="4"/>
  <c r="I725" i="4"/>
  <c r="J725" i="4"/>
  <c r="K725" i="4"/>
  <c r="H713" i="4"/>
  <c r="H705" i="4" s="1"/>
  <c r="I713" i="4"/>
  <c r="I705" i="4" s="1"/>
  <c r="J713" i="4"/>
  <c r="J705" i="4" s="1"/>
  <c r="K713" i="4"/>
  <c r="K705" i="4" s="1"/>
  <c r="H607" i="4" l="1"/>
  <c r="I607" i="4"/>
  <c r="J607" i="4"/>
  <c r="K607" i="4"/>
  <c r="H560" i="4"/>
  <c r="I560" i="4"/>
  <c r="J560" i="4"/>
  <c r="K560" i="4"/>
  <c r="H464" i="4"/>
  <c r="I464" i="4"/>
  <c r="J464" i="4"/>
  <c r="K464" i="4"/>
  <c r="H470" i="4"/>
  <c r="I470" i="4"/>
  <c r="J470" i="4"/>
  <c r="K470" i="4"/>
  <c r="H436" i="4"/>
  <c r="I436" i="4"/>
  <c r="J436" i="4"/>
  <c r="K436" i="4"/>
  <c r="H402" i="4"/>
  <c r="I402" i="4"/>
  <c r="J402" i="4"/>
  <c r="K402" i="4"/>
  <c r="I347" i="4" l="1"/>
  <c r="J347" i="4"/>
  <c r="K347" i="4"/>
  <c r="H349" i="4"/>
  <c r="I349" i="4"/>
  <c r="J349" i="4"/>
  <c r="K349" i="4"/>
  <c r="H324" i="4"/>
  <c r="I324" i="4"/>
  <c r="J324" i="4"/>
  <c r="K324" i="4"/>
  <c r="H258" i="4"/>
  <c r="I258" i="4"/>
  <c r="J258" i="4"/>
  <c r="K258" i="4"/>
  <c r="H235" i="4" l="1"/>
  <c r="I235" i="4"/>
  <c r="J235" i="4"/>
  <c r="K235" i="4"/>
  <c r="H315" i="4" l="1"/>
  <c r="I315" i="4"/>
  <c r="J315" i="4"/>
  <c r="K315" i="4"/>
  <c r="H523" i="4" l="1"/>
  <c r="I523" i="4"/>
  <c r="J523" i="4"/>
  <c r="K523" i="4"/>
  <c r="H288" i="4"/>
  <c r="I288" i="4"/>
  <c r="J288" i="4"/>
  <c r="K288" i="4"/>
  <c r="H456" i="4"/>
  <c r="I456" i="4"/>
  <c r="J456" i="4"/>
  <c r="K456" i="4"/>
  <c r="H497" i="4" l="1"/>
  <c r="I497" i="4"/>
  <c r="J497" i="4"/>
  <c r="K497" i="4"/>
  <c r="H544" i="4"/>
  <c r="J544" i="4"/>
  <c r="K544" i="4"/>
  <c r="H568" i="4" l="1"/>
  <c r="I568" i="4"/>
  <c r="J568" i="4"/>
  <c r="K568" i="4"/>
  <c r="K565" i="4" l="1"/>
  <c r="J565" i="4"/>
  <c r="I565" i="4"/>
  <c r="H565" i="4"/>
  <c r="H646" i="4" l="1"/>
  <c r="I646" i="4"/>
  <c r="J646" i="4"/>
  <c r="K646" i="4"/>
  <c r="H443" i="4" l="1"/>
  <c r="I443" i="4"/>
  <c r="J443" i="4"/>
  <c r="K443" i="4"/>
  <c r="H759" i="4" l="1"/>
  <c r="H752" i="4" s="1"/>
  <c r="I759" i="4"/>
  <c r="I752" i="4" s="1"/>
  <c r="J759" i="4"/>
  <c r="J752" i="4" s="1"/>
  <c r="K759" i="4"/>
  <c r="K752" i="4" s="1"/>
  <c r="H749" i="4"/>
  <c r="I749" i="4"/>
  <c r="J749" i="4"/>
  <c r="K749" i="4"/>
  <c r="H733" i="4"/>
  <c r="H723" i="4" s="1"/>
  <c r="I733" i="4"/>
  <c r="I723" i="4" s="1"/>
  <c r="J733" i="4"/>
  <c r="J723" i="4" s="1"/>
  <c r="K733" i="4"/>
  <c r="K723" i="4" s="1"/>
  <c r="K760" i="4" l="1"/>
  <c r="J760" i="4"/>
  <c r="I760" i="4"/>
  <c r="H760" i="4"/>
  <c r="H704" i="4"/>
  <c r="H695" i="4" s="1"/>
  <c r="I704" i="4"/>
  <c r="I695" i="4" s="1"/>
  <c r="J704" i="4"/>
  <c r="J695" i="4" s="1"/>
  <c r="K704" i="4"/>
  <c r="K695" i="4" s="1"/>
  <c r="H694" i="4"/>
  <c r="I694" i="4"/>
  <c r="J694" i="4"/>
  <c r="K694" i="4"/>
  <c r="H692" i="4"/>
  <c r="I692" i="4"/>
  <c r="J692" i="4"/>
  <c r="K692" i="4"/>
  <c r="K686" i="4" l="1"/>
  <c r="J686" i="4"/>
  <c r="H686" i="4"/>
  <c r="I686" i="4"/>
  <c r="H683" i="4"/>
  <c r="I683" i="4"/>
  <c r="J683" i="4"/>
  <c r="K683" i="4"/>
  <c r="K672" i="4" l="1"/>
  <c r="I672" i="4"/>
  <c r="J672" i="4"/>
  <c r="H672" i="4"/>
  <c r="H671" i="4"/>
  <c r="I671" i="4"/>
  <c r="J671" i="4"/>
  <c r="K671" i="4"/>
  <c r="H669" i="4"/>
  <c r="I669" i="4"/>
  <c r="J669" i="4"/>
  <c r="K669" i="4"/>
  <c r="J662" i="4" l="1"/>
  <c r="K662" i="4"/>
  <c r="H662" i="4"/>
  <c r="I662" i="4"/>
  <c r="H661" i="4"/>
  <c r="H649" i="4" s="1"/>
  <c r="I661" i="4"/>
  <c r="I649" i="4" s="1"/>
  <c r="J661" i="4"/>
  <c r="J649" i="4" s="1"/>
  <c r="K661" i="4"/>
  <c r="K649" i="4" s="1"/>
  <c r="H648" i="4"/>
  <c r="H638" i="4" s="1"/>
  <c r="I648" i="4"/>
  <c r="I638" i="4" s="1"/>
  <c r="J648" i="4"/>
  <c r="J638" i="4" s="1"/>
  <c r="K648" i="4"/>
  <c r="K638" i="4" s="1"/>
  <c r="H637" i="4"/>
  <c r="H626" i="4" s="1"/>
  <c r="I637" i="4"/>
  <c r="I626" i="4" s="1"/>
  <c r="J637" i="4"/>
  <c r="J626" i="4" s="1"/>
  <c r="K637" i="4"/>
  <c r="K626" i="4" s="1"/>
  <c r="H625" i="4"/>
  <c r="I625" i="4"/>
  <c r="J625" i="4"/>
  <c r="K625" i="4"/>
  <c r="H623" i="4"/>
  <c r="H613" i="4" s="1"/>
  <c r="I623" i="4"/>
  <c r="J623" i="4"/>
  <c r="K623" i="4"/>
  <c r="H609" i="4"/>
  <c r="I609" i="4"/>
  <c r="J609" i="4"/>
  <c r="K609" i="4"/>
  <c r="I613" i="4" l="1"/>
  <c r="J613" i="4"/>
  <c r="K613" i="4"/>
  <c r="H596" i="4"/>
  <c r="H581" i="4" s="1"/>
  <c r="I596" i="4"/>
  <c r="I581" i="4" s="1"/>
  <c r="J596" i="4"/>
  <c r="J581" i="4" s="1"/>
  <c r="K596" i="4"/>
  <c r="K581" i="4" s="1"/>
  <c r="H580" i="4"/>
  <c r="H569" i="4" s="1"/>
  <c r="I580" i="4"/>
  <c r="I569" i="4" s="1"/>
  <c r="J580" i="4"/>
  <c r="J569" i="4" s="1"/>
  <c r="K580" i="4"/>
  <c r="K569" i="4" s="1"/>
  <c r="H559" i="4"/>
  <c r="H554" i="4" s="1"/>
  <c r="I559" i="4"/>
  <c r="I554" i="4" s="1"/>
  <c r="J559" i="4"/>
  <c r="J554" i="4" s="1"/>
  <c r="K559" i="4"/>
  <c r="K554" i="4" s="1"/>
  <c r="H545" i="4"/>
  <c r="I553" i="4"/>
  <c r="I545" i="4" s="1"/>
  <c r="J553" i="4"/>
  <c r="J545" i="4" s="1"/>
  <c r="K553" i="4"/>
  <c r="K545" i="4" s="1"/>
  <c r="H529" i="4" l="1"/>
  <c r="I529" i="4"/>
  <c r="J529" i="4"/>
  <c r="K529" i="4"/>
  <c r="H527" i="4" l="1"/>
  <c r="H524" i="4" s="1"/>
  <c r="I527" i="4"/>
  <c r="I524" i="4" s="1"/>
  <c r="J527" i="4"/>
  <c r="J524" i="4" s="1"/>
  <c r="K527" i="4"/>
  <c r="K524" i="4" s="1"/>
  <c r="H516" i="4"/>
  <c r="I516" i="4"/>
  <c r="J516" i="4"/>
  <c r="K516" i="4"/>
  <c r="H507" i="4"/>
  <c r="I507" i="4"/>
  <c r="J507" i="4"/>
  <c r="K507" i="4"/>
  <c r="K498" i="4" s="1"/>
  <c r="J498" i="4" l="1"/>
  <c r="I498" i="4"/>
  <c r="H498" i="4"/>
  <c r="H492" i="4"/>
  <c r="I492" i="4"/>
  <c r="J492" i="4"/>
  <c r="K492" i="4"/>
  <c r="H485" i="4"/>
  <c r="H480" i="4" s="1"/>
  <c r="I485" i="4"/>
  <c r="I480" i="4" s="1"/>
  <c r="J485" i="4"/>
  <c r="J480" i="4" s="1"/>
  <c r="K485" i="4"/>
  <c r="K480" i="4" l="1"/>
  <c r="H479" i="4"/>
  <c r="I479" i="4"/>
  <c r="J479" i="4"/>
  <c r="K479" i="4"/>
  <c r="H462" i="4"/>
  <c r="H457" i="4" s="1"/>
  <c r="I462" i="4"/>
  <c r="J462" i="4"/>
  <c r="K462" i="4"/>
  <c r="K457" i="4" l="1"/>
  <c r="J457" i="4"/>
  <c r="I457" i="4"/>
  <c r="H448" i="4"/>
  <c r="I448" i="4"/>
  <c r="J448" i="4"/>
  <c r="K448" i="4"/>
  <c r="H441" i="4"/>
  <c r="I441" i="4"/>
  <c r="H439" i="4"/>
  <c r="I439" i="4"/>
  <c r="J439" i="4"/>
  <c r="K439" i="4"/>
  <c r="K437" i="4" l="1"/>
  <c r="J437" i="4"/>
  <c r="I437" i="4"/>
  <c r="H437" i="4"/>
  <c r="H426" i="4"/>
  <c r="I426" i="4"/>
  <c r="J426" i="4"/>
  <c r="K426" i="4"/>
  <c r="H419" i="4"/>
  <c r="I419" i="4"/>
  <c r="J419" i="4"/>
  <c r="K419" i="4"/>
  <c r="J411" i="4" l="1"/>
  <c r="I411" i="4"/>
  <c r="K411" i="4"/>
  <c r="H411" i="4"/>
  <c r="H410" i="4"/>
  <c r="I410" i="4"/>
  <c r="J410" i="4"/>
  <c r="K410" i="4"/>
  <c r="H408" i="4"/>
  <c r="I408" i="4"/>
  <c r="J408" i="4"/>
  <c r="J392" i="4" s="1"/>
  <c r="K408" i="4"/>
  <c r="H392" i="4" l="1"/>
  <c r="I392" i="4"/>
  <c r="K392" i="4"/>
  <c r="H374" i="4"/>
  <c r="I374" i="4"/>
  <c r="J374" i="4"/>
  <c r="K374" i="4"/>
  <c r="H381" i="4"/>
  <c r="I381" i="4"/>
  <c r="J381" i="4"/>
  <c r="K381" i="4"/>
  <c r="K364" i="4" l="1"/>
  <c r="J364" i="4"/>
  <c r="I364" i="4"/>
  <c r="H364" i="4"/>
  <c r="H363" i="4"/>
  <c r="I363" i="4"/>
  <c r="J363" i="4"/>
  <c r="K363" i="4"/>
  <c r="H356" i="4"/>
  <c r="I356" i="4"/>
  <c r="J356" i="4"/>
  <c r="J339" i="4" s="1"/>
  <c r="K356" i="4"/>
  <c r="H338" i="4"/>
  <c r="I338" i="4"/>
  <c r="J338" i="4"/>
  <c r="K338" i="4"/>
  <c r="H331" i="4"/>
  <c r="I331" i="4"/>
  <c r="J331" i="4"/>
  <c r="K331" i="4"/>
  <c r="H322" i="4"/>
  <c r="I322" i="4"/>
  <c r="J322" i="4"/>
  <c r="K322" i="4"/>
  <c r="H307" i="4"/>
  <c r="I307" i="4"/>
  <c r="J307" i="4"/>
  <c r="K307" i="4"/>
  <c r="H300" i="4"/>
  <c r="I300" i="4"/>
  <c r="J300" i="4"/>
  <c r="K300" i="4"/>
  <c r="K339" i="4" l="1"/>
  <c r="H316" i="4"/>
  <c r="J316" i="4"/>
  <c r="H339" i="4"/>
  <c r="I316" i="4"/>
  <c r="K316" i="4"/>
  <c r="I339" i="4"/>
  <c r="I298" i="4"/>
  <c r="J298" i="4"/>
  <c r="K298" i="4"/>
  <c r="K289" i="4" l="1"/>
  <c r="J289" i="4"/>
  <c r="I289" i="4"/>
  <c r="H289" i="4"/>
  <c r="H284" i="4"/>
  <c r="I284" i="4"/>
  <c r="J284" i="4"/>
  <c r="K284" i="4"/>
  <c r="H278" i="4"/>
  <c r="H779" i="4" s="1"/>
  <c r="I278" i="4"/>
  <c r="I779" i="4" s="1"/>
  <c r="J278" i="4"/>
  <c r="J779" i="4" s="1"/>
  <c r="K278" i="4"/>
  <c r="K779" i="4" s="1"/>
  <c r="H276" i="4"/>
  <c r="H270" i="4" s="1"/>
  <c r="I276" i="4"/>
  <c r="J276" i="4"/>
  <c r="J270" i="4" s="1"/>
  <c r="K276" i="4"/>
  <c r="K270" i="4" l="1"/>
  <c r="I270" i="4"/>
  <c r="G779" i="4"/>
  <c r="H264" i="4"/>
  <c r="I264" i="4"/>
  <c r="J264" i="4"/>
  <c r="K264" i="4"/>
  <c r="H256" i="4"/>
  <c r="I256" i="4"/>
  <c r="J256" i="4"/>
  <c r="J251" i="4" s="1"/>
  <c r="K256" i="4"/>
  <c r="H251" i="4" l="1"/>
  <c r="K251" i="4"/>
  <c r="I251" i="4"/>
  <c r="H242" i="4"/>
  <c r="I242" i="4"/>
  <c r="J242" i="4"/>
  <c r="K242" i="4"/>
  <c r="H233" i="4"/>
  <c r="I233" i="4"/>
  <c r="J233" i="4"/>
  <c r="K233" i="4"/>
  <c r="K224" i="4" l="1"/>
  <c r="J224" i="4"/>
  <c r="I224" i="4"/>
  <c r="H224" i="4"/>
  <c r="H200" i="4" l="1"/>
  <c r="H787" i="4" s="1"/>
  <c r="I200" i="4"/>
  <c r="I787" i="4" s="1"/>
  <c r="J200" i="4"/>
  <c r="J787" i="4" s="1"/>
  <c r="K200" i="4"/>
  <c r="K787" i="4" s="1"/>
  <c r="G787" i="4" l="1"/>
  <c r="H784" i="4"/>
  <c r="I784" i="4"/>
  <c r="J784" i="4"/>
  <c r="K784" i="4"/>
  <c r="H783" i="4"/>
  <c r="I783" i="4"/>
  <c r="J783" i="4"/>
  <c r="K783" i="4"/>
  <c r="G783" i="4" l="1"/>
  <c r="G784" i="4"/>
  <c r="H97" i="4"/>
  <c r="H106" i="4" s="1"/>
  <c r="J97" i="4"/>
  <c r="J106" i="4" s="1"/>
  <c r="K97" i="4"/>
  <c r="K106" i="4" s="1"/>
  <c r="I79" i="4"/>
  <c r="J79" i="4"/>
  <c r="K79" i="4"/>
  <c r="H79" i="4"/>
  <c r="I775" i="4"/>
  <c r="J775" i="4"/>
  <c r="K775" i="4"/>
  <c r="H775" i="4"/>
  <c r="K64" i="4"/>
  <c r="J64" i="4"/>
  <c r="I64" i="4"/>
  <c r="H64" i="4"/>
  <c r="K776" i="4"/>
  <c r="J776" i="4"/>
  <c r="I776" i="4"/>
  <c r="H776" i="4"/>
  <c r="K16" i="4" l="1"/>
  <c r="J780" i="4"/>
  <c r="I780" i="4"/>
  <c r="H780" i="4"/>
  <c r="K780" i="4"/>
  <c r="G776" i="4"/>
  <c r="G777" i="4"/>
  <c r="G775" i="4"/>
  <c r="J16" i="4" l="1"/>
  <c r="J773" i="4" s="1"/>
  <c r="H16" i="4"/>
  <c r="H773" i="4" s="1"/>
  <c r="I16" i="4"/>
  <c r="I773" i="4" s="1"/>
  <c r="K773" i="4"/>
  <c r="G780" i="4"/>
  <c r="G773" i="4" l="1"/>
  <c r="G774" i="4"/>
</calcChain>
</file>

<file path=xl/sharedStrings.xml><?xml version="1.0" encoding="utf-8"?>
<sst xmlns="http://schemas.openxmlformats.org/spreadsheetml/2006/main" count="1633" uniqueCount="327">
  <si>
    <t>PATVIRTINTA</t>
  </si>
  <si>
    <t>programas ir valstybės funkcijas paskirstymas ketvirčiais</t>
  </si>
  <si>
    <t>Eil. Nr.</t>
  </si>
  <si>
    <t>Programos kodas</t>
  </si>
  <si>
    <t>Asignavimų valdytojo pavadinimas</t>
  </si>
  <si>
    <t>Programos pavadinimas</t>
  </si>
  <si>
    <t>Finansavimo šaltinis</t>
  </si>
  <si>
    <t>Valstybės funkcijos pavadinimas</t>
  </si>
  <si>
    <t>Metinė suma iš viso</t>
  </si>
  <si>
    <t>Valstybės funkcijų klasifikacijos kodas</t>
  </si>
  <si>
    <t>iš jų ketvirčiais</t>
  </si>
  <si>
    <t>I</t>
  </si>
  <si>
    <t>II</t>
  </si>
  <si>
    <t>III</t>
  </si>
  <si>
    <t>IV</t>
  </si>
  <si>
    <t>(Eurais)</t>
  </si>
  <si>
    <t>Savivaldybės funkcijų įgyvendinimo ir valdymo tobulinimo programa</t>
  </si>
  <si>
    <t>Šilalės rajono savivaldybės administracija</t>
  </si>
  <si>
    <t>01.01.01.02.</t>
  </si>
  <si>
    <t>01.03.02.01.</t>
  </si>
  <si>
    <t>Savivaldos institucijos</t>
  </si>
  <si>
    <t>Bendrų ekonominių ir socialinių planavimo paslaugų administravimas ir valdymas</t>
  </si>
  <si>
    <t>01.03.02.09.</t>
  </si>
  <si>
    <t>Institucijos valdymo išlaidos</t>
  </si>
  <si>
    <t>01.06.01.02.07.</t>
  </si>
  <si>
    <t>Savivaldybių asociacijos mokestis</t>
  </si>
  <si>
    <t>01.06.01.02.08.</t>
  </si>
  <si>
    <t>Nusipelniusių asmenų skatinimo programa</t>
  </si>
  <si>
    <t>04.04.03.01.</t>
  </si>
  <si>
    <t>08.01.01.03.</t>
  </si>
  <si>
    <t>Kūno kultūros ir sporto plėtros įgyvendinimas</t>
  </si>
  <si>
    <t>08.04.01.01.</t>
  </si>
  <si>
    <t>Nevyriausybinių organizacijų rėmimas</t>
  </si>
  <si>
    <t>08.04.01.02.</t>
  </si>
  <si>
    <t>Religinių bendrijų rėmimas</t>
  </si>
  <si>
    <t>10.09.01.01.</t>
  </si>
  <si>
    <t>Iš viso 01 programoje</t>
  </si>
  <si>
    <t>01.07.01.01.</t>
  </si>
  <si>
    <t>04.02.01.04.</t>
  </si>
  <si>
    <t>04.06.01.01.</t>
  </si>
  <si>
    <t>05.01.01.01.</t>
  </si>
  <si>
    <t>06.02.01.01.</t>
  </si>
  <si>
    <t>06.04.01.01.</t>
  </si>
  <si>
    <t>08.02.01.06.</t>
  </si>
  <si>
    <t>08.02.01.08.</t>
  </si>
  <si>
    <t>09.08.01.01.</t>
  </si>
  <si>
    <t>10.04.01.01.</t>
  </si>
  <si>
    <t>10.07.01.01.</t>
  </si>
  <si>
    <t>10.09.01.09.</t>
  </si>
  <si>
    <t>Žemės ūkio administravimas</t>
  </si>
  <si>
    <t>Ryšių valdymas ir kontrolė</t>
  </si>
  <si>
    <t>Atliekų tvarkymas</t>
  </si>
  <si>
    <t>Komunalinio ūkio plėtra</t>
  </si>
  <si>
    <t>Gatvių apšvietimas</t>
  </si>
  <si>
    <t>Kultūros tradicijų ir mėgėjų meninės veiklos rėmimas</t>
  </si>
  <si>
    <t>Kitos kultūros ir meno įstaigos</t>
  </si>
  <si>
    <t>Centralizuotos priemonės</t>
  </si>
  <si>
    <t>Vaikų globos ir rūpybos įstaigos</t>
  </si>
  <si>
    <t>Socialinės išmokos natūra ir pinigais socialiai pažeidžiamiems asmenims</t>
  </si>
  <si>
    <t>Institucijos išlaikymas</t>
  </si>
  <si>
    <t>01</t>
  </si>
  <si>
    <t>02</t>
  </si>
  <si>
    <t>Aplinkos apsaugos ir gerų sanitarijos ir higienos sąlygų užtikrinimo gyvenamojoje aplinkoje programa</t>
  </si>
  <si>
    <t>05.03.01.01.</t>
  </si>
  <si>
    <t>Iš viso 02 programoje</t>
  </si>
  <si>
    <t>08.02.01.05.</t>
  </si>
  <si>
    <t>03.01.01.01.</t>
  </si>
  <si>
    <t>03.02.01.01.</t>
  </si>
  <si>
    <t>04.05.01.02.</t>
  </si>
  <si>
    <t>Iš viso 03 programoje</t>
  </si>
  <si>
    <t>03</t>
  </si>
  <si>
    <t>Šilalės rajono viešosios tvarkos ir visuomenės priešgaisrinės apsaugos programa</t>
  </si>
  <si>
    <t>04</t>
  </si>
  <si>
    <t>Sveikatos apsaugos programa</t>
  </si>
  <si>
    <t>07.04.01.02.</t>
  </si>
  <si>
    <t>07.06.01.01.</t>
  </si>
  <si>
    <t>07.06.01.02.</t>
  </si>
  <si>
    <t xml:space="preserve">Aplinkos teršimo mažinimo priemonės </t>
  </si>
  <si>
    <t>Gyvūnų globa</t>
  </si>
  <si>
    <t>Policijos įstaigos</t>
  </si>
  <si>
    <t>Priešgaisrinės tarnybos</t>
  </si>
  <si>
    <t>Kelių transporto plėtra, kontrolė ir priežiūra</t>
  </si>
  <si>
    <t>Sveikatos priežiūros užtikrinimas</t>
  </si>
  <si>
    <t>Kitos sveikatos priežiūros įstaigos</t>
  </si>
  <si>
    <t>Kitos sveikatos priežiūros funkcijos</t>
  </si>
  <si>
    <t>Iš viso 04 programoje</t>
  </si>
  <si>
    <t>05</t>
  </si>
  <si>
    <t>Kultūros ugdymo ir etnokultūros puoselėjimo programa</t>
  </si>
  <si>
    <t>08.02.01.01.</t>
  </si>
  <si>
    <t>08.02.01.02.</t>
  </si>
  <si>
    <t>Iš viso 05 programoje</t>
  </si>
  <si>
    <t>08.02.01.07.</t>
  </si>
  <si>
    <t>08.06.01.01.</t>
  </si>
  <si>
    <t>09.05.01.03.</t>
  </si>
  <si>
    <t>Bibliotekos</t>
  </si>
  <si>
    <t>Muziejai ir parodų salės</t>
  </si>
  <si>
    <t>Kultūros vertybių apsauga</t>
  </si>
  <si>
    <t>Kiti jokiai grupei nepriskirti poilsio, kultūros ir religijos reikalai</t>
  </si>
  <si>
    <t>Švietimo pagalba</t>
  </si>
  <si>
    <t>3.1.</t>
  </si>
  <si>
    <t>3.5.</t>
  </si>
  <si>
    <t>06</t>
  </si>
  <si>
    <t>Kūno kultūros ir sporto programa</t>
  </si>
  <si>
    <t>Iš viso 06 programoje</t>
  </si>
  <si>
    <t>09.05.01.01.</t>
  </si>
  <si>
    <t>Švietimo kokybės ir mokymosi aplinkos užtikrinimo programa</t>
  </si>
  <si>
    <t>Iš viso 07 programoje</t>
  </si>
  <si>
    <t>Neformalusis vaikų švietimas</t>
  </si>
  <si>
    <t>07</t>
  </si>
  <si>
    <t>08</t>
  </si>
  <si>
    <t>01.03.03.02.01.</t>
  </si>
  <si>
    <t>01.03.03.02.02.</t>
  </si>
  <si>
    <t>01.03.03.02.03.</t>
  </si>
  <si>
    <t>01.06.01.02.02.</t>
  </si>
  <si>
    <t>01.06.01.02.03.</t>
  </si>
  <si>
    <t>01.06.01.02.04.</t>
  </si>
  <si>
    <t>01.06.01.02.05.</t>
  </si>
  <si>
    <t>02.01.01.04.</t>
  </si>
  <si>
    <t>02.02.01.01.</t>
  </si>
  <si>
    <t>04.02.01.01.</t>
  </si>
  <si>
    <t>10.06.01.01.</t>
  </si>
  <si>
    <t>Iš viso 08 programoje</t>
  </si>
  <si>
    <t>Valstybinių (perduotų savivaldybėms) funkcijų vykdymo programa</t>
  </si>
  <si>
    <t>06.01.01.01.</t>
  </si>
  <si>
    <t>10.01.02.01.</t>
  </si>
  <si>
    <t>Iš viso 09 programoje</t>
  </si>
  <si>
    <t>3.4.</t>
  </si>
  <si>
    <t>Socialinės apsaugos plėtojimo programa</t>
  </si>
  <si>
    <t>09</t>
  </si>
  <si>
    <t>10</t>
  </si>
  <si>
    <t>Žemės ūkio plėtros ir melioracijos programa</t>
  </si>
  <si>
    <t>04.01.01.01.</t>
  </si>
  <si>
    <t>06.03.01.01.</t>
  </si>
  <si>
    <t>Iš viso 11 programoje</t>
  </si>
  <si>
    <t>Iš viso 10 programoje</t>
  </si>
  <si>
    <t>11</t>
  </si>
  <si>
    <t>Komunalinio ūkio ir turto programa</t>
  </si>
  <si>
    <t>Iš viso 12 programoje</t>
  </si>
  <si>
    <t>12</t>
  </si>
  <si>
    <t>04.03.06.01.</t>
  </si>
  <si>
    <t>04.07.03.01.</t>
  </si>
  <si>
    <t>09.01.01.01.</t>
  </si>
  <si>
    <t>10.02.01.02.</t>
  </si>
  <si>
    <t>Iš viso 13 programoje</t>
  </si>
  <si>
    <t>13</t>
  </si>
  <si>
    <t>Savivaldybės infrastruktūros objektų priežiūros ir plėtros programa</t>
  </si>
  <si>
    <t>09.06.01.01.</t>
  </si>
  <si>
    <t>Iš viso 14 programoje</t>
  </si>
  <si>
    <t>Jaunimo politikos įgyvendinimo programa</t>
  </si>
  <si>
    <t>14</t>
  </si>
  <si>
    <t>Valstybės registrų išlaikymas bei saugojimas</t>
  </si>
  <si>
    <t>Jaunimo teisių apsauga</t>
  </si>
  <si>
    <t>Civilinės būklės aktams registruoti</t>
  </si>
  <si>
    <t>Valstybės garantuojamai pirminei teisinei pagalbai</t>
  </si>
  <si>
    <t>Karo prievolės ir mobilizacijos administravimas savivaldybėse</t>
  </si>
  <si>
    <t>Civilinės saugos reikalų ir paslaugų administravimas</t>
  </si>
  <si>
    <t>Žemės priežiūra</t>
  </si>
  <si>
    <t>Socialinės paramos teikimas pašalpų forma, siekiant padėti padengti žmonių išlaidas už būstą</t>
  </si>
  <si>
    <t>Gyvenamojo būsto įsigijimas</t>
  </si>
  <si>
    <t>Socialinė žmonių su negalia reabilitacija</t>
  </si>
  <si>
    <t>Dotacijos ir paskolos arba subsidijos paremiant bendrą ekonominę ir komercinę politiką ir programas</t>
  </si>
  <si>
    <t>Vandens tiekimas</t>
  </si>
  <si>
    <t>Ne elektros energija</t>
  </si>
  <si>
    <t>Teritorijų planavimo ir statybos valstybinė priežiūra ir koordinavimas</t>
  </si>
  <si>
    <t>Turizmo plėtra, turizmo politikos formavimas</t>
  </si>
  <si>
    <t>Mokyklos, priskiriamos ikimokyklinio ugdymo mokyklos tipui</t>
  </si>
  <si>
    <t>Senelių globos namai (pensionai)</t>
  </si>
  <si>
    <t>Papildomos švietimo paslaugos</t>
  </si>
  <si>
    <t>10.01.02.02.</t>
  </si>
  <si>
    <t>Socialinių paslaugų plėtra globos įstaigose</t>
  </si>
  <si>
    <t>10.03.01.01.</t>
  </si>
  <si>
    <t>10.04.01.40.</t>
  </si>
  <si>
    <t>07.03.04.01.</t>
  </si>
  <si>
    <t>10.02.01.03.</t>
  </si>
  <si>
    <t>Slaugos namų ir medicinos reabilitacijos centrų paslaugos</t>
  </si>
  <si>
    <t>Socialinės pašalpos pinigais arba natūra mirusiojo artimiesiems</t>
  </si>
  <si>
    <t>Kitos socialinės paramos išmokos</t>
  </si>
  <si>
    <t>3.</t>
  </si>
  <si>
    <t>Finansų skyrius</t>
  </si>
  <si>
    <t>09.02.02.01.</t>
  </si>
  <si>
    <t>Mokyklos, priskiriamos vidurinės mokyklos tipui</t>
  </si>
  <si>
    <t>10.01.02.40.</t>
  </si>
  <si>
    <t>10.02.01.40.</t>
  </si>
  <si>
    <t>04.01.02.01.</t>
  </si>
  <si>
    <t>Bendri darbo reikalai, darbo politikos formavimas ir įgyvendinimas</t>
  </si>
  <si>
    <t>4.</t>
  </si>
  <si>
    <t>Bijotų seniūnija</t>
  </si>
  <si>
    <t>01.06.01.02.06.</t>
  </si>
  <si>
    <t>5.</t>
  </si>
  <si>
    <t>Bilionių seniūnija</t>
  </si>
  <si>
    <t>6.</t>
  </si>
  <si>
    <t>Didkiemio seniūnija</t>
  </si>
  <si>
    <t>3.2.</t>
  </si>
  <si>
    <t>Gyvenamosios vietos deklaravimo duomenų tvarkymas</t>
  </si>
  <si>
    <t>7.</t>
  </si>
  <si>
    <t>Kaltinėnų seniūnija</t>
  </si>
  <si>
    <t>8.</t>
  </si>
  <si>
    <t>Kvėdarnos seniūnija</t>
  </si>
  <si>
    <t>9.</t>
  </si>
  <si>
    <t>Laukuvos seniūnija</t>
  </si>
  <si>
    <t>10.</t>
  </si>
  <si>
    <t>Pajūrio seniūnija</t>
  </si>
  <si>
    <t>Palentinio seniūnija</t>
  </si>
  <si>
    <t>Šilalės kaimiškoji seniūnija</t>
  </si>
  <si>
    <t>12.</t>
  </si>
  <si>
    <t>11.</t>
  </si>
  <si>
    <t>13.</t>
  </si>
  <si>
    <t>Šilalės miesto seniūnija</t>
  </si>
  <si>
    <t>08.01.01.02.</t>
  </si>
  <si>
    <t>Poilsio ir sporto priemonės</t>
  </si>
  <si>
    <t>14.</t>
  </si>
  <si>
    <t>Traksėdžio seniūnija</t>
  </si>
  <si>
    <t>15.</t>
  </si>
  <si>
    <t>Tenenių seniūnija</t>
  </si>
  <si>
    <t>16.</t>
  </si>
  <si>
    <t>Upynos seniūnija</t>
  </si>
  <si>
    <t>17.</t>
  </si>
  <si>
    <t>Žadeikių seniūnija</t>
  </si>
  <si>
    <t>18.</t>
  </si>
  <si>
    <t>Kultūros centras</t>
  </si>
  <si>
    <t>19.</t>
  </si>
  <si>
    <t>Viešoji biblioteka</t>
  </si>
  <si>
    <t>20.</t>
  </si>
  <si>
    <t>Priešgaisrinė tarnyba</t>
  </si>
  <si>
    <t>Pajūrio vaikų globos namai</t>
  </si>
  <si>
    <t>22.</t>
  </si>
  <si>
    <t>21.</t>
  </si>
  <si>
    <t>Šilalės Simono Gaudėšiaus gimnazija</t>
  </si>
  <si>
    <t>23.</t>
  </si>
  <si>
    <t>Laukuvos Norberto Vėliaus gimnazija</t>
  </si>
  <si>
    <t>3.3.</t>
  </si>
  <si>
    <t>24.</t>
  </si>
  <si>
    <t>Šilalės Dariaus ir Girėno progimnazija</t>
  </si>
  <si>
    <t>25.</t>
  </si>
  <si>
    <t>Kaltinėnų Aleksandro Stulginskio gimnazija</t>
  </si>
  <si>
    <t>26.</t>
  </si>
  <si>
    <t>Kvėdarnos Kazimiero Jauniaus gimnazija</t>
  </si>
  <si>
    <t>27.</t>
  </si>
  <si>
    <t>Pajūrio Stanislovo Biržiškio gimnazija</t>
  </si>
  <si>
    <t>28.</t>
  </si>
  <si>
    <t>Upynos Stasio Girėno mokykla</t>
  </si>
  <si>
    <t>09.02.01.01.</t>
  </si>
  <si>
    <t>Mokyklos, priskiriamos pagrindinės mokyklos tipui</t>
  </si>
  <si>
    <t>29.</t>
  </si>
  <si>
    <t>Šilalės suaugusiųjų mokykla</t>
  </si>
  <si>
    <t>Pajūralio pagrindinė mokykjla</t>
  </si>
  <si>
    <t>30.</t>
  </si>
  <si>
    <t>31.</t>
  </si>
  <si>
    <t>Obelyno pagrindinė mokykjla</t>
  </si>
  <si>
    <t>33.</t>
  </si>
  <si>
    <t>34.</t>
  </si>
  <si>
    <t>35.</t>
  </si>
  <si>
    <t>Šilalės meno mokykla</t>
  </si>
  <si>
    <t>36.</t>
  </si>
  <si>
    <t>Šilalės sporto mokykla</t>
  </si>
  <si>
    <t>37.</t>
  </si>
  <si>
    <t>Šilalės švietimo pagalbos tarnyba</t>
  </si>
  <si>
    <t>09.05.01.02.</t>
  </si>
  <si>
    <t>Neformalusis suaugusiųjų švietimas</t>
  </si>
  <si>
    <t>38.</t>
  </si>
  <si>
    <t>Šilalės Vlado Statkevičiaus muziejus</t>
  </si>
  <si>
    <t>39.</t>
  </si>
  <si>
    <t>Šilalės rajono savivaldybės visuomenės sveikatos biuras</t>
  </si>
  <si>
    <t>Šilalės rajono socialinių paslaugų namai</t>
  </si>
  <si>
    <t>Kitos socialinės apsaugos ir rūpybos įstaigos ir priemonės</t>
  </si>
  <si>
    <t>Iš viso</t>
  </si>
  <si>
    <t>Iš jų:</t>
  </si>
  <si>
    <t>Šilalės rajono savivaldybės administracijos</t>
  </si>
  <si>
    <t>Iš viso 151</t>
  </si>
  <si>
    <t>Iš viso 3.1.</t>
  </si>
  <si>
    <t>Iš viso 3.5.</t>
  </si>
  <si>
    <t>Valstybinės kalbos vartojimo ir taisyklingumo kontrolė</t>
  </si>
  <si>
    <t>Iš viso 142</t>
  </si>
  <si>
    <t>04.02.01.03.</t>
  </si>
  <si>
    <t>Valstybės pagalbos priemonės</t>
  </si>
  <si>
    <t>04.07.04.01.</t>
  </si>
  <si>
    <t>Daugiatiksliai plėtros projektai</t>
  </si>
  <si>
    <t>151</t>
  </si>
  <si>
    <t>Iš viso 151 lėšų</t>
  </si>
  <si>
    <t>Tertorijų planavimo ir statybos valstybinė priežiūra ir koordinavimas</t>
  </si>
  <si>
    <t>01.06.01.04.</t>
  </si>
  <si>
    <t>Savivaldybių administracijos direktoriaus rezervo programa</t>
  </si>
  <si>
    <t>Civilinės gynybos reikalų ir paslaugų administravimas</t>
  </si>
  <si>
    <t>Iš viso 131</t>
  </si>
  <si>
    <t>Iš viso 131 lėšų</t>
  </si>
  <si>
    <t>Iš viso 1418 lėšų</t>
  </si>
  <si>
    <t>141-ML/MOK</t>
  </si>
  <si>
    <t>141-ML/SAV</t>
  </si>
  <si>
    <t>32.</t>
  </si>
  <si>
    <t>141- ML/SAV</t>
  </si>
  <si>
    <t>40.</t>
  </si>
  <si>
    <t>Šilalės rajono savivaldybės Kontrolės ir audito tarnyba</t>
  </si>
  <si>
    <t>01.01.01.03.</t>
  </si>
  <si>
    <t>Kontrolės ir priežiūros institucijos</t>
  </si>
  <si>
    <t>Iš viso 158 lėšų</t>
  </si>
  <si>
    <t>Iš viso 1419 lėšų</t>
  </si>
  <si>
    <t>Kvėdarnos darželis "Saulutė"</t>
  </si>
  <si>
    <t>2019-2021 metų Šilalės rajono investicijų programa</t>
  </si>
  <si>
    <t>2 priedas</t>
  </si>
  <si>
    <t>05.06.01.01.</t>
  </si>
  <si>
    <t>Aplinkos stebėsena ir kiti jokiai grupei nepriskirti su aplinkos apsauga susiję reikalai</t>
  </si>
  <si>
    <t>04.02.01.05.</t>
  </si>
  <si>
    <t>Kitos paramos žemės ūkiui priem.</t>
  </si>
  <si>
    <t>Aplinkos teršimo mažinimo priem.</t>
  </si>
  <si>
    <t>05.04.01.01.</t>
  </si>
  <si>
    <t>Bendros aplinkos politikos formav.</t>
  </si>
  <si>
    <t>01.03.02.01</t>
  </si>
  <si>
    <t xml:space="preserve">Palūkanos už valstybės skolą </t>
  </si>
  <si>
    <t>ML/MOK</t>
  </si>
  <si>
    <t>ML/SAV</t>
  </si>
  <si>
    <t xml:space="preserve">Šilalės rajono savivaldybės 2020 metų biudžeto asignavimų pagal asignavimų valdytojus, </t>
  </si>
  <si>
    <t>2019-2021 metų Šilalės rajono savivaldybės investicijų programa</t>
  </si>
  <si>
    <t>direktoriaus 2020 m. balandžio 20 d.</t>
  </si>
  <si>
    <t>įsakymu Nr. DĮV-350</t>
  </si>
  <si>
    <t>(Šilalės rajono savivaldybės administracijos</t>
  </si>
  <si>
    <t>02.05.01.09.</t>
  </si>
  <si>
    <t>Kitos netiesiogiai su gynyba susijusios išlaidos</t>
  </si>
  <si>
    <t>07.02.01.01.</t>
  </si>
  <si>
    <t>Bendros medicinos paslaugos</t>
  </si>
  <si>
    <t>Iš viso 13 lėšų</t>
  </si>
  <si>
    <t>Iš viso 145 lėšų</t>
  </si>
  <si>
    <t>Iš viso 147 lėšų</t>
  </si>
  <si>
    <t>Iš viso 153 lėšų</t>
  </si>
  <si>
    <t>1421</t>
  </si>
  <si>
    <t>Šilalės lopšelis-darželis „Žiogelis“</t>
  </si>
  <si>
    <t>direktoriaus 2020 m. lapkričio 16 d.</t>
  </si>
  <si>
    <t>įsakymo Nr. DĮV-1028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</si>
</sst>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6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/>
    </xf>
    <xf numFmtId="0" fontId="5" fillId="4" borderId="16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6" fillId="4" borderId="34" xfId="0" applyFont="1" applyFill="1" applyBorder="1" applyAlignment="1">
      <alignment wrapText="1"/>
    </xf>
    <xf numFmtId="0" fontId="6" fillId="4" borderId="36" xfId="0" applyFont="1" applyFill="1" applyBorder="1" applyAlignment="1">
      <alignment wrapText="1"/>
    </xf>
    <xf numFmtId="0" fontId="13" fillId="4" borderId="37" xfId="0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wrapText="1"/>
    </xf>
    <xf numFmtId="0" fontId="5" fillId="3" borderId="12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wrapText="1"/>
    </xf>
    <xf numFmtId="0" fontId="6" fillId="4" borderId="39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164" fontId="5" fillId="4" borderId="16" xfId="0" applyNumberFormat="1" applyFont="1" applyFill="1" applyBorder="1" applyAlignment="1">
      <alignment vertical="center" wrapText="1"/>
    </xf>
    <xf numFmtId="164" fontId="5" fillId="4" borderId="17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wrapText="1"/>
    </xf>
    <xf numFmtId="0" fontId="5" fillId="4" borderId="36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wrapText="1"/>
    </xf>
    <xf numFmtId="1" fontId="7" fillId="2" borderId="2" xfId="0" applyNumberFormat="1" applyFont="1" applyFill="1" applyBorder="1" applyAlignment="1">
      <alignment wrapText="1"/>
    </xf>
    <xf numFmtId="1" fontId="6" fillId="3" borderId="16" xfId="0" applyNumberFormat="1" applyFont="1" applyFill="1" applyBorder="1" applyAlignment="1">
      <alignment wrapText="1"/>
    </xf>
    <xf numFmtId="1" fontId="6" fillId="3" borderId="17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3" fillId="4" borderId="21" xfId="0" applyNumberFormat="1" applyFont="1" applyFill="1" applyBorder="1" applyAlignment="1">
      <alignment horizontal="left" vertical="center"/>
    </xf>
    <xf numFmtId="49" fontId="13" fillId="4" borderId="14" xfId="0" applyNumberFormat="1" applyFont="1" applyFill="1" applyBorder="1" applyAlignment="1">
      <alignment horizontal="left" vertical="center"/>
    </xf>
    <xf numFmtId="49" fontId="13" fillId="4" borderId="15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49" fontId="13" fillId="4" borderId="22" xfId="0" applyNumberFormat="1" applyFont="1" applyFill="1" applyBorder="1" applyAlignment="1">
      <alignment horizontal="left" vertical="center"/>
    </xf>
    <xf numFmtId="49" fontId="13" fillId="4" borderId="23" xfId="0" applyNumberFormat="1" applyFont="1" applyFill="1" applyBorder="1" applyAlignment="1">
      <alignment horizontal="left" vertical="center"/>
    </xf>
    <xf numFmtId="49" fontId="13" fillId="4" borderId="24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9" fontId="13" fillId="4" borderId="19" xfId="0" applyNumberFormat="1" applyFont="1" applyFill="1" applyBorder="1" applyAlignment="1">
      <alignment horizontal="left" vertical="center"/>
    </xf>
    <xf numFmtId="49" fontId="13" fillId="4" borderId="0" xfId="0" applyNumberFormat="1" applyFont="1" applyFill="1" applyBorder="1" applyAlignment="1">
      <alignment horizontal="left" vertical="center"/>
    </xf>
    <xf numFmtId="49" fontId="13" fillId="4" borderId="32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left" vertical="center"/>
    </xf>
    <xf numFmtId="49" fontId="6" fillId="4" borderId="27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13" fillId="4" borderId="1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49" fontId="6" fillId="4" borderId="29" xfId="0" applyNumberFormat="1" applyFont="1" applyFill="1" applyBorder="1" applyAlignment="1">
      <alignment horizontal="left" vertical="center"/>
    </xf>
    <xf numFmtId="49" fontId="6" fillId="4" borderId="30" xfId="0" applyNumberFormat="1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6" fillId="4" borderId="35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9"/>
  <sheetViews>
    <sheetView tabSelected="1" zoomScale="110" zoomScaleNormal="110" workbookViewId="0">
      <selection activeCell="B11" sqref="B11:K11"/>
    </sheetView>
  </sheetViews>
  <sheetFormatPr defaultRowHeight="14.4" x14ac:dyDescent="0.3"/>
  <cols>
    <col min="1" max="1" width="4.33203125" customWidth="1"/>
    <col min="2" max="2" width="8.33203125" customWidth="1"/>
    <col min="3" max="3" width="18.33203125" customWidth="1"/>
    <col min="4" max="4" width="9.109375" customWidth="1"/>
    <col min="5" max="5" width="12.44140625" customWidth="1"/>
    <col min="6" max="6" width="24.6640625" customWidth="1"/>
    <col min="7" max="7" width="12.6640625" customWidth="1"/>
    <col min="8" max="8" width="10.33203125" customWidth="1"/>
    <col min="9" max="9" width="11.88671875" customWidth="1"/>
    <col min="10" max="11" width="10.44140625" bestFit="1" customWidth="1"/>
    <col min="13" max="13" width="10.33203125" bestFit="1" customWidth="1"/>
    <col min="14" max="14" width="9.44140625" bestFit="1" customWidth="1"/>
    <col min="15" max="15" width="10.44140625" bestFit="1" customWidth="1"/>
  </cols>
  <sheetData>
    <row r="1" spans="1:14" x14ac:dyDescent="0.3">
      <c r="G1" s="344" t="s">
        <v>0</v>
      </c>
      <c r="H1" s="344"/>
      <c r="I1" s="344"/>
      <c r="J1" s="344"/>
      <c r="K1" s="344"/>
    </row>
    <row r="2" spans="1:14" x14ac:dyDescent="0.3">
      <c r="G2" s="344" t="s">
        <v>267</v>
      </c>
      <c r="H2" s="344"/>
      <c r="I2" s="344"/>
      <c r="J2" s="344"/>
      <c r="K2" s="344"/>
    </row>
    <row r="3" spans="1:14" x14ac:dyDescent="0.3">
      <c r="G3" s="344" t="s">
        <v>312</v>
      </c>
      <c r="H3" s="344"/>
      <c r="I3" s="344"/>
      <c r="J3" s="344"/>
      <c r="K3" s="344"/>
    </row>
    <row r="4" spans="1:14" x14ac:dyDescent="0.3">
      <c r="G4" s="344" t="s">
        <v>313</v>
      </c>
      <c r="H4" s="344"/>
      <c r="I4" s="344"/>
      <c r="J4" s="344"/>
      <c r="K4" s="344"/>
    </row>
    <row r="5" spans="1:14" x14ac:dyDescent="0.3">
      <c r="G5" s="344" t="s">
        <v>314</v>
      </c>
      <c r="H5" s="344"/>
      <c r="I5" s="344"/>
      <c r="J5" s="344"/>
      <c r="K5" s="344"/>
    </row>
    <row r="6" spans="1:14" x14ac:dyDescent="0.3">
      <c r="G6" s="344" t="s">
        <v>325</v>
      </c>
      <c r="H6" s="344"/>
      <c r="I6" s="344"/>
      <c r="J6" s="344"/>
      <c r="K6" s="344"/>
    </row>
    <row r="7" spans="1:14" x14ac:dyDescent="0.3">
      <c r="G7" s="344" t="s">
        <v>326</v>
      </c>
      <c r="H7" s="344"/>
      <c r="I7" s="344"/>
      <c r="J7" s="344"/>
      <c r="K7" s="344"/>
    </row>
    <row r="8" spans="1:14" x14ac:dyDescent="0.3">
      <c r="G8" s="344" t="s">
        <v>298</v>
      </c>
      <c r="H8" s="344"/>
      <c r="I8" s="344"/>
      <c r="J8" s="344"/>
      <c r="K8" s="344"/>
    </row>
    <row r="9" spans="1:14" x14ac:dyDescent="0.3">
      <c r="G9" s="344"/>
      <c r="H9" s="344"/>
      <c r="I9" s="344"/>
      <c r="J9" s="344"/>
      <c r="K9" s="344"/>
    </row>
    <row r="10" spans="1:14" ht="15.6" x14ac:dyDescent="0.3">
      <c r="B10" s="345" t="s">
        <v>310</v>
      </c>
      <c r="C10" s="345"/>
      <c r="D10" s="345"/>
      <c r="E10" s="345"/>
      <c r="F10" s="345"/>
      <c r="G10" s="345"/>
      <c r="H10" s="345"/>
      <c r="I10" s="345"/>
      <c r="J10" s="345"/>
      <c r="K10" s="345"/>
    </row>
    <row r="11" spans="1:14" ht="22.65" customHeight="1" x14ac:dyDescent="0.3">
      <c r="B11" s="345" t="s">
        <v>1</v>
      </c>
      <c r="C11" s="345"/>
      <c r="D11" s="345"/>
      <c r="E11" s="345"/>
      <c r="F11" s="345"/>
      <c r="G11" s="345"/>
      <c r="H11" s="345"/>
      <c r="I11" s="345"/>
      <c r="J11" s="345"/>
      <c r="K11" s="345"/>
    </row>
    <row r="12" spans="1:14" ht="18.75" customHeight="1" x14ac:dyDescent="0.3">
      <c r="J12" s="346" t="s">
        <v>15</v>
      </c>
      <c r="K12" s="346"/>
    </row>
    <row r="13" spans="1:14" ht="24" x14ac:dyDescent="0.3">
      <c r="A13" s="285" t="s">
        <v>2</v>
      </c>
      <c r="B13" s="285" t="s">
        <v>3</v>
      </c>
      <c r="C13" s="3" t="s">
        <v>4</v>
      </c>
      <c r="D13" s="285" t="s">
        <v>6</v>
      </c>
      <c r="E13" s="285" t="s">
        <v>9</v>
      </c>
      <c r="F13" s="285" t="s">
        <v>7</v>
      </c>
      <c r="G13" s="285" t="s">
        <v>8</v>
      </c>
      <c r="H13" s="348" t="s">
        <v>10</v>
      </c>
      <c r="I13" s="349"/>
      <c r="J13" s="349"/>
      <c r="K13" s="350"/>
    </row>
    <row r="14" spans="1:14" ht="22.65" customHeight="1" x14ac:dyDescent="0.3">
      <c r="A14" s="347"/>
      <c r="B14" s="347"/>
      <c r="C14" s="4" t="s">
        <v>5</v>
      </c>
      <c r="D14" s="347"/>
      <c r="E14" s="347"/>
      <c r="F14" s="347"/>
      <c r="G14" s="347"/>
      <c r="H14" s="4" t="s">
        <v>11</v>
      </c>
      <c r="I14" s="4" t="s">
        <v>12</v>
      </c>
      <c r="J14" s="4" t="s">
        <v>13</v>
      </c>
      <c r="K14" s="4" t="s">
        <v>14</v>
      </c>
    </row>
    <row r="15" spans="1:14" ht="13.65" customHeight="1" thickBot="1" x14ac:dyDescent="0.3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7</v>
      </c>
      <c r="H15" s="113">
        <v>8</v>
      </c>
      <c r="I15" s="113">
        <v>9</v>
      </c>
      <c r="J15" s="113">
        <v>10</v>
      </c>
      <c r="K15" s="113">
        <v>11</v>
      </c>
    </row>
    <row r="16" spans="1:14" ht="18" customHeight="1" x14ac:dyDescent="0.3">
      <c r="A16" s="188">
        <v>1</v>
      </c>
      <c r="B16" s="388" t="s">
        <v>17</v>
      </c>
      <c r="C16" s="389"/>
      <c r="D16" s="389"/>
      <c r="E16" s="389"/>
      <c r="F16" s="390"/>
      <c r="G16" s="189">
        <f>SUM(G47,G54,G60,G64,G70+G72+G79+G106+G126+G130+G142+G196+G200+G148)</f>
        <v>14786648</v>
      </c>
      <c r="H16" s="189">
        <f>SUM(H47,H54,H60,H64,H70+H72+H79+H106+H126+H130+H142+H196+H200+H148)</f>
        <v>2662023</v>
      </c>
      <c r="I16" s="189">
        <f>SUM(I47,I54,I60,I64,I70+I72+I79+I106+I126+I130+I142+I196+I200+I148)</f>
        <v>8398887</v>
      </c>
      <c r="J16" s="189">
        <f>SUM(J47,J54,J60,J64,J70+J72+J79+J106+J126+J130+J142+J196+J200+J148)</f>
        <v>2831688</v>
      </c>
      <c r="K16" s="189">
        <f>SUM(K47,K54,K60,K64,K70+K72+K79+K106+K126+K130+K142+K196+K200+K148)</f>
        <v>894050</v>
      </c>
      <c r="N16" s="91"/>
    </row>
    <row r="17" spans="1:14" ht="30.6" customHeight="1" x14ac:dyDescent="0.3">
      <c r="A17" s="434"/>
      <c r="B17" s="317" t="s">
        <v>60</v>
      </c>
      <c r="C17" s="431" t="s">
        <v>16</v>
      </c>
      <c r="D17" s="193">
        <v>13</v>
      </c>
      <c r="E17" s="73" t="s">
        <v>19</v>
      </c>
      <c r="F17" s="6" t="s">
        <v>21</v>
      </c>
      <c r="G17" s="30">
        <f t="shared" ref="G17:G18" si="0">SUM(H17:K17)</f>
        <v>44500</v>
      </c>
      <c r="H17" s="192">
        <v>44500</v>
      </c>
      <c r="I17" s="192"/>
      <c r="J17" s="192"/>
      <c r="K17" s="192"/>
      <c r="N17" s="91"/>
    </row>
    <row r="18" spans="1:14" ht="37.200000000000003" customHeight="1" x14ac:dyDescent="0.3">
      <c r="A18" s="435"/>
      <c r="B18" s="305"/>
      <c r="C18" s="432"/>
      <c r="D18" s="168">
        <v>131</v>
      </c>
      <c r="E18" s="146" t="s">
        <v>19</v>
      </c>
      <c r="F18" s="102" t="s">
        <v>21</v>
      </c>
      <c r="G18" s="190">
        <f t="shared" si="0"/>
        <v>4</v>
      </c>
      <c r="H18" s="191">
        <v>4</v>
      </c>
      <c r="I18" s="191"/>
      <c r="J18" s="191"/>
      <c r="K18" s="191"/>
    </row>
    <row r="19" spans="1:14" ht="16.5" customHeight="1" x14ac:dyDescent="0.3">
      <c r="A19" s="435"/>
      <c r="B19" s="305"/>
      <c r="C19" s="432"/>
      <c r="D19" s="300" t="s">
        <v>283</v>
      </c>
      <c r="E19" s="376"/>
      <c r="F19" s="301"/>
      <c r="G19" s="197">
        <f>SUM(G17:G18)</f>
        <v>44504</v>
      </c>
      <c r="H19" s="197">
        <f t="shared" ref="H19:K19" si="1">SUM(H17:H18)</f>
        <v>44504</v>
      </c>
      <c r="I19" s="197">
        <f t="shared" si="1"/>
        <v>0</v>
      </c>
      <c r="J19" s="197">
        <f t="shared" si="1"/>
        <v>0</v>
      </c>
      <c r="K19" s="197">
        <f t="shared" si="1"/>
        <v>0</v>
      </c>
    </row>
    <row r="20" spans="1:14" ht="18" customHeight="1" x14ac:dyDescent="0.3">
      <c r="A20" s="435"/>
      <c r="B20" s="305"/>
      <c r="C20" s="432"/>
      <c r="D20" s="391">
        <v>151</v>
      </c>
      <c r="E20" s="73" t="s">
        <v>18</v>
      </c>
      <c r="F20" s="5" t="s">
        <v>20</v>
      </c>
      <c r="G20" s="30">
        <f>SUM(H20:K20)</f>
        <v>229409</v>
      </c>
      <c r="H20" s="7">
        <v>69880</v>
      </c>
      <c r="I20" s="7">
        <v>67000</v>
      </c>
      <c r="J20" s="7">
        <v>62380</v>
      </c>
      <c r="K20" s="7">
        <v>30149</v>
      </c>
    </row>
    <row r="21" spans="1:14" ht="36.75" customHeight="1" x14ac:dyDescent="0.3">
      <c r="A21" s="435"/>
      <c r="B21" s="305"/>
      <c r="C21" s="432"/>
      <c r="D21" s="392"/>
      <c r="E21" s="73" t="s">
        <v>19</v>
      </c>
      <c r="F21" s="6" t="s">
        <v>21</v>
      </c>
      <c r="G21" s="30">
        <f t="shared" ref="G21:G45" si="2">SUM(H21:K21)</f>
        <v>8400</v>
      </c>
      <c r="H21" s="7">
        <v>8100</v>
      </c>
      <c r="I21" s="7">
        <v>100</v>
      </c>
      <c r="J21" s="7">
        <v>100</v>
      </c>
      <c r="K21" s="7">
        <v>100</v>
      </c>
    </row>
    <row r="22" spans="1:14" ht="13.65" customHeight="1" x14ac:dyDescent="0.3">
      <c r="A22" s="435"/>
      <c r="B22" s="305"/>
      <c r="C22" s="432"/>
      <c r="D22" s="392"/>
      <c r="E22" s="73" t="s">
        <v>22</v>
      </c>
      <c r="F22" s="5" t="s">
        <v>23</v>
      </c>
      <c r="G22" s="30">
        <f t="shared" si="2"/>
        <v>1490909</v>
      </c>
      <c r="H22" s="7">
        <v>603465</v>
      </c>
      <c r="I22" s="7">
        <v>479793</v>
      </c>
      <c r="J22" s="7">
        <v>333855</v>
      </c>
      <c r="K22" s="7">
        <v>73796</v>
      </c>
    </row>
    <row r="23" spans="1:14" ht="13.65" customHeight="1" x14ac:dyDescent="0.3">
      <c r="A23" s="435"/>
      <c r="B23" s="305"/>
      <c r="C23" s="432"/>
      <c r="D23" s="392"/>
      <c r="E23" s="73" t="s">
        <v>113</v>
      </c>
      <c r="F23" s="5" t="s">
        <v>151</v>
      </c>
      <c r="G23" s="30">
        <f t="shared" si="2"/>
        <v>1650</v>
      </c>
      <c r="H23" s="7"/>
      <c r="I23" s="7">
        <v>1650</v>
      </c>
      <c r="J23" s="7"/>
      <c r="K23" s="7"/>
    </row>
    <row r="24" spans="1:14" ht="12.75" customHeight="1" x14ac:dyDescent="0.3">
      <c r="A24" s="435"/>
      <c r="B24" s="305"/>
      <c r="C24" s="432"/>
      <c r="D24" s="392"/>
      <c r="E24" s="73" t="s">
        <v>24</v>
      </c>
      <c r="F24" s="5" t="s">
        <v>25</v>
      </c>
      <c r="G24" s="30">
        <f t="shared" si="2"/>
        <v>7500</v>
      </c>
      <c r="H24" s="7">
        <v>2000</v>
      </c>
      <c r="I24" s="7">
        <v>2000</v>
      </c>
      <c r="J24" s="7">
        <v>2000</v>
      </c>
      <c r="K24" s="7">
        <v>1500</v>
      </c>
    </row>
    <row r="25" spans="1:14" ht="21.15" customHeight="1" x14ac:dyDescent="0.3">
      <c r="A25" s="435"/>
      <c r="B25" s="305"/>
      <c r="C25" s="432"/>
      <c r="D25" s="392"/>
      <c r="E25" s="73" t="s">
        <v>26</v>
      </c>
      <c r="F25" s="6" t="s">
        <v>27</v>
      </c>
      <c r="G25" s="30">
        <f t="shared" si="2"/>
        <v>3000</v>
      </c>
      <c r="H25" s="7">
        <v>3000</v>
      </c>
      <c r="I25" s="7"/>
      <c r="J25" s="7"/>
      <c r="K25" s="7"/>
    </row>
    <row r="26" spans="1:14" ht="25.95" customHeight="1" x14ac:dyDescent="0.3">
      <c r="A26" s="435"/>
      <c r="B26" s="305"/>
      <c r="C26" s="432"/>
      <c r="D26" s="392"/>
      <c r="E26" s="73" t="s">
        <v>280</v>
      </c>
      <c r="F26" s="6" t="s">
        <v>281</v>
      </c>
      <c r="G26" s="30">
        <f t="shared" si="2"/>
        <v>43237</v>
      </c>
      <c r="H26" s="7">
        <v>200</v>
      </c>
      <c r="I26" s="7">
        <v>42312</v>
      </c>
      <c r="J26" s="7">
        <v>625</v>
      </c>
      <c r="K26" s="7">
        <v>100</v>
      </c>
    </row>
    <row r="27" spans="1:14" ht="25.95" customHeight="1" x14ac:dyDescent="0.3">
      <c r="A27" s="435"/>
      <c r="B27" s="305"/>
      <c r="C27" s="432"/>
      <c r="D27" s="392"/>
      <c r="E27" s="73" t="s">
        <v>118</v>
      </c>
      <c r="F27" s="6" t="s">
        <v>282</v>
      </c>
      <c r="G27" s="30">
        <f t="shared" si="2"/>
        <v>12000</v>
      </c>
      <c r="H27" s="7">
        <v>12000</v>
      </c>
      <c r="I27" s="7"/>
      <c r="J27" s="7"/>
      <c r="K27" s="7"/>
    </row>
    <row r="28" spans="1:14" ht="25.95" customHeight="1" x14ac:dyDescent="0.3">
      <c r="A28" s="435"/>
      <c r="B28" s="305"/>
      <c r="C28" s="432"/>
      <c r="D28" s="392"/>
      <c r="E28" s="73" t="s">
        <v>315</v>
      </c>
      <c r="F28" s="6" t="s">
        <v>316</v>
      </c>
      <c r="G28" s="30">
        <f t="shared" si="2"/>
        <v>500</v>
      </c>
      <c r="H28" s="7"/>
      <c r="I28" s="7"/>
      <c r="J28" s="7">
        <v>500</v>
      </c>
      <c r="K28" s="7"/>
    </row>
    <row r="29" spans="1:14" ht="15" customHeight="1" x14ac:dyDescent="0.3">
      <c r="A29" s="435"/>
      <c r="B29" s="305"/>
      <c r="C29" s="432"/>
      <c r="D29" s="392"/>
      <c r="E29" s="73" t="s">
        <v>39</v>
      </c>
      <c r="F29" s="6" t="s">
        <v>50</v>
      </c>
      <c r="G29" s="30">
        <f t="shared" si="2"/>
        <v>500</v>
      </c>
      <c r="H29" s="7">
        <v>200</v>
      </c>
      <c r="I29" s="7">
        <v>150</v>
      </c>
      <c r="J29" s="7">
        <v>100</v>
      </c>
      <c r="K29" s="7">
        <v>50</v>
      </c>
    </row>
    <row r="30" spans="1:14" ht="15" customHeight="1" x14ac:dyDescent="0.3">
      <c r="A30" s="435"/>
      <c r="B30" s="305"/>
      <c r="C30" s="432"/>
      <c r="D30" s="392"/>
      <c r="E30" s="73" t="s">
        <v>317</v>
      </c>
      <c r="F30" s="6" t="s">
        <v>318</v>
      </c>
      <c r="G30" s="30">
        <f t="shared" si="2"/>
        <v>7410</v>
      </c>
      <c r="H30" s="7"/>
      <c r="I30" s="7">
        <v>1800</v>
      </c>
      <c r="J30" s="7">
        <v>5610</v>
      </c>
      <c r="K30" s="7"/>
    </row>
    <row r="31" spans="1:14" ht="15" customHeight="1" x14ac:dyDescent="0.3">
      <c r="A31" s="435"/>
      <c r="B31" s="305"/>
      <c r="C31" s="432"/>
      <c r="D31" s="392"/>
      <c r="E31" s="73" t="s">
        <v>76</v>
      </c>
      <c r="F31" s="6" t="s">
        <v>84</v>
      </c>
      <c r="G31" s="30">
        <f t="shared" si="2"/>
        <v>20000</v>
      </c>
      <c r="H31" s="7"/>
      <c r="I31" s="7"/>
      <c r="J31" s="7">
        <v>20000</v>
      </c>
      <c r="K31" s="7"/>
    </row>
    <row r="32" spans="1:14" ht="24.75" customHeight="1" x14ac:dyDescent="0.3">
      <c r="A32" s="435"/>
      <c r="B32" s="305"/>
      <c r="C32" s="432"/>
      <c r="D32" s="392"/>
      <c r="E32" s="73" t="s">
        <v>29</v>
      </c>
      <c r="F32" s="6" t="s">
        <v>30</v>
      </c>
      <c r="G32" s="30">
        <f t="shared" si="2"/>
        <v>15570</v>
      </c>
      <c r="H32" s="7">
        <v>7000</v>
      </c>
      <c r="I32" s="7">
        <v>14000</v>
      </c>
      <c r="J32" s="7">
        <v>-5430</v>
      </c>
      <c r="K32" s="7"/>
    </row>
    <row r="33" spans="1:11" ht="24.75" customHeight="1" x14ac:dyDescent="0.3">
      <c r="A33" s="435"/>
      <c r="B33" s="305"/>
      <c r="C33" s="432"/>
      <c r="D33" s="392"/>
      <c r="E33" s="73" t="s">
        <v>89</v>
      </c>
      <c r="F33" s="6" t="s">
        <v>95</v>
      </c>
      <c r="G33" s="30">
        <f t="shared" si="2"/>
        <v>1000</v>
      </c>
      <c r="H33" s="7"/>
      <c r="I33" s="7"/>
      <c r="J33" s="7">
        <v>1000</v>
      </c>
      <c r="K33" s="7"/>
    </row>
    <row r="34" spans="1:11" ht="24" customHeight="1" x14ac:dyDescent="0.3">
      <c r="A34" s="435"/>
      <c r="B34" s="305"/>
      <c r="C34" s="432"/>
      <c r="D34" s="392"/>
      <c r="E34" s="73" t="s">
        <v>43</v>
      </c>
      <c r="F34" s="6" t="s">
        <v>54</v>
      </c>
      <c r="G34" s="30">
        <f t="shared" si="2"/>
        <v>3500</v>
      </c>
      <c r="H34" s="7">
        <v>1000</v>
      </c>
      <c r="I34" s="7"/>
      <c r="J34" s="7">
        <v>2500</v>
      </c>
      <c r="K34" s="7"/>
    </row>
    <row r="35" spans="1:11" ht="24" customHeight="1" x14ac:dyDescent="0.3">
      <c r="A35" s="435"/>
      <c r="B35" s="305"/>
      <c r="C35" s="432"/>
      <c r="D35" s="392"/>
      <c r="E35" s="73" t="s">
        <v>31</v>
      </c>
      <c r="F35" s="6" t="s">
        <v>32</v>
      </c>
      <c r="G35" s="30">
        <f t="shared" si="2"/>
        <v>4000</v>
      </c>
      <c r="H35" s="7">
        <v>4000</v>
      </c>
      <c r="I35" s="7"/>
      <c r="J35" s="7"/>
      <c r="K35" s="7"/>
    </row>
    <row r="36" spans="1:11" ht="15.75" customHeight="1" x14ac:dyDescent="0.3">
      <c r="A36" s="435"/>
      <c r="B36" s="305"/>
      <c r="C36" s="432"/>
      <c r="D36" s="392"/>
      <c r="E36" s="73" t="s">
        <v>33</v>
      </c>
      <c r="F36" s="6" t="s">
        <v>34</v>
      </c>
      <c r="G36" s="30">
        <f t="shared" si="2"/>
        <v>25230</v>
      </c>
      <c r="H36" s="7">
        <v>1800</v>
      </c>
      <c r="I36" s="7">
        <v>2230</v>
      </c>
      <c r="J36" s="7">
        <v>20000</v>
      </c>
      <c r="K36" s="7">
        <v>1200</v>
      </c>
    </row>
    <row r="37" spans="1:11" ht="15.75" customHeight="1" x14ac:dyDescent="0.3">
      <c r="A37" s="435"/>
      <c r="B37" s="305"/>
      <c r="C37" s="432"/>
      <c r="D37" s="392"/>
      <c r="E37" s="73" t="s">
        <v>45</v>
      </c>
      <c r="F37" s="6" t="s">
        <v>56</v>
      </c>
      <c r="G37" s="30">
        <f t="shared" si="2"/>
        <v>3000</v>
      </c>
      <c r="H37" s="7">
        <v>1500</v>
      </c>
      <c r="I37" s="7">
        <v>800</v>
      </c>
      <c r="J37" s="7">
        <v>500</v>
      </c>
      <c r="K37" s="7">
        <v>200</v>
      </c>
    </row>
    <row r="38" spans="1:11" ht="15.75" customHeight="1" x14ac:dyDescent="0.3">
      <c r="A38" s="435"/>
      <c r="B38" s="305"/>
      <c r="C38" s="432"/>
      <c r="D38" s="392"/>
      <c r="E38" s="73" t="s">
        <v>46</v>
      </c>
      <c r="F38" s="6" t="s">
        <v>57</v>
      </c>
      <c r="G38" s="30">
        <f t="shared" si="2"/>
        <v>11250</v>
      </c>
      <c r="H38" s="7"/>
      <c r="I38" s="7">
        <v>7500</v>
      </c>
      <c r="J38" s="7">
        <v>3750</v>
      </c>
      <c r="K38" s="7"/>
    </row>
    <row r="39" spans="1:11" ht="36.75" customHeight="1" x14ac:dyDescent="0.3">
      <c r="A39" s="435"/>
      <c r="B39" s="305"/>
      <c r="C39" s="432"/>
      <c r="D39" s="392"/>
      <c r="E39" s="73" t="s">
        <v>47</v>
      </c>
      <c r="F39" s="6" t="s">
        <v>58</v>
      </c>
      <c r="G39" s="30">
        <f t="shared" si="2"/>
        <v>700</v>
      </c>
      <c r="H39" s="7"/>
      <c r="I39" s="7">
        <v>700</v>
      </c>
      <c r="J39" s="7"/>
      <c r="K39" s="7"/>
    </row>
    <row r="40" spans="1:11" ht="26.7" customHeight="1" x14ac:dyDescent="0.3">
      <c r="A40" s="435"/>
      <c r="B40" s="305"/>
      <c r="C40" s="432"/>
      <c r="D40" s="393"/>
      <c r="E40" s="73" t="s">
        <v>35</v>
      </c>
      <c r="F40" s="6" t="s">
        <v>264</v>
      </c>
      <c r="G40" s="30">
        <f t="shared" si="2"/>
        <v>250</v>
      </c>
      <c r="H40" s="7"/>
      <c r="I40" s="7"/>
      <c r="J40" s="7">
        <v>250</v>
      </c>
      <c r="K40" s="7"/>
    </row>
    <row r="41" spans="1:11" ht="15.75" customHeight="1" x14ac:dyDescent="0.3">
      <c r="A41" s="435"/>
      <c r="B41" s="305"/>
      <c r="C41" s="432"/>
      <c r="D41" s="300" t="s">
        <v>268</v>
      </c>
      <c r="E41" s="376"/>
      <c r="F41" s="301"/>
      <c r="G41" s="197">
        <f>SUM(G20:G40)</f>
        <v>1889015</v>
      </c>
      <c r="H41" s="197">
        <f t="shared" ref="H41:K41" si="3">SUM(H20:H40)</f>
        <v>714145</v>
      </c>
      <c r="I41" s="197">
        <f t="shared" si="3"/>
        <v>620035</v>
      </c>
      <c r="J41" s="197">
        <f t="shared" si="3"/>
        <v>447740</v>
      </c>
      <c r="K41" s="197">
        <f t="shared" si="3"/>
        <v>107095</v>
      </c>
    </row>
    <row r="42" spans="1:11" ht="14.25" customHeight="1" x14ac:dyDescent="0.3">
      <c r="A42" s="435"/>
      <c r="B42" s="305"/>
      <c r="C42" s="432"/>
      <c r="D42" s="148" t="s">
        <v>99</v>
      </c>
      <c r="E42" s="73" t="s">
        <v>22</v>
      </c>
      <c r="F42" s="5" t="s">
        <v>23</v>
      </c>
      <c r="G42" s="30">
        <f t="shared" si="2"/>
        <v>10917</v>
      </c>
      <c r="H42" s="7">
        <v>2400</v>
      </c>
      <c r="I42" s="7">
        <v>3200</v>
      </c>
      <c r="J42" s="7">
        <v>3300</v>
      </c>
      <c r="K42" s="7">
        <v>2017</v>
      </c>
    </row>
    <row r="43" spans="1:11" ht="14.25" customHeight="1" x14ac:dyDescent="0.3">
      <c r="A43" s="435"/>
      <c r="B43" s="305"/>
      <c r="C43" s="432"/>
      <c r="D43" s="300" t="s">
        <v>269</v>
      </c>
      <c r="E43" s="376"/>
      <c r="F43" s="301"/>
      <c r="G43" s="197">
        <f>SUM(G42:G42)</f>
        <v>10917</v>
      </c>
      <c r="H43" s="197">
        <f>SUM(H42:H42)</f>
        <v>2400</v>
      </c>
      <c r="I43" s="197">
        <f>SUM(I42:I42)</f>
        <v>3200</v>
      </c>
      <c r="J43" s="197">
        <f>SUM(J42:J42)</f>
        <v>3300</v>
      </c>
      <c r="K43" s="197">
        <f>SUM(K42:K42)</f>
        <v>2017</v>
      </c>
    </row>
    <row r="44" spans="1:11" ht="13.65" customHeight="1" x14ac:dyDescent="0.3">
      <c r="A44" s="435"/>
      <c r="B44" s="305"/>
      <c r="C44" s="432"/>
      <c r="D44" s="294" t="s">
        <v>100</v>
      </c>
      <c r="E44" s="73" t="s">
        <v>22</v>
      </c>
      <c r="F44" s="5" t="s">
        <v>23</v>
      </c>
      <c r="G44" s="30">
        <f t="shared" si="2"/>
        <v>4602</v>
      </c>
      <c r="H44" s="7">
        <v>4602</v>
      </c>
      <c r="I44" s="7"/>
      <c r="J44" s="7"/>
      <c r="K44" s="7"/>
    </row>
    <row r="45" spans="1:11" ht="13.65" customHeight="1" x14ac:dyDescent="0.3">
      <c r="A45" s="435"/>
      <c r="B45" s="305"/>
      <c r="C45" s="432"/>
      <c r="D45" s="304"/>
      <c r="E45" s="73" t="s">
        <v>44</v>
      </c>
      <c r="F45" s="5" t="s">
        <v>55</v>
      </c>
      <c r="G45" s="30">
        <f t="shared" si="2"/>
        <v>3000</v>
      </c>
      <c r="H45" s="196"/>
      <c r="I45" s="196">
        <v>3000</v>
      </c>
      <c r="J45" s="196"/>
      <c r="K45" s="196"/>
    </row>
    <row r="46" spans="1:11" ht="16.95" customHeight="1" thickBot="1" x14ac:dyDescent="0.35">
      <c r="A46" s="435"/>
      <c r="B46" s="305"/>
      <c r="C46" s="432"/>
      <c r="D46" s="385" t="s">
        <v>270</v>
      </c>
      <c r="E46" s="386"/>
      <c r="F46" s="387"/>
      <c r="G46" s="198">
        <f>SUM(G44:G45)</f>
        <v>7602</v>
      </c>
      <c r="H46" s="198">
        <f t="shared" ref="H46:K46" si="4">SUM(H44:H45)</f>
        <v>4602</v>
      </c>
      <c r="I46" s="198">
        <f t="shared" si="4"/>
        <v>3000</v>
      </c>
      <c r="J46" s="198">
        <f t="shared" si="4"/>
        <v>0</v>
      </c>
      <c r="K46" s="198">
        <f t="shared" si="4"/>
        <v>0</v>
      </c>
    </row>
    <row r="47" spans="1:11" ht="14.25" customHeight="1" thickBot="1" x14ac:dyDescent="0.35">
      <c r="A47" s="435"/>
      <c r="B47" s="306"/>
      <c r="C47" s="433"/>
      <c r="D47" s="383" t="s">
        <v>36</v>
      </c>
      <c r="E47" s="384"/>
      <c r="F47" s="384"/>
      <c r="G47" s="199">
        <f>SUM(G19,G41,G43,G46)</f>
        <v>1952038</v>
      </c>
      <c r="H47" s="199">
        <f>SUM(H19,H41,H43,H46)</f>
        <v>765651</v>
      </c>
      <c r="I47" s="199">
        <f t="shared" ref="I47:K47" si="5">SUM(I19,I41,I43,I46)</f>
        <v>626235</v>
      </c>
      <c r="J47" s="199">
        <f t="shared" si="5"/>
        <v>451040</v>
      </c>
      <c r="K47" s="207">
        <f t="shared" si="5"/>
        <v>109112</v>
      </c>
    </row>
    <row r="48" spans="1:11" ht="23.1" customHeight="1" x14ac:dyDescent="0.3">
      <c r="A48" s="435"/>
      <c r="B48" s="317" t="s">
        <v>61</v>
      </c>
      <c r="C48" s="321" t="s">
        <v>62</v>
      </c>
      <c r="D48" s="170">
        <v>13</v>
      </c>
      <c r="E48" s="170" t="s">
        <v>63</v>
      </c>
      <c r="F48" s="171" t="s">
        <v>77</v>
      </c>
      <c r="G48" s="205">
        <f t="shared" ref="G48:G52" si="6">SUM(H48:K48)</f>
        <v>9335</v>
      </c>
      <c r="H48" s="206"/>
      <c r="I48" s="206">
        <v>9335</v>
      </c>
      <c r="J48" s="206"/>
      <c r="K48" s="206"/>
    </row>
    <row r="49" spans="1:11" ht="21.75" customHeight="1" x14ac:dyDescent="0.3">
      <c r="A49" s="435"/>
      <c r="B49" s="305"/>
      <c r="C49" s="287"/>
      <c r="D49" s="43">
        <v>145</v>
      </c>
      <c r="E49" s="43" t="s">
        <v>63</v>
      </c>
      <c r="F49" s="25" t="s">
        <v>77</v>
      </c>
      <c r="G49" s="31">
        <f t="shared" si="6"/>
        <v>380</v>
      </c>
      <c r="H49" s="200"/>
      <c r="I49" s="200">
        <v>380</v>
      </c>
      <c r="J49" s="200"/>
      <c r="K49" s="200"/>
    </row>
    <row r="50" spans="1:11" ht="22.65" customHeight="1" x14ac:dyDescent="0.3">
      <c r="A50" s="435"/>
      <c r="B50" s="305"/>
      <c r="C50" s="287"/>
      <c r="D50" s="105">
        <v>154</v>
      </c>
      <c r="E50" s="73" t="s">
        <v>63</v>
      </c>
      <c r="F50" s="21" t="s">
        <v>77</v>
      </c>
      <c r="G50" s="31">
        <f t="shared" si="6"/>
        <v>139269</v>
      </c>
      <c r="H50" s="22">
        <v>52111</v>
      </c>
      <c r="I50" s="22">
        <v>67257</v>
      </c>
      <c r="J50" s="22">
        <v>15200</v>
      </c>
      <c r="K50" s="22">
        <v>4701</v>
      </c>
    </row>
    <row r="51" spans="1:11" ht="23.25" customHeight="1" x14ac:dyDescent="0.3">
      <c r="A51" s="435"/>
      <c r="B51" s="305"/>
      <c r="C51" s="287"/>
      <c r="D51" s="302">
        <v>151</v>
      </c>
      <c r="E51" s="73" t="s">
        <v>63</v>
      </c>
      <c r="F51" s="25" t="s">
        <v>77</v>
      </c>
      <c r="G51" s="31">
        <f t="shared" si="6"/>
        <v>500</v>
      </c>
      <c r="H51" s="22">
        <v>300</v>
      </c>
      <c r="I51" s="22">
        <v>200</v>
      </c>
      <c r="J51" s="22"/>
      <c r="K51" s="22"/>
    </row>
    <row r="52" spans="1:11" ht="38.1" customHeight="1" x14ac:dyDescent="0.3">
      <c r="A52" s="435"/>
      <c r="B52" s="305"/>
      <c r="C52" s="287"/>
      <c r="D52" s="293"/>
      <c r="E52" s="73" t="s">
        <v>299</v>
      </c>
      <c r="F52" s="25" t="s">
        <v>300</v>
      </c>
      <c r="G52" s="31">
        <f t="shared" si="6"/>
        <v>1100</v>
      </c>
      <c r="H52" s="22">
        <v>400</v>
      </c>
      <c r="I52" s="22">
        <v>300</v>
      </c>
      <c r="J52" s="22">
        <v>200</v>
      </c>
      <c r="K52" s="22">
        <v>200</v>
      </c>
    </row>
    <row r="53" spans="1:11" ht="15" thickBot="1" x14ac:dyDescent="0.35">
      <c r="A53" s="435"/>
      <c r="B53" s="305"/>
      <c r="C53" s="287"/>
      <c r="D53" s="293"/>
      <c r="E53" s="173" t="s">
        <v>65</v>
      </c>
      <c r="F53" s="202" t="s">
        <v>78</v>
      </c>
      <c r="G53" s="203">
        <f t="shared" ref="G53" si="7">SUM(H53:K53)</f>
        <v>6900</v>
      </c>
      <c r="H53" s="202">
        <v>1000</v>
      </c>
      <c r="I53" s="202">
        <v>1000</v>
      </c>
      <c r="J53" s="202">
        <v>4400</v>
      </c>
      <c r="K53" s="202">
        <v>500</v>
      </c>
    </row>
    <row r="54" spans="1:11" ht="15" customHeight="1" thickBot="1" x14ac:dyDescent="0.35">
      <c r="A54" s="435"/>
      <c r="B54" s="306"/>
      <c r="C54" s="291"/>
      <c r="D54" s="383" t="s">
        <v>64</v>
      </c>
      <c r="E54" s="384"/>
      <c r="F54" s="384"/>
      <c r="G54" s="201">
        <f>SUM(G48:G53)</f>
        <v>157484</v>
      </c>
      <c r="H54" s="201">
        <f t="shared" ref="H54:K54" si="8">SUM(H48:H53)</f>
        <v>53811</v>
      </c>
      <c r="I54" s="201">
        <f t="shared" si="8"/>
        <v>78472</v>
      </c>
      <c r="J54" s="201">
        <f t="shared" si="8"/>
        <v>19800</v>
      </c>
      <c r="K54" s="204">
        <f t="shared" si="8"/>
        <v>5401</v>
      </c>
    </row>
    <row r="55" spans="1:11" ht="21.75" customHeight="1" x14ac:dyDescent="0.3">
      <c r="A55" s="435"/>
      <c r="B55" s="317" t="s">
        <v>70</v>
      </c>
      <c r="C55" s="321" t="s">
        <v>71</v>
      </c>
      <c r="D55" s="238">
        <v>13</v>
      </c>
      <c r="E55" s="146" t="s">
        <v>68</v>
      </c>
      <c r="F55" s="102" t="s">
        <v>81</v>
      </c>
      <c r="G55" s="53">
        <f t="shared" ref="G55:G59" si="9">SUM(H55:K55)</f>
        <v>138000</v>
      </c>
      <c r="H55" s="103">
        <v>50000</v>
      </c>
      <c r="I55" s="103">
        <v>50000</v>
      </c>
      <c r="J55" s="103">
        <v>38000</v>
      </c>
      <c r="K55" s="103"/>
    </row>
    <row r="56" spans="1:11" ht="23.25" customHeight="1" x14ac:dyDescent="0.3">
      <c r="A56" s="435"/>
      <c r="B56" s="305"/>
      <c r="C56" s="287"/>
      <c r="D56" s="143">
        <v>1419</v>
      </c>
      <c r="E56" s="104" t="s">
        <v>68</v>
      </c>
      <c r="F56" s="102" t="s">
        <v>81</v>
      </c>
      <c r="G56" s="53">
        <f t="shared" si="9"/>
        <v>61396</v>
      </c>
      <c r="H56" s="103">
        <v>56767</v>
      </c>
      <c r="I56" s="103">
        <v>4629</v>
      </c>
      <c r="J56" s="103"/>
      <c r="K56" s="103"/>
    </row>
    <row r="57" spans="1:11" ht="24.6" customHeight="1" x14ac:dyDescent="0.3">
      <c r="A57" s="435"/>
      <c r="B57" s="305"/>
      <c r="C57" s="287"/>
      <c r="D57" s="302">
        <v>151</v>
      </c>
      <c r="E57" s="73" t="s">
        <v>118</v>
      </c>
      <c r="F57" s="6" t="s">
        <v>282</v>
      </c>
      <c r="G57" s="24">
        <f t="shared" si="9"/>
        <v>1000</v>
      </c>
      <c r="H57" s="44">
        <v>500</v>
      </c>
      <c r="I57" s="44">
        <v>500</v>
      </c>
      <c r="J57" s="44"/>
      <c r="K57" s="44"/>
    </row>
    <row r="58" spans="1:11" ht="15" customHeight="1" x14ac:dyDescent="0.3">
      <c r="A58" s="435"/>
      <c r="B58" s="305"/>
      <c r="C58" s="287"/>
      <c r="D58" s="293"/>
      <c r="E58" s="73" t="s">
        <v>66</v>
      </c>
      <c r="F58" s="5" t="s">
        <v>79</v>
      </c>
      <c r="G58" s="24">
        <f t="shared" si="9"/>
        <v>6000</v>
      </c>
      <c r="H58" s="21">
        <v>2800</v>
      </c>
      <c r="I58" s="21">
        <v>2000</v>
      </c>
      <c r="J58" s="21">
        <v>1200</v>
      </c>
      <c r="K58" s="21"/>
    </row>
    <row r="59" spans="1:11" ht="15" customHeight="1" thickBot="1" x14ac:dyDescent="0.35">
      <c r="A59" s="435"/>
      <c r="B59" s="305"/>
      <c r="C59" s="287"/>
      <c r="D59" s="293"/>
      <c r="E59" s="73" t="s">
        <v>67</v>
      </c>
      <c r="F59" s="5" t="s">
        <v>80</v>
      </c>
      <c r="G59" s="24">
        <f t="shared" si="9"/>
        <v>5000</v>
      </c>
      <c r="H59" s="21">
        <v>2000</v>
      </c>
      <c r="I59" s="21">
        <v>2000</v>
      </c>
      <c r="J59" s="21">
        <v>1000</v>
      </c>
      <c r="K59" s="21"/>
    </row>
    <row r="60" spans="1:11" ht="15" customHeight="1" thickBot="1" x14ac:dyDescent="0.35">
      <c r="A60" s="435"/>
      <c r="B60" s="306"/>
      <c r="C60" s="291"/>
      <c r="D60" s="288" t="s">
        <v>69</v>
      </c>
      <c r="E60" s="289"/>
      <c r="F60" s="290"/>
      <c r="G60" s="201">
        <f>SUM(G55:G59)</f>
        <v>211396</v>
      </c>
      <c r="H60" s="201">
        <f t="shared" ref="H60:K60" si="10">SUM(H55:H59)</f>
        <v>112067</v>
      </c>
      <c r="I60" s="201">
        <f t="shared" si="10"/>
        <v>59129</v>
      </c>
      <c r="J60" s="201">
        <f t="shared" si="10"/>
        <v>40200</v>
      </c>
      <c r="K60" s="201">
        <f t="shared" si="10"/>
        <v>0</v>
      </c>
    </row>
    <row r="61" spans="1:11" ht="15" customHeight="1" x14ac:dyDescent="0.3">
      <c r="A61" s="435"/>
      <c r="B61" s="317" t="s">
        <v>72</v>
      </c>
      <c r="C61" s="285" t="s">
        <v>73</v>
      </c>
      <c r="D61" s="98">
        <v>154</v>
      </c>
      <c r="E61" s="104" t="s">
        <v>74</v>
      </c>
      <c r="F61" s="94" t="s">
        <v>82</v>
      </c>
      <c r="G61" s="53">
        <f>SUM(H61:K61)</f>
        <v>21415</v>
      </c>
      <c r="H61" s="58">
        <v>5000</v>
      </c>
      <c r="I61" s="58">
        <v>13135</v>
      </c>
      <c r="J61" s="58">
        <v>2000</v>
      </c>
      <c r="K61" s="58">
        <v>1280</v>
      </c>
    </row>
    <row r="62" spans="1:11" ht="15" customHeight="1" x14ac:dyDescent="0.3">
      <c r="A62" s="435"/>
      <c r="B62" s="305"/>
      <c r="C62" s="286"/>
      <c r="D62" s="302">
        <v>151</v>
      </c>
      <c r="E62" s="73" t="s">
        <v>74</v>
      </c>
      <c r="F62" s="37" t="s">
        <v>82</v>
      </c>
      <c r="G62" s="24">
        <f>SUM(H62:K62)</f>
        <v>5000</v>
      </c>
      <c r="H62" s="21">
        <v>1000</v>
      </c>
      <c r="I62" s="21">
        <v>3000</v>
      </c>
      <c r="J62" s="21">
        <v>500</v>
      </c>
      <c r="K62" s="21">
        <v>500</v>
      </c>
    </row>
    <row r="63" spans="1:11" ht="15" customHeight="1" thickBot="1" x14ac:dyDescent="0.35">
      <c r="A63" s="435"/>
      <c r="B63" s="305"/>
      <c r="C63" s="286"/>
      <c r="D63" s="293"/>
      <c r="E63" s="105" t="s">
        <v>75</v>
      </c>
      <c r="F63" s="106" t="s">
        <v>83</v>
      </c>
      <c r="G63" s="107">
        <f>SUM(H63:K63)</f>
        <v>50000</v>
      </c>
      <c r="H63" s="108">
        <v>13000</v>
      </c>
      <c r="I63" s="108">
        <v>26000</v>
      </c>
      <c r="J63" s="108">
        <v>8000</v>
      </c>
      <c r="K63" s="108">
        <v>3000</v>
      </c>
    </row>
    <row r="64" spans="1:11" ht="15" customHeight="1" thickBot="1" x14ac:dyDescent="0.35">
      <c r="A64" s="435"/>
      <c r="B64" s="306"/>
      <c r="C64" s="291"/>
      <c r="D64" s="288" t="s">
        <v>85</v>
      </c>
      <c r="E64" s="289"/>
      <c r="F64" s="290"/>
      <c r="G64" s="201">
        <f>SUM(G61:G63)</f>
        <v>76415</v>
      </c>
      <c r="H64" s="201">
        <f>SUM(H61:H63)</f>
        <v>19000</v>
      </c>
      <c r="I64" s="201">
        <f>SUM(I61:I63)</f>
        <v>42135</v>
      </c>
      <c r="J64" s="201">
        <f>SUM(J61:J63)</f>
        <v>10500</v>
      </c>
      <c r="K64" s="204">
        <f>SUM(K61:K63)</f>
        <v>4780</v>
      </c>
    </row>
    <row r="65" spans="1:11" ht="23.25" customHeight="1" x14ac:dyDescent="0.3">
      <c r="A65" s="435"/>
      <c r="B65" s="305" t="s">
        <v>86</v>
      </c>
      <c r="C65" s="286" t="s">
        <v>87</v>
      </c>
      <c r="D65" s="302">
        <v>151</v>
      </c>
      <c r="E65" s="73" t="s">
        <v>43</v>
      </c>
      <c r="F65" s="6" t="s">
        <v>54</v>
      </c>
      <c r="G65" s="24">
        <f t="shared" ref="G65:G69" si="11">SUM(H65:K65)</f>
        <v>15653</v>
      </c>
      <c r="H65" s="21">
        <v>8200</v>
      </c>
      <c r="I65" s="21">
        <v>6114</v>
      </c>
      <c r="J65" s="21">
        <v>1339</v>
      </c>
      <c r="K65" s="21"/>
    </row>
    <row r="66" spans="1:11" ht="15" customHeight="1" x14ac:dyDescent="0.3">
      <c r="A66" s="435"/>
      <c r="B66" s="305"/>
      <c r="C66" s="286"/>
      <c r="D66" s="293"/>
      <c r="E66" s="73" t="s">
        <v>91</v>
      </c>
      <c r="F66" s="5" t="s">
        <v>96</v>
      </c>
      <c r="G66" s="24">
        <f t="shared" si="11"/>
        <v>9500</v>
      </c>
      <c r="H66" s="21">
        <v>2000</v>
      </c>
      <c r="I66" s="21">
        <v>1500</v>
      </c>
      <c r="J66" s="21">
        <v>6000</v>
      </c>
      <c r="K66" s="21"/>
    </row>
    <row r="67" spans="1:11" ht="15" customHeight="1" x14ac:dyDescent="0.3">
      <c r="A67" s="435"/>
      <c r="B67" s="305"/>
      <c r="C67" s="286"/>
      <c r="D67" s="293"/>
      <c r="E67" s="73" t="s">
        <v>33</v>
      </c>
      <c r="F67" s="5" t="s">
        <v>34</v>
      </c>
      <c r="G67" s="24">
        <f t="shared" si="11"/>
        <v>33000</v>
      </c>
      <c r="H67" s="21">
        <v>3000</v>
      </c>
      <c r="I67" s="21">
        <v>8000</v>
      </c>
      <c r="J67" s="21">
        <v>22000</v>
      </c>
      <c r="K67" s="21"/>
    </row>
    <row r="68" spans="1:11" ht="24.75" customHeight="1" x14ac:dyDescent="0.3">
      <c r="A68" s="435"/>
      <c r="B68" s="305"/>
      <c r="C68" s="286"/>
      <c r="D68" s="293"/>
      <c r="E68" s="105" t="s">
        <v>92</v>
      </c>
      <c r="F68" s="106" t="s">
        <v>97</v>
      </c>
      <c r="G68" s="107">
        <f t="shared" si="11"/>
        <v>8000</v>
      </c>
      <c r="H68" s="108">
        <v>2000</v>
      </c>
      <c r="I68" s="108">
        <v>4500</v>
      </c>
      <c r="J68" s="108">
        <v>1000</v>
      </c>
      <c r="K68" s="108">
        <v>500</v>
      </c>
    </row>
    <row r="69" spans="1:11" ht="17.7" customHeight="1" thickBot="1" x14ac:dyDescent="0.35">
      <c r="A69" s="435"/>
      <c r="B69" s="305"/>
      <c r="C69" s="287"/>
      <c r="D69" s="241">
        <v>145</v>
      </c>
      <c r="E69" s="257" t="s">
        <v>91</v>
      </c>
      <c r="F69" s="253" t="s">
        <v>96</v>
      </c>
      <c r="G69" s="107">
        <f t="shared" si="11"/>
        <v>8000</v>
      </c>
      <c r="H69" s="108"/>
      <c r="I69" s="108"/>
      <c r="J69" s="108">
        <v>8000</v>
      </c>
      <c r="K69" s="108"/>
    </row>
    <row r="70" spans="1:11" ht="15" customHeight="1" thickBot="1" x14ac:dyDescent="0.35">
      <c r="A70" s="435"/>
      <c r="B70" s="306"/>
      <c r="C70" s="291"/>
      <c r="D70" s="383" t="s">
        <v>90</v>
      </c>
      <c r="E70" s="384"/>
      <c r="F70" s="384"/>
      <c r="G70" s="201">
        <f>SUM(G65:G69)</f>
        <v>74153</v>
      </c>
      <c r="H70" s="201">
        <f t="shared" ref="H70:K70" si="12">SUM(H65:H69)</f>
        <v>15200</v>
      </c>
      <c r="I70" s="201">
        <f t="shared" si="12"/>
        <v>20114</v>
      </c>
      <c r="J70" s="201">
        <f t="shared" si="12"/>
        <v>38339</v>
      </c>
      <c r="K70" s="204">
        <f t="shared" si="12"/>
        <v>500</v>
      </c>
    </row>
    <row r="71" spans="1:11" ht="23.1" customHeight="1" thickBot="1" x14ac:dyDescent="0.35">
      <c r="A71" s="435"/>
      <c r="B71" s="317" t="s">
        <v>101</v>
      </c>
      <c r="C71" s="285" t="s">
        <v>102</v>
      </c>
      <c r="D71" s="93">
        <v>151</v>
      </c>
      <c r="E71" s="109" t="s">
        <v>29</v>
      </c>
      <c r="F71" s="96" t="s">
        <v>30</v>
      </c>
      <c r="G71" s="110">
        <f>SUM(H71:K71)</f>
        <v>39000</v>
      </c>
      <c r="H71" s="111">
        <v>21000</v>
      </c>
      <c r="I71" s="111">
        <v>17000</v>
      </c>
      <c r="J71" s="111">
        <v>500</v>
      </c>
      <c r="K71" s="111">
        <v>500</v>
      </c>
    </row>
    <row r="72" spans="1:11" ht="15" customHeight="1" thickBot="1" x14ac:dyDescent="0.35">
      <c r="A72" s="435"/>
      <c r="B72" s="306"/>
      <c r="C72" s="291"/>
      <c r="D72" s="288" t="s">
        <v>103</v>
      </c>
      <c r="E72" s="289"/>
      <c r="F72" s="290"/>
      <c r="G72" s="201">
        <f>SUM(G71)</f>
        <v>39000</v>
      </c>
      <c r="H72" s="201">
        <f t="shared" ref="H72:K72" si="13">SUM(H71)</f>
        <v>21000</v>
      </c>
      <c r="I72" s="201">
        <f t="shared" si="13"/>
        <v>17000</v>
      </c>
      <c r="J72" s="201">
        <f t="shared" si="13"/>
        <v>500</v>
      </c>
      <c r="K72" s="204">
        <f t="shared" si="13"/>
        <v>500</v>
      </c>
    </row>
    <row r="73" spans="1:11" ht="14.25" customHeight="1" x14ac:dyDescent="0.3">
      <c r="A73" s="435"/>
      <c r="B73" s="317" t="s">
        <v>108</v>
      </c>
      <c r="C73" s="285" t="s">
        <v>105</v>
      </c>
      <c r="D73" s="144">
        <v>13</v>
      </c>
      <c r="E73" s="104" t="s">
        <v>104</v>
      </c>
      <c r="F73" s="97" t="s">
        <v>107</v>
      </c>
      <c r="G73" s="53">
        <f>SUM(H73:K73)</f>
        <v>99933</v>
      </c>
      <c r="H73" s="54">
        <v>22999</v>
      </c>
      <c r="I73" s="54">
        <v>49060</v>
      </c>
      <c r="J73" s="54">
        <v>27874</v>
      </c>
      <c r="K73" s="54"/>
    </row>
    <row r="74" spans="1:11" ht="14.25" customHeight="1" x14ac:dyDescent="0.3">
      <c r="A74" s="435"/>
      <c r="B74" s="305"/>
      <c r="C74" s="286"/>
      <c r="D74" s="302">
        <v>144</v>
      </c>
      <c r="E74" s="173" t="s">
        <v>104</v>
      </c>
      <c r="F74" s="172" t="s">
        <v>107</v>
      </c>
      <c r="G74" s="53">
        <f t="shared" ref="G74:G75" si="14">SUM(H74:K74)</f>
        <v>38590</v>
      </c>
      <c r="H74" s="171"/>
      <c r="I74" s="171"/>
      <c r="J74" s="171">
        <v>38590</v>
      </c>
      <c r="K74" s="171"/>
    </row>
    <row r="75" spans="1:11" ht="14.25" customHeight="1" x14ac:dyDescent="0.3">
      <c r="A75" s="435"/>
      <c r="B75" s="305"/>
      <c r="C75" s="286"/>
      <c r="D75" s="303"/>
      <c r="E75" s="73" t="s">
        <v>45</v>
      </c>
      <c r="F75" s="23" t="s">
        <v>56</v>
      </c>
      <c r="G75" s="53">
        <f t="shared" si="14"/>
        <v>26910</v>
      </c>
      <c r="H75" s="171"/>
      <c r="I75" s="171">
        <v>21700</v>
      </c>
      <c r="J75" s="171">
        <v>5210</v>
      </c>
      <c r="K75" s="171"/>
    </row>
    <row r="76" spans="1:11" ht="13.65" customHeight="1" x14ac:dyDescent="0.3">
      <c r="A76" s="435"/>
      <c r="B76" s="305"/>
      <c r="C76" s="286"/>
      <c r="D76" s="43">
        <v>149</v>
      </c>
      <c r="E76" s="73" t="s">
        <v>45</v>
      </c>
      <c r="F76" s="23" t="s">
        <v>56</v>
      </c>
      <c r="G76" s="24">
        <f>SUM(H76:K76)</f>
        <v>23900</v>
      </c>
      <c r="H76" s="25">
        <v>6410</v>
      </c>
      <c r="I76" s="25">
        <v>5830</v>
      </c>
      <c r="J76" s="25">
        <v>5830</v>
      </c>
      <c r="K76" s="25">
        <v>5830</v>
      </c>
    </row>
    <row r="77" spans="1:11" ht="13.65" customHeight="1" x14ac:dyDescent="0.3">
      <c r="A77" s="435"/>
      <c r="B77" s="305"/>
      <c r="C77" s="286"/>
      <c r="D77" s="302">
        <v>151</v>
      </c>
      <c r="E77" s="150" t="s">
        <v>104</v>
      </c>
      <c r="F77" s="151" t="s">
        <v>107</v>
      </c>
      <c r="G77" s="24">
        <f>SUM(H77:K77)</f>
        <v>10900</v>
      </c>
      <c r="H77" s="101">
        <v>10669</v>
      </c>
      <c r="I77" s="101">
        <v>50</v>
      </c>
      <c r="J77" s="101">
        <v>181</v>
      </c>
      <c r="K77" s="101"/>
    </row>
    <row r="78" spans="1:11" ht="21.75" customHeight="1" thickBot="1" x14ac:dyDescent="0.35">
      <c r="A78" s="435"/>
      <c r="B78" s="305"/>
      <c r="C78" s="286"/>
      <c r="D78" s="343"/>
      <c r="E78" s="105" t="s">
        <v>45</v>
      </c>
      <c r="F78" s="95" t="s">
        <v>56</v>
      </c>
      <c r="G78" s="107">
        <f>SUM(H78:K78)</f>
        <v>20300</v>
      </c>
      <c r="H78" s="101">
        <v>140</v>
      </c>
      <c r="I78" s="101">
        <v>15075</v>
      </c>
      <c r="J78" s="101">
        <v>5065</v>
      </c>
      <c r="K78" s="101">
        <v>20</v>
      </c>
    </row>
    <row r="79" spans="1:11" ht="15" customHeight="1" thickBot="1" x14ac:dyDescent="0.35">
      <c r="A79" s="435"/>
      <c r="B79" s="306"/>
      <c r="C79" s="291"/>
      <c r="D79" s="288" t="s">
        <v>106</v>
      </c>
      <c r="E79" s="289"/>
      <c r="F79" s="290"/>
      <c r="G79" s="201">
        <f>SUM(G73:G78)</f>
        <v>220533</v>
      </c>
      <c r="H79" s="201">
        <f>SUM(H73:H78)</f>
        <v>40218</v>
      </c>
      <c r="I79" s="201">
        <f>SUM(I73:I78)</f>
        <v>91715</v>
      </c>
      <c r="J79" s="201">
        <f>SUM(J73:J78)</f>
        <v>82750</v>
      </c>
      <c r="K79" s="204">
        <f>SUM(K73:K78)</f>
        <v>5850</v>
      </c>
    </row>
    <row r="80" spans="1:11" ht="25.5" customHeight="1" x14ac:dyDescent="0.3">
      <c r="A80" s="435"/>
      <c r="B80" s="379" t="s">
        <v>109</v>
      </c>
      <c r="C80" s="296" t="s">
        <v>122</v>
      </c>
      <c r="D80" s="295">
        <v>142</v>
      </c>
      <c r="E80" s="142" t="s">
        <v>110</v>
      </c>
      <c r="F80" s="97" t="s">
        <v>150</v>
      </c>
      <c r="G80" s="53">
        <f>SUM(H80:K80)</f>
        <v>14200</v>
      </c>
      <c r="H80" s="54">
        <v>3500</v>
      </c>
      <c r="I80" s="54">
        <v>3500</v>
      </c>
      <c r="J80" s="54">
        <v>3600</v>
      </c>
      <c r="K80" s="54">
        <v>3600</v>
      </c>
    </row>
    <row r="81" spans="1:11" ht="23.25" customHeight="1" x14ac:dyDescent="0.3">
      <c r="A81" s="435"/>
      <c r="B81" s="380"/>
      <c r="C81" s="297"/>
      <c r="D81" s="295"/>
      <c r="E81" s="43" t="s">
        <v>111</v>
      </c>
      <c r="F81" s="23" t="s">
        <v>150</v>
      </c>
      <c r="G81" s="24">
        <f t="shared" ref="G81:G96" si="15">SUM(H81:K81)</f>
        <v>400</v>
      </c>
      <c r="H81" s="25">
        <v>100</v>
      </c>
      <c r="I81" s="25">
        <v>100</v>
      </c>
      <c r="J81" s="25">
        <v>100</v>
      </c>
      <c r="K81" s="25">
        <v>100</v>
      </c>
    </row>
    <row r="82" spans="1:11" ht="25.5" customHeight="1" x14ac:dyDescent="0.3">
      <c r="A82" s="435"/>
      <c r="B82" s="380"/>
      <c r="C82" s="297"/>
      <c r="D82" s="295"/>
      <c r="E82" s="43" t="s">
        <v>112</v>
      </c>
      <c r="F82" s="23" t="s">
        <v>150</v>
      </c>
      <c r="G82" s="24">
        <f t="shared" si="15"/>
        <v>200</v>
      </c>
      <c r="H82" s="25">
        <v>100</v>
      </c>
      <c r="I82" s="25"/>
      <c r="J82" s="25">
        <v>100</v>
      </c>
      <c r="K82" s="25"/>
    </row>
    <row r="83" spans="1:11" ht="15" customHeight="1" x14ac:dyDescent="0.3">
      <c r="A83" s="435"/>
      <c r="B83" s="380"/>
      <c r="C83" s="297"/>
      <c r="D83" s="295"/>
      <c r="E83" s="43" t="s">
        <v>113</v>
      </c>
      <c r="F83" s="26" t="s">
        <v>151</v>
      </c>
      <c r="G83" s="24">
        <f t="shared" si="15"/>
        <v>15700</v>
      </c>
      <c r="H83" s="25">
        <v>3900</v>
      </c>
      <c r="I83" s="25">
        <v>4000</v>
      </c>
      <c r="J83" s="25">
        <v>3900</v>
      </c>
      <c r="K83" s="25">
        <v>3900</v>
      </c>
    </row>
    <row r="84" spans="1:11" ht="15" customHeight="1" x14ac:dyDescent="0.3">
      <c r="A84" s="435"/>
      <c r="B84" s="380"/>
      <c r="C84" s="297"/>
      <c r="D84" s="295"/>
      <c r="E84" s="43" t="s">
        <v>114</v>
      </c>
      <c r="F84" s="26" t="s">
        <v>152</v>
      </c>
      <c r="G84" s="24">
        <f t="shared" si="15"/>
        <v>23300</v>
      </c>
      <c r="H84" s="25">
        <v>5900</v>
      </c>
      <c r="I84" s="25">
        <v>5800</v>
      </c>
      <c r="J84" s="25">
        <v>5800</v>
      </c>
      <c r="K84" s="25">
        <v>5800</v>
      </c>
    </row>
    <row r="85" spans="1:11" ht="24" customHeight="1" x14ac:dyDescent="0.3">
      <c r="A85" s="435"/>
      <c r="B85" s="380"/>
      <c r="C85" s="297"/>
      <c r="D85" s="295"/>
      <c r="E85" s="43" t="s">
        <v>115</v>
      </c>
      <c r="F85" s="23" t="s">
        <v>271</v>
      </c>
      <c r="G85" s="24">
        <f t="shared" si="15"/>
        <v>8228</v>
      </c>
      <c r="H85" s="25">
        <v>2057</v>
      </c>
      <c r="I85" s="25">
        <v>2057</v>
      </c>
      <c r="J85" s="25">
        <v>2057</v>
      </c>
      <c r="K85" s="25">
        <v>2057</v>
      </c>
    </row>
    <row r="86" spans="1:11" ht="22.65" customHeight="1" x14ac:dyDescent="0.3">
      <c r="A86" s="435"/>
      <c r="B86" s="380"/>
      <c r="C86" s="297"/>
      <c r="D86" s="295"/>
      <c r="E86" s="43" t="s">
        <v>116</v>
      </c>
      <c r="F86" s="23" t="s">
        <v>153</v>
      </c>
      <c r="G86" s="24">
        <f t="shared" si="15"/>
        <v>4200</v>
      </c>
      <c r="H86" s="25">
        <v>1060</v>
      </c>
      <c r="I86" s="25">
        <v>1040</v>
      </c>
      <c r="J86" s="25">
        <v>1050</v>
      </c>
      <c r="K86" s="25">
        <v>1050</v>
      </c>
    </row>
    <row r="87" spans="1:11" ht="24" customHeight="1" x14ac:dyDescent="0.3">
      <c r="A87" s="435"/>
      <c r="B87" s="380"/>
      <c r="C87" s="297"/>
      <c r="D87" s="295"/>
      <c r="E87" s="43" t="s">
        <v>117</v>
      </c>
      <c r="F87" s="23" t="s">
        <v>154</v>
      </c>
      <c r="G87" s="24">
        <f t="shared" si="15"/>
        <v>9200</v>
      </c>
      <c r="H87" s="25">
        <v>2000</v>
      </c>
      <c r="I87" s="25">
        <v>2200</v>
      </c>
      <c r="J87" s="25">
        <v>2200</v>
      </c>
      <c r="K87" s="25">
        <v>2800</v>
      </c>
    </row>
    <row r="88" spans="1:11" ht="22.65" customHeight="1" x14ac:dyDescent="0.3">
      <c r="A88" s="435"/>
      <c r="B88" s="380"/>
      <c r="C88" s="297"/>
      <c r="D88" s="295"/>
      <c r="E88" s="43" t="s">
        <v>118</v>
      </c>
      <c r="F88" s="23" t="s">
        <v>155</v>
      </c>
      <c r="G88" s="24">
        <f t="shared" si="15"/>
        <v>16300</v>
      </c>
      <c r="H88" s="25">
        <v>3993</v>
      </c>
      <c r="I88" s="25">
        <v>4107</v>
      </c>
      <c r="J88" s="25">
        <v>4100</v>
      </c>
      <c r="K88" s="25">
        <v>4100</v>
      </c>
    </row>
    <row r="89" spans="1:11" ht="15" customHeight="1" x14ac:dyDescent="0.3">
      <c r="A89" s="435"/>
      <c r="B89" s="380"/>
      <c r="C89" s="297"/>
      <c r="D89" s="295"/>
      <c r="E89" s="43" t="s">
        <v>119</v>
      </c>
      <c r="F89" s="26" t="s">
        <v>156</v>
      </c>
      <c r="G89" s="24">
        <f t="shared" si="15"/>
        <v>302000</v>
      </c>
      <c r="H89" s="25">
        <v>57300</v>
      </c>
      <c r="I89" s="25">
        <v>157200</v>
      </c>
      <c r="J89" s="25">
        <v>57200</v>
      </c>
      <c r="K89" s="25">
        <v>30300</v>
      </c>
    </row>
    <row r="90" spans="1:11" ht="15" customHeight="1" x14ac:dyDescent="0.3">
      <c r="A90" s="435"/>
      <c r="B90" s="380"/>
      <c r="C90" s="297"/>
      <c r="D90" s="295"/>
      <c r="E90" s="43" t="s">
        <v>38</v>
      </c>
      <c r="F90" s="50" t="s">
        <v>49</v>
      </c>
      <c r="G90" s="24">
        <f t="shared" si="15"/>
        <v>119330</v>
      </c>
      <c r="H90" s="25">
        <v>30642</v>
      </c>
      <c r="I90" s="25">
        <v>30643</v>
      </c>
      <c r="J90" s="25">
        <v>29838</v>
      </c>
      <c r="K90" s="25">
        <v>28207</v>
      </c>
    </row>
    <row r="91" spans="1:11" ht="36" customHeight="1" x14ac:dyDescent="0.3">
      <c r="A91" s="435"/>
      <c r="B91" s="380"/>
      <c r="C91" s="297"/>
      <c r="D91" s="295"/>
      <c r="E91" s="43" t="s">
        <v>28</v>
      </c>
      <c r="F91" s="23" t="s">
        <v>279</v>
      </c>
      <c r="G91" s="24">
        <f t="shared" si="15"/>
        <v>7468</v>
      </c>
      <c r="H91" s="25">
        <v>1867</v>
      </c>
      <c r="I91" s="25">
        <v>1867</v>
      </c>
      <c r="J91" s="25">
        <v>1867</v>
      </c>
      <c r="K91" s="25">
        <v>1867</v>
      </c>
    </row>
    <row r="92" spans="1:11" ht="22.65" customHeight="1" x14ac:dyDescent="0.3">
      <c r="A92" s="435"/>
      <c r="B92" s="380"/>
      <c r="C92" s="297"/>
      <c r="D92" s="295"/>
      <c r="E92" s="43" t="s">
        <v>76</v>
      </c>
      <c r="F92" s="23" t="s">
        <v>84</v>
      </c>
      <c r="G92" s="24">
        <f t="shared" si="15"/>
        <v>400</v>
      </c>
      <c r="H92" s="25">
        <v>101</v>
      </c>
      <c r="I92" s="25">
        <v>100</v>
      </c>
      <c r="J92" s="25">
        <v>100</v>
      </c>
      <c r="K92" s="25">
        <v>99</v>
      </c>
    </row>
    <row r="93" spans="1:11" ht="25.2" customHeight="1" x14ac:dyDescent="0.3">
      <c r="A93" s="435"/>
      <c r="B93" s="380"/>
      <c r="C93" s="297"/>
      <c r="D93" s="295"/>
      <c r="E93" s="43" t="s">
        <v>168</v>
      </c>
      <c r="F93" s="23" t="s">
        <v>169</v>
      </c>
      <c r="G93" s="24">
        <f t="shared" si="15"/>
        <v>226900</v>
      </c>
      <c r="H93" s="25">
        <v>51566</v>
      </c>
      <c r="I93" s="25">
        <v>74710</v>
      </c>
      <c r="J93" s="25">
        <v>74610</v>
      </c>
      <c r="K93" s="25">
        <v>26014</v>
      </c>
    </row>
    <row r="94" spans="1:11" ht="22.65" customHeight="1" x14ac:dyDescent="0.3">
      <c r="A94" s="435"/>
      <c r="B94" s="380"/>
      <c r="C94" s="297"/>
      <c r="D94" s="295"/>
      <c r="E94" s="43" t="s">
        <v>170</v>
      </c>
      <c r="F94" s="23" t="s">
        <v>175</v>
      </c>
      <c r="G94" s="24">
        <f t="shared" si="15"/>
        <v>49222</v>
      </c>
      <c r="H94" s="25">
        <v>13735</v>
      </c>
      <c r="I94" s="25">
        <v>13735</v>
      </c>
      <c r="J94" s="25">
        <v>8111</v>
      </c>
      <c r="K94" s="25">
        <v>13641</v>
      </c>
    </row>
    <row r="95" spans="1:11" ht="15.6" customHeight="1" x14ac:dyDescent="0.3">
      <c r="A95" s="435"/>
      <c r="B95" s="380"/>
      <c r="C95" s="297"/>
      <c r="D95" s="295"/>
      <c r="E95" s="43" t="s">
        <v>171</v>
      </c>
      <c r="F95" s="23" t="s">
        <v>176</v>
      </c>
      <c r="G95" s="24">
        <f t="shared" si="15"/>
        <v>78420</v>
      </c>
      <c r="H95" s="25"/>
      <c r="I95" s="25"/>
      <c r="J95" s="25">
        <v>78420</v>
      </c>
      <c r="K95" s="25"/>
    </row>
    <row r="96" spans="1:11" ht="34.5" customHeight="1" x14ac:dyDescent="0.3">
      <c r="A96" s="435"/>
      <c r="B96" s="380"/>
      <c r="C96" s="297"/>
      <c r="D96" s="304"/>
      <c r="E96" s="43" t="s">
        <v>120</v>
      </c>
      <c r="F96" s="6" t="s">
        <v>157</v>
      </c>
      <c r="G96" s="24">
        <f t="shared" si="15"/>
        <v>400</v>
      </c>
      <c r="H96" s="21">
        <v>100</v>
      </c>
      <c r="I96" s="21">
        <v>100</v>
      </c>
      <c r="J96" s="21">
        <v>100</v>
      </c>
      <c r="K96" s="21">
        <v>100</v>
      </c>
    </row>
    <row r="97" spans="1:11" ht="15" customHeight="1" x14ac:dyDescent="0.3">
      <c r="A97" s="435"/>
      <c r="B97" s="380"/>
      <c r="C97" s="297"/>
      <c r="D97" s="300" t="s">
        <v>272</v>
      </c>
      <c r="E97" s="376"/>
      <c r="F97" s="301"/>
      <c r="G97" s="174">
        <f>SUM(G80:G96)</f>
        <v>875868</v>
      </c>
      <c r="H97" s="174">
        <f>SUM(H80:H96)</f>
        <v>177921</v>
      </c>
      <c r="I97" s="174">
        <f>SUM(I80:I96)</f>
        <v>301159</v>
      </c>
      <c r="J97" s="174">
        <f>SUM(J80:J96)</f>
        <v>273153</v>
      </c>
      <c r="K97" s="174">
        <f>SUM(K80:K96)</f>
        <v>123635</v>
      </c>
    </row>
    <row r="98" spans="1:11" ht="23.25" customHeight="1" x14ac:dyDescent="0.3">
      <c r="A98" s="435"/>
      <c r="B98" s="380"/>
      <c r="C98" s="297"/>
      <c r="D98" s="294">
        <v>151</v>
      </c>
      <c r="E98" s="73" t="s">
        <v>110</v>
      </c>
      <c r="F98" s="23" t="s">
        <v>150</v>
      </c>
      <c r="G98" s="24">
        <f>SUM(H98:K98)</f>
        <v>16492</v>
      </c>
      <c r="H98" s="21">
        <v>5210</v>
      </c>
      <c r="I98" s="21">
        <v>6210</v>
      </c>
      <c r="J98" s="21">
        <v>4170</v>
      </c>
      <c r="K98" s="21">
        <v>902</v>
      </c>
    </row>
    <row r="99" spans="1:11" ht="19.2" customHeight="1" x14ac:dyDescent="0.3">
      <c r="A99" s="435"/>
      <c r="B99" s="380"/>
      <c r="C99" s="297"/>
      <c r="D99" s="295"/>
      <c r="E99" s="73" t="s">
        <v>113</v>
      </c>
      <c r="F99" s="26" t="s">
        <v>151</v>
      </c>
      <c r="G99" s="24">
        <f>SUM(H99:K99)</f>
        <v>1276</v>
      </c>
      <c r="H99" s="21">
        <v>754</v>
      </c>
      <c r="I99" s="21">
        <v>231</v>
      </c>
      <c r="J99" s="21">
        <v>151</v>
      </c>
      <c r="K99" s="21">
        <v>140</v>
      </c>
    </row>
    <row r="100" spans="1:11" ht="16.5" customHeight="1" x14ac:dyDescent="0.3">
      <c r="A100" s="435"/>
      <c r="B100" s="380"/>
      <c r="C100" s="297"/>
      <c r="D100" s="295"/>
      <c r="E100" s="73" t="s">
        <v>114</v>
      </c>
      <c r="F100" s="26" t="s">
        <v>152</v>
      </c>
      <c r="G100" s="24">
        <f t="shared" ref="G100:G104" si="16">SUM(H100:K100)</f>
        <v>26147</v>
      </c>
      <c r="H100" s="21">
        <v>7473</v>
      </c>
      <c r="I100" s="21">
        <v>8837</v>
      </c>
      <c r="J100" s="21">
        <v>7700</v>
      </c>
      <c r="K100" s="21">
        <v>2137</v>
      </c>
    </row>
    <row r="101" spans="1:11" ht="23.25" customHeight="1" x14ac:dyDescent="0.3">
      <c r="A101" s="435"/>
      <c r="B101" s="380"/>
      <c r="C101" s="297"/>
      <c r="D101" s="295"/>
      <c r="E101" s="73" t="s">
        <v>115</v>
      </c>
      <c r="F101" s="23" t="s">
        <v>271</v>
      </c>
      <c r="G101" s="24">
        <f t="shared" si="16"/>
        <v>12469</v>
      </c>
      <c r="H101" s="21">
        <v>5330</v>
      </c>
      <c r="I101" s="21">
        <v>4320</v>
      </c>
      <c r="J101" s="21">
        <v>2290</v>
      </c>
      <c r="K101" s="21">
        <v>529</v>
      </c>
    </row>
    <row r="102" spans="1:11" ht="23.25" customHeight="1" x14ac:dyDescent="0.3">
      <c r="A102" s="435"/>
      <c r="B102" s="380"/>
      <c r="C102" s="297"/>
      <c r="D102" s="295"/>
      <c r="E102" s="73" t="s">
        <v>116</v>
      </c>
      <c r="F102" s="23" t="s">
        <v>153</v>
      </c>
      <c r="G102" s="24">
        <f t="shared" si="16"/>
        <v>12704</v>
      </c>
      <c r="H102" s="21">
        <v>4170</v>
      </c>
      <c r="I102" s="21">
        <v>3910</v>
      </c>
      <c r="J102" s="21">
        <v>3120</v>
      </c>
      <c r="K102" s="21">
        <v>1504</v>
      </c>
    </row>
    <row r="103" spans="1:11" ht="15" customHeight="1" x14ac:dyDescent="0.3">
      <c r="A103" s="435"/>
      <c r="B103" s="380"/>
      <c r="C103" s="297"/>
      <c r="D103" s="295"/>
      <c r="E103" s="73" t="s">
        <v>38</v>
      </c>
      <c r="F103" s="26" t="s">
        <v>49</v>
      </c>
      <c r="G103" s="24">
        <f t="shared" si="16"/>
        <v>6000</v>
      </c>
      <c r="H103" s="21">
        <v>4000</v>
      </c>
      <c r="I103" s="21">
        <v>1000</v>
      </c>
      <c r="J103" s="21">
        <v>1000</v>
      </c>
      <c r="K103" s="21"/>
    </row>
    <row r="104" spans="1:11" ht="36" customHeight="1" x14ac:dyDescent="0.3">
      <c r="A104" s="435"/>
      <c r="B104" s="380"/>
      <c r="C104" s="298"/>
      <c r="D104" s="304"/>
      <c r="E104" s="73" t="s">
        <v>28</v>
      </c>
      <c r="F104" s="23" t="s">
        <v>163</v>
      </c>
      <c r="G104" s="24">
        <f t="shared" si="16"/>
        <v>11237</v>
      </c>
      <c r="H104" s="21">
        <v>4060</v>
      </c>
      <c r="I104" s="21">
        <v>3050</v>
      </c>
      <c r="J104" s="21">
        <v>3565</v>
      </c>
      <c r="K104" s="21">
        <v>562</v>
      </c>
    </row>
    <row r="105" spans="1:11" ht="15" customHeight="1" thickBot="1" x14ac:dyDescent="0.35">
      <c r="A105" s="435"/>
      <c r="B105" s="380"/>
      <c r="C105" s="298"/>
      <c r="D105" s="340" t="s">
        <v>268</v>
      </c>
      <c r="E105" s="340"/>
      <c r="F105" s="340"/>
      <c r="G105" s="177">
        <f t="shared" ref="G105:J105" si="17">SUM(G98:G104)</f>
        <v>86325</v>
      </c>
      <c r="H105" s="177">
        <f t="shared" si="17"/>
        <v>30997</v>
      </c>
      <c r="I105" s="177">
        <f t="shared" si="17"/>
        <v>27558</v>
      </c>
      <c r="J105" s="177">
        <f t="shared" si="17"/>
        <v>21996</v>
      </c>
      <c r="K105" s="177">
        <f>SUM(K98:K104)</f>
        <v>5774</v>
      </c>
    </row>
    <row r="106" spans="1:11" ht="15" customHeight="1" thickBot="1" x14ac:dyDescent="0.35">
      <c r="A106" s="435"/>
      <c r="B106" s="381"/>
      <c r="C106" s="299"/>
      <c r="D106" s="288" t="s">
        <v>121</v>
      </c>
      <c r="E106" s="289"/>
      <c r="F106" s="290"/>
      <c r="G106" s="201">
        <f>SUM(G97,G105)</f>
        <v>962193</v>
      </c>
      <c r="H106" s="201">
        <f>SUM(H97,H105)</f>
        <v>208918</v>
      </c>
      <c r="I106" s="201">
        <f t="shared" ref="I106:K106" si="18">SUM(I97,I105)</f>
        <v>328717</v>
      </c>
      <c r="J106" s="201">
        <f t="shared" si="18"/>
        <v>295149</v>
      </c>
      <c r="K106" s="204">
        <f t="shared" si="18"/>
        <v>129409</v>
      </c>
    </row>
    <row r="107" spans="1:11" ht="15" customHeight="1" x14ac:dyDescent="0.3">
      <c r="A107" s="435"/>
      <c r="B107" s="317" t="s">
        <v>128</v>
      </c>
      <c r="C107" s="321" t="s">
        <v>127</v>
      </c>
      <c r="D107" s="238">
        <v>13</v>
      </c>
      <c r="E107" s="146" t="s">
        <v>48</v>
      </c>
      <c r="F107" s="102" t="s">
        <v>59</v>
      </c>
      <c r="G107" s="53">
        <f>SUM(H107:K107)</f>
        <v>60000</v>
      </c>
      <c r="H107" s="103">
        <v>30000</v>
      </c>
      <c r="I107" s="103">
        <v>30000</v>
      </c>
      <c r="J107" s="103"/>
      <c r="K107" s="103"/>
    </row>
    <row r="108" spans="1:11" ht="21.15" customHeight="1" x14ac:dyDescent="0.3">
      <c r="A108" s="435"/>
      <c r="B108" s="305"/>
      <c r="C108" s="287"/>
      <c r="D108" s="302">
        <v>1420</v>
      </c>
      <c r="E108" s="73" t="s">
        <v>120</v>
      </c>
      <c r="F108" s="6" t="s">
        <v>157</v>
      </c>
      <c r="G108" s="53">
        <f t="shared" ref="G108:G111" si="19">SUM(H108:K108)</f>
        <v>177600</v>
      </c>
      <c r="H108" s="103"/>
      <c r="I108" s="103"/>
      <c r="J108" s="103">
        <v>17850</v>
      </c>
      <c r="K108" s="103">
        <v>159750</v>
      </c>
    </row>
    <row r="109" spans="1:11" ht="22.5" customHeight="1" x14ac:dyDescent="0.3">
      <c r="A109" s="435"/>
      <c r="B109" s="305"/>
      <c r="C109" s="287"/>
      <c r="D109" s="293"/>
      <c r="E109" s="73" t="s">
        <v>47</v>
      </c>
      <c r="F109" s="6" t="s">
        <v>58</v>
      </c>
      <c r="G109" s="53">
        <f t="shared" si="19"/>
        <v>127592</v>
      </c>
      <c r="H109" s="103"/>
      <c r="I109" s="103"/>
      <c r="J109" s="103">
        <v>127592</v>
      </c>
      <c r="K109" s="103"/>
    </row>
    <row r="110" spans="1:11" ht="23.1" customHeight="1" x14ac:dyDescent="0.3">
      <c r="A110" s="435"/>
      <c r="B110" s="305"/>
      <c r="C110" s="287"/>
      <c r="D110" s="303"/>
      <c r="E110" s="73" t="s">
        <v>48</v>
      </c>
      <c r="F110" s="6" t="s">
        <v>59</v>
      </c>
      <c r="G110" s="53">
        <f t="shared" si="19"/>
        <v>12208</v>
      </c>
      <c r="H110" s="103"/>
      <c r="I110" s="103"/>
      <c r="J110" s="103"/>
      <c r="K110" s="103">
        <v>12208</v>
      </c>
    </row>
    <row r="111" spans="1:11" ht="23.1" customHeight="1" x14ac:dyDescent="0.3">
      <c r="A111" s="435"/>
      <c r="B111" s="305"/>
      <c r="C111" s="287"/>
      <c r="D111" s="43">
        <v>144</v>
      </c>
      <c r="E111" s="73" t="s">
        <v>142</v>
      </c>
      <c r="F111" s="23" t="s">
        <v>166</v>
      </c>
      <c r="G111" s="53">
        <f t="shared" si="19"/>
        <v>6900</v>
      </c>
      <c r="H111" s="103"/>
      <c r="I111" s="103">
        <v>6900</v>
      </c>
      <c r="J111" s="103"/>
      <c r="K111" s="103"/>
    </row>
    <row r="112" spans="1:11" ht="15" customHeight="1" x14ac:dyDescent="0.3">
      <c r="A112" s="435"/>
      <c r="B112" s="305"/>
      <c r="C112" s="287"/>
      <c r="D112" s="293">
        <v>151</v>
      </c>
      <c r="E112" s="146" t="s">
        <v>275</v>
      </c>
      <c r="F112" s="145" t="s">
        <v>276</v>
      </c>
      <c r="G112" s="53">
        <f>SUM(H112:K112)</f>
        <v>22957</v>
      </c>
      <c r="H112" s="103">
        <v>7869</v>
      </c>
      <c r="I112" s="103">
        <v>8090</v>
      </c>
      <c r="J112" s="103">
        <v>6831</v>
      </c>
      <c r="K112" s="103">
        <v>167</v>
      </c>
    </row>
    <row r="113" spans="1:11" ht="15" customHeight="1" x14ac:dyDescent="0.3">
      <c r="A113" s="435"/>
      <c r="B113" s="305"/>
      <c r="C113" s="287"/>
      <c r="D113" s="293"/>
      <c r="E113" s="73" t="s">
        <v>123</v>
      </c>
      <c r="F113" s="26" t="s">
        <v>158</v>
      </c>
      <c r="G113" s="24">
        <f>SUM(H113:K113)</f>
        <v>36500</v>
      </c>
      <c r="H113" s="25">
        <v>12000</v>
      </c>
      <c r="I113" s="25">
        <v>16000</v>
      </c>
      <c r="J113" s="25">
        <v>6500</v>
      </c>
      <c r="K113" s="25">
        <v>2000</v>
      </c>
    </row>
    <row r="114" spans="1:11" ht="24" customHeight="1" x14ac:dyDescent="0.3">
      <c r="A114" s="435"/>
      <c r="B114" s="305"/>
      <c r="C114" s="287"/>
      <c r="D114" s="293"/>
      <c r="E114" s="73" t="s">
        <v>172</v>
      </c>
      <c r="F114" s="23" t="s">
        <v>174</v>
      </c>
      <c r="G114" s="24">
        <f>SUM(H114:K114)</f>
        <v>12000</v>
      </c>
      <c r="H114" s="25">
        <v>2000</v>
      </c>
      <c r="I114" s="25">
        <v>2500</v>
      </c>
      <c r="J114" s="25">
        <v>3000</v>
      </c>
      <c r="K114" s="25">
        <v>4500</v>
      </c>
    </row>
    <row r="115" spans="1:11" ht="23.25" customHeight="1" x14ac:dyDescent="0.3">
      <c r="A115" s="435"/>
      <c r="B115" s="305"/>
      <c r="C115" s="287"/>
      <c r="D115" s="293"/>
      <c r="E115" s="73" t="s">
        <v>124</v>
      </c>
      <c r="F115" s="23" t="s">
        <v>159</v>
      </c>
      <c r="G115" s="24">
        <f t="shared" ref="G115:G129" si="20">SUM(H115:K115)</f>
        <v>23369</v>
      </c>
      <c r="H115" s="25">
        <v>2353</v>
      </c>
      <c r="I115" s="25">
        <v>2052</v>
      </c>
      <c r="J115" s="25">
        <v>9051</v>
      </c>
      <c r="K115" s="25">
        <v>9913</v>
      </c>
    </row>
    <row r="116" spans="1:11" ht="16.2" customHeight="1" x14ac:dyDescent="0.3">
      <c r="A116" s="435"/>
      <c r="B116" s="305"/>
      <c r="C116" s="287"/>
      <c r="D116" s="293"/>
      <c r="E116" s="73" t="s">
        <v>142</v>
      </c>
      <c r="F116" s="23" t="s">
        <v>166</v>
      </c>
      <c r="G116" s="24">
        <f t="shared" si="20"/>
        <v>100500</v>
      </c>
      <c r="H116" s="25">
        <v>15500</v>
      </c>
      <c r="I116" s="25">
        <v>23400</v>
      </c>
      <c r="J116" s="25">
        <v>44200</v>
      </c>
      <c r="K116" s="25">
        <v>17400</v>
      </c>
    </row>
    <row r="117" spans="1:11" ht="24" customHeight="1" x14ac:dyDescent="0.3">
      <c r="A117" s="435"/>
      <c r="B117" s="305"/>
      <c r="C117" s="287"/>
      <c r="D117" s="293"/>
      <c r="E117" s="73" t="s">
        <v>173</v>
      </c>
      <c r="F117" s="23" t="s">
        <v>169</v>
      </c>
      <c r="G117" s="24">
        <f t="shared" si="20"/>
        <v>70600</v>
      </c>
      <c r="H117" s="25">
        <v>15000</v>
      </c>
      <c r="I117" s="25">
        <v>22000</v>
      </c>
      <c r="J117" s="25">
        <v>32600</v>
      </c>
      <c r="K117" s="25">
        <v>1000</v>
      </c>
    </row>
    <row r="118" spans="1:11" ht="17.399999999999999" customHeight="1" x14ac:dyDescent="0.3">
      <c r="A118" s="435"/>
      <c r="B118" s="305"/>
      <c r="C118" s="287"/>
      <c r="D118" s="293"/>
      <c r="E118" s="73" t="s">
        <v>46</v>
      </c>
      <c r="F118" s="23" t="s">
        <v>57</v>
      </c>
      <c r="G118" s="24">
        <f t="shared" si="20"/>
        <v>47700</v>
      </c>
      <c r="H118" s="25">
        <v>9000</v>
      </c>
      <c r="I118" s="25">
        <v>12000</v>
      </c>
      <c r="J118" s="25">
        <v>14700</v>
      </c>
      <c r="K118" s="25">
        <v>12000</v>
      </c>
    </row>
    <row r="119" spans="1:11" ht="17.399999999999999" customHeight="1" x14ac:dyDescent="0.3">
      <c r="A119" s="435"/>
      <c r="B119" s="305"/>
      <c r="C119" s="287"/>
      <c r="D119" s="293"/>
      <c r="E119" s="73" t="s">
        <v>171</v>
      </c>
      <c r="F119" s="23" t="s">
        <v>176</v>
      </c>
      <c r="G119" s="24">
        <f t="shared" si="20"/>
        <v>5000</v>
      </c>
      <c r="H119" s="25">
        <v>1000</v>
      </c>
      <c r="I119" s="25">
        <v>1000</v>
      </c>
      <c r="J119" s="25">
        <v>1000</v>
      </c>
      <c r="K119" s="25">
        <v>2000</v>
      </c>
    </row>
    <row r="120" spans="1:11" ht="37.5" customHeight="1" x14ac:dyDescent="0.3">
      <c r="A120" s="435"/>
      <c r="B120" s="305"/>
      <c r="C120" s="287"/>
      <c r="D120" s="293"/>
      <c r="E120" s="73" t="s">
        <v>120</v>
      </c>
      <c r="F120" s="6" t="s">
        <v>157</v>
      </c>
      <c r="G120" s="24">
        <f t="shared" si="20"/>
        <v>364950</v>
      </c>
      <c r="H120" s="25">
        <v>130050</v>
      </c>
      <c r="I120" s="25">
        <v>43670</v>
      </c>
      <c r="J120" s="25">
        <v>44300</v>
      </c>
      <c r="K120" s="25">
        <v>146930</v>
      </c>
    </row>
    <row r="121" spans="1:11" ht="36" customHeight="1" x14ac:dyDescent="0.3">
      <c r="A121" s="435"/>
      <c r="B121" s="305"/>
      <c r="C121" s="287"/>
      <c r="D121" s="293"/>
      <c r="E121" s="73" t="s">
        <v>47</v>
      </c>
      <c r="F121" s="6" t="s">
        <v>58</v>
      </c>
      <c r="G121" s="24">
        <f t="shared" si="20"/>
        <v>856500</v>
      </c>
      <c r="H121" s="25">
        <v>218200</v>
      </c>
      <c r="I121" s="25">
        <v>236100</v>
      </c>
      <c r="J121" s="25">
        <v>188100</v>
      </c>
      <c r="K121" s="25">
        <v>214100</v>
      </c>
    </row>
    <row r="122" spans="1:11" ht="16.95" customHeight="1" x14ac:dyDescent="0.3">
      <c r="A122" s="435"/>
      <c r="B122" s="305"/>
      <c r="C122" s="287"/>
      <c r="D122" s="303"/>
      <c r="E122" s="73" t="s">
        <v>48</v>
      </c>
      <c r="F122" s="6" t="s">
        <v>59</v>
      </c>
      <c r="G122" s="24">
        <f t="shared" si="20"/>
        <v>93378</v>
      </c>
      <c r="H122" s="25">
        <v>29800</v>
      </c>
      <c r="I122" s="25">
        <v>33970</v>
      </c>
      <c r="J122" s="25">
        <v>27542</v>
      </c>
      <c r="K122" s="25">
        <v>2066</v>
      </c>
    </row>
    <row r="123" spans="1:11" ht="38.25" customHeight="1" x14ac:dyDescent="0.3">
      <c r="A123" s="435"/>
      <c r="B123" s="305"/>
      <c r="C123" s="287"/>
      <c r="D123" s="15" t="s">
        <v>126</v>
      </c>
      <c r="E123" s="73" t="s">
        <v>120</v>
      </c>
      <c r="F123" s="6" t="s">
        <v>157</v>
      </c>
      <c r="G123" s="24">
        <f t="shared" si="20"/>
        <v>22835</v>
      </c>
      <c r="H123" s="25">
        <v>6200</v>
      </c>
      <c r="I123" s="25">
        <v>7135</v>
      </c>
      <c r="J123" s="25">
        <v>6570</v>
      </c>
      <c r="K123" s="25">
        <v>2930</v>
      </c>
    </row>
    <row r="124" spans="1:11" ht="37.5" customHeight="1" x14ac:dyDescent="0.3">
      <c r="A124" s="435"/>
      <c r="B124" s="305"/>
      <c r="C124" s="287"/>
      <c r="D124" s="15" t="s">
        <v>100</v>
      </c>
      <c r="E124" s="73" t="s">
        <v>120</v>
      </c>
      <c r="F124" s="6" t="s">
        <v>157</v>
      </c>
      <c r="G124" s="24">
        <f t="shared" si="20"/>
        <v>13929</v>
      </c>
      <c r="H124" s="25">
        <v>13929</v>
      </c>
      <c r="I124" s="25"/>
      <c r="J124" s="25"/>
      <c r="K124" s="25"/>
    </row>
    <row r="125" spans="1:11" ht="15.75" customHeight="1" thickBot="1" x14ac:dyDescent="0.35">
      <c r="A125" s="435"/>
      <c r="B125" s="305"/>
      <c r="C125" s="287"/>
      <c r="D125" s="148">
        <v>157</v>
      </c>
      <c r="E125" s="150" t="s">
        <v>120</v>
      </c>
      <c r="F125" s="26" t="s">
        <v>158</v>
      </c>
      <c r="G125" s="24">
        <f t="shared" si="20"/>
        <v>63590</v>
      </c>
      <c r="H125" s="25">
        <v>15000</v>
      </c>
      <c r="I125" s="25">
        <v>25000</v>
      </c>
      <c r="J125" s="25">
        <v>23590</v>
      </c>
      <c r="K125" s="25"/>
    </row>
    <row r="126" spans="1:11" ht="15" customHeight="1" thickBot="1" x14ac:dyDescent="0.35">
      <c r="A126" s="435"/>
      <c r="B126" s="306"/>
      <c r="C126" s="291"/>
      <c r="D126" s="288" t="s">
        <v>125</v>
      </c>
      <c r="E126" s="289"/>
      <c r="F126" s="290"/>
      <c r="G126" s="201">
        <f>SUM(G107:G125)</f>
        <v>2118108</v>
      </c>
      <c r="H126" s="201">
        <f t="shared" ref="H126:K126" si="21">SUM(H107:H125)</f>
        <v>507901</v>
      </c>
      <c r="I126" s="201">
        <f t="shared" si="21"/>
        <v>469817</v>
      </c>
      <c r="J126" s="201">
        <f t="shared" si="21"/>
        <v>553426</v>
      </c>
      <c r="K126" s="201">
        <f t="shared" si="21"/>
        <v>586964</v>
      </c>
    </row>
    <row r="127" spans="1:11" ht="15" customHeight="1" x14ac:dyDescent="0.3">
      <c r="A127" s="435"/>
      <c r="B127" s="305" t="s">
        <v>129</v>
      </c>
      <c r="C127" s="286" t="s">
        <v>130</v>
      </c>
      <c r="D127" s="341">
        <v>151</v>
      </c>
      <c r="E127" s="104" t="s">
        <v>119</v>
      </c>
      <c r="F127" s="99" t="s">
        <v>156</v>
      </c>
      <c r="G127" s="53">
        <f t="shared" si="20"/>
        <v>162250</v>
      </c>
      <c r="H127" s="58">
        <v>25500</v>
      </c>
      <c r="I127" s="58">
        <v>100500</v>
      </c>
      <c r="J127" s="58">
        <v>36250</v>
      </c>
      <c r="K127" s="58"/>
    </row>
    <row r="128" spans="1:11" ht="15" customHeight="1" x14ac:dyDescent="0.3">
      <c r="A128" s="435"/>
      <c r="B128" s="305"/>
      <c r="C128" s="286"/>
      <c r="D128" s="342"/>
      <c r="E128" s="73" t="s">
        <v>273</v>
      </c>
      <c r="F128" s="26" t="s">
        <v>274</v>
      </c>
      <c r="G128" s="24">
        <f t="shared" si="20"/>
        <v>12000</v>
      </c>
      <c r="H128" s="21">
        <v>4000</v>
      </c>
      <c r="I128" s="21">
        <v>5000</v>
      </c>
      <c r="J128" s="21">
        <v>3000</v>
      </c>
      <c r="K128" s="21"/>
    </row>
    <row r="129" spans="1:11" ht="15" customHeight="1" thickBot="1" x14ac:dyDescent="0.35">
      <c r="A129" s="435"/>
      <c r="B129" s="305"/>
      <c r="C129" s="286"/>
      <c r="D129" s="342"/>
      <c r="E129" s="257" t="s">
        <v>301</v>
      </c>
      <c r="F129" s="258" t="s">
        <v>302</v>
      </c>
      <c r="G129" s="107">
        <f t="shared" si="20"/>
        <v>3000</v>
      </c>
      <c r="H129" s="108"/>
      <c r="I129" s="108"/>
      <c r="J129" s="108">
        <v>3000</v>
      </c>
      <c r="K129" s="108"/>
    </row>
    <row r="130" spans="1:11" ht="15" customHeight="1" thickBot="1" x14ac:dyDescent="0.35">
      <c r="A130" s="435"/>
      <c r="B130" s="306"/>
      <c r="C130" s="291"/>
      <c r="D130" s="288" t="s">
        <v>134</v>
      </c>
      <c r="E130" s="289"/>
      <c r="F130" s="290"/>
      <c r="G130" s="201">
        <f t="shared" ref="G130:J130" si="22">SUM(G127:G129)</f>
        <v>177250</v>
      </c>
      <c r="H130" s="201">
        <f t="shared" si="22"/>
        <v>29500</v>
      </c>
      <c r="I130" s="201">
        <f t="shared" si="22"/>
        <v>105500</v>
      </c>
      <c r="J130" s="201">
        <f t="shared" si="22"/>
        <v>42250</v>
      </c>
      <c r="K130" s="204">
        <f>SUM(K127:K129)</f>
        <v>0</v>
      </c>
    </row>
    <row r="131" spans="1:11" ht="15" customHeight="1" x14ac:dyDescent="0.3">
      <c r="A131" s="435"/>
      <c r="B131" s="317" t="s">
        <v>135</v>
      </c>
      <c r="C131" s="285" t="s">
        <v>136</v>
      </c>
      <c r="D131" s="238">
        <v>13</v>
      </c>
      <c r="E131" s="146" t="s">
        <v>304</v>
      </c>
      <c r="F131" s="243" t="s">
        <v>305</v>
      </c>
      <c r="G131" s="53">
        <f t="shared" ref="G131:G141" si="23">SUM(H131:K131)</f>
        <v>12448</v>
      </c>
      <c r="H131" s="103"/>
      <c r="I131" s="103"/>
      <c r="J131" s="103">
        <v>12448</v>
      </c>
      <c r="K131" s="103"/>
    </row>
    <row r="132" spans="1:11" ht="15" customHeight="1" x14ac:dyDescent="0.3">
      <c r="A132" s="435"/>
      <c r="B132" s="305"/>
      <c r="C132" s="286"/>
      <c r="D132" s="194">
        <v>145</v>
      </c>
      <c r="E132" s="73" t="s">
        <v>304</v>
      </c>
      <c r="F132" s="5" t="s">
        <v>305</v>
      </c>
      <c r="G132" s="24">
        <f t="shared" si="23"/>
        <v>2198</v>
      </c>
      <c r="H132" s="44"/>
      <c r="I132" s="44"/>
      <c r="J132" s="44">
        <v>2198</v>
      </c>
      <c r="K132" s="44"/>
    </row>
    <row r="133" spans="1:11" ht="21.75" customHeight="1" x14ac:dyDescent="0.3">
      <c r="A133" s="435"/>
      <c r="B133" s="305"/>
      <c r="C133" s="286"/>
      <c r="D133" s="194">
        <v>147</v>
      </c>
      <c r="E133" s="73" t="s">
        <v>68</v>
      </c>
      <c r="F133" s="6" t="s">
        <v>81</v>
      </c>
      <c r="G133" s="24">
        <f t="shared" si="23"/>
        <v>696600</v>
      </c>
      <c r="H133" s="44"/>
      <c r="I133" s="44">
        <v>691900</v>
      </c>
      <c r="J133" s="44">
        <v>4700</v>
      </c>
      <c r="K133" s="44"/>
    </row>
    <row r="134" spans="1:11" ht="34.5" customHeight="1" x14ac:dyDescent="0.3">
      <c r="A134" s="435"/>
      <c r="B134" s="305"/>
      <c r="C134" s="286"/>
      <c r="D134" s="437">
        <v>151</v>
      </c>
      <c r="E134" s="73" t="s">
        <v>19</v>
      </c>
      <c r="F134" s="6" t="s">
        <v>21</v>
      </c>
      <c r="G134" s="24">
        <f t="shared" si="23"/>
        <v>14950</v>
      </c>
      <c r="H134" s="21">
        <v>5000</v>
      </c>
      <c r="I134" s="21">
        <v>4800</v>
      </c>
      <c r="J134" s="21">
        <v>3200</v>
      </c>
      <c r="K134" s="21">
        <v>1950</v>
      </c>
    </row>
    <row r="135" spans="1:11" ht="44.85" customHeight="1" x14ac:dyDescent="0.3">
      <c r="A135" s="435"/>
      <c r="B135" s="305"/>
      <c r="C135" s="286"/>
      <c r="D135" s="438"/>
      <c r="E135" s="73" t="s">
        <v>131</v>
      </c>
      <c r="F135" s="6" t="s">
        <v>160</v>
      </c>
      <c r="G135" s="24">
        <f t="shared" si="23"/>
        <v>29000</v>
      </c>
      <c r="H135" s="21">
        <v>5000</v>
      </c>
      <c r="I135" s="21">
        <v>15000</v>
      </c>
      <c r="J135" s="21">
        <v>5000</v>
      </c>
      <c r="K135" s="21">
        <v>4000</v>
      </c>
    </row>
    <row r="136" spans="1:11" ht="23.25" customHeight="1" x14ac:dyDescent="0.3">
      <c r="A136" s="435"/>
      <c r="B136" s="305"/>
      <c r="C136" s="286"/>
      <c r="D136" s="438"/>
      <c r="E136" s="73" t="s">
        <v>68</v>
      </c>
      <c r="F136" s="6" t="s">
        <v>81</v>
      </c>
      <c r="G136" s="24">
        <f t="shared" si="23"/>
        <v>30065</v>
      </c>
      <c r="H136" s="21">
        <v>13718</v>
      </c>
      <c r="I136" s="21"/>
      <c r="J136" s="21">
        <v>16347</v>
      </c>
      <c r="K136" s="21"/>
    </row>
    <row r="137" spans="1:11" ht="15" customHeight="1" x14ac:dyDescent="0.3">
      <c r="A137" s="435"/>
      <c r="B137" s="305"/>
      <c r="C137" s="286"/>
      <c r="D137" s="438"/>
      <c r="E137" s="73" t="s">
        <v>40</v>
      </c>
      <c r="F137" s="5" t="s">
        <v>51</v>
      </c>
      <c r="G137" s="24">
        <f t="shared" si="23"/>
        <v>30600</v>
      </c>
      <c r="H137" s="21">
        <v>25000</v>
      </c>
      <c r="I137" s="21">
        <v>5600</v>
      </c>
      <c r="J137" s="21"/>
      <c r="K137" s="21"/>
    </row>
    <row r="138" spans="1:11" ht="15" customHeight="1" x14ac:dyDescent="0.3">
      <c r="A138" s="435"/>
      <c r="B138" s="305"/>
      <c r="C138" s="286"/>
      <c r="D138" s="438"/>
      <c r="E138" s="73" t="s">
        <v>63</v>
      </c>
      <c r="F138" s="5" t="s">
        <v>303</v>
      </c>
      <c r="G138" s="24">
        <f t="shared" si="23"/>
        <v>31000</v>
      </c>
      <c r="H138" s="21">
        <v>900</v>
      </c>
      <c r="I138" s="21">
        <v>14450</v>
      </c>
      <c r="J138" s="21">
        <v>15650</v>
      </c>
      <c r="K138" s="21"/>
    </row>
    <row r="139" spans="1:11" ht="15" customHeight="1" x14ac:dyDescent="0.3">
      <c r="A139" s="435"/>
      <c r="B139" s="305"/>
      <c r="C139" s="286"/>
      <c r="D139" s="438"/>
      <c r="E139" s="73" t="s">
        <v>304</v>
      </c>
      <c r="F139" s="5" t="s">
        <v>305</v>
      </c>
      <c r="G139" s="24">
        <f t="shared" si="23"/>
        <v>3729</v>
      </c>
      <c r="H139" s="21">
        <v>500</v>
      </c>
      <c r="I139" s="21">
        <v>1500</v>
      </c>
      <c r="J139" s="21">
        <v>1729</v>
      </c>
      <c r="K139" s="21"/>
    </row>
    <row r="140" spans="1:11" ht="15" customHeight="1" x14ac:dyDescent="0.3">
      <c r="A140" s="435"/>
      <c r="B140" s="305"/>
      <c r="C140" s="286"/>
      <c r="D140" s="438"/>
      <c r="E140" s="73" t="s">
        <v>123</v>
      </c>
      <c r="F140" s="26" t="s">
        <v>158</v>
      </c>
      <c r="G140" s="24">
        <f t="shared" si="23"/>
        <v>10050</v>
      </c>
      <c r="H140" s="21">
        <v>2000</v>
      </c>
      <c r="I140" s="21">
        <v>5000</v>
      </c>
      <c r="J140" s="21">
        <v>2550</v>
      </c>
      <c r="K140" s="21">
        <v>500</v>
      </c>
    </row>
    <row r="141" spans="1:11" ht="15" customHeight="1" thickBot="1" x14ac:dyDescent="0.35">
      <c r="A141" s="435"/>
      <c r="B141" s="305"/>
      <c r="C141" s="286"/>
      <c r="D141" s="215"/>
      <c r="E141" s="257" t="s">
        <v>208</v>
      </c>
      <c r="F141" s="259" t="s">
        <v>209</v>
      </c>
      <c r="G141" s="107">
        <f t="shared" si="23"/>
        <v>15500</v>
      </c>
      <c r="H141" s="108"/>
      <c r="I141" s="108">
        <v>15500</v>
      </c>
      <c r="J141" s="108"/>
      <c r="K141" s="108"/>
    </row>
    <row r="142" spans="1:11" ht="15" customHeight="1" thickBot="1" x14ac:dyDescent="0.35">
      <c r="A142" s="435"/>
      <c r="B142" s="306"/>
      <c r="C142" s="291"/>
      <c r="D142" s="288" t="s">
        <v>133</v>
      </c>
      <c r="E142" s="289"/>
      <c r="F142" s="290"/>
      <c r="G142" s="201">
        <f>SUM(G131:G141)</f>
        <v>876140</v>
      </c>
      <c r="H142" s="201">
        <f t="shared" ref="H142:K142" si="24">SUM(H131:H141)</f>
        <v>52118</v>
      </c>
      <c r="I142" s="201">
        <f t="shared" si="24"/>
        <v>753750</v>
      </c>
      <c r="J142" s="201">
        <f t="shared" si="24"/>
        <v>63822</v>
      </c>
      <c r="K142" s="204">
        <f t="shared" si="24"/>
        <v>6450</v>
      </c>
    </row>
    <row r="143" spans="1:11" ht="21.75" customHeight="1" x14ac:dyDescent="0.3">
      <c r="A143" s="435"/>
      <c r="B143" s="317" t="s">
        <v>138</v>
      </c>
      <c r="C143" s="285" t="s">
        <v>297</v>
      </c>
      <c r="D143" s="293">
        <v>147</v>
      </c>
      <c r="E143" s="238" t="s">
        <v>29</v>
      </c>
      <c r="F143" s="252" t="s">
        <v>30</v>
      </c>
      <c r="G143" s="135">
        <f t="shared" ref="G143:G144" si="25">SUM(H143:K143)</f>
        <v>1000000</v>
      </c>
      <c r="H143" s="103"/>
      <c r="I143" s="103">
        <v>1000000</v>
      </c>
      <c r="J143" s="103"/>
      <c r="K143" s="103"/>
    </row>
    <row r="144" spans="1:11" ht="15" customHeight="1" x14ac:dyDescent="0.3">
      <c r="A144" s="435"/>
      <c r="B144" s="305"/>
      <c r="C144" s="286"/>
      <c r="D144" s="303"/>
      <c r="E144" s="43" t="s">
        <v>44</v>
      </c>
      <c r="F144" s="50" t="s">
        <v>55</v>
      </c>
      <c r="G144" s="45">
        <f t="shared" si="25"/>
        <v>1200000</v>
      </c>
      <c r="H144" s="44"/>
      <c r="I144" s="44">
        <v>1200000</v>
      </c>
      <c r="J144" s="44"/>
      <c r="K144" s="44"/>
    </row>
    <row r="145" spans="1:11" ht="24.45" customHeight="1" x14ac:dyDescent="0.3">
      <c r="A145" s="435"/>
      <c r="B145" s="305"/>
      <c r="C145" s="286"/>
      <c r="D145" s="43">
        <v>151</v>
      </c>
      <c r="E145" s="43" t="s">
        <v>29</v>
      </c>
      <c r="F145" s="72" t="s">
        <v>30</v>
      </c>
      <c r="G145" s="45">
        <f>SUM(H145:K145)</f>
        <v>34727</v>
      </c>
      <c r="H145" s="44">
        <v>2662</v>
      </c>
      <c r="I145" s="44">
        <v>32065</v>
      </c>
      <c r="J145" s="44"/>
      <c r="K145" s="44"/>
    </row>
    <row r="146" spans="1:11" ht="24.45" customHeight="1" x14ac:dyDescent="0.3">
      <c r="A146" s="435"/>
      <c r="B146" s="305"/>
      <c r="C146" s="286"/>
      <c r="D146" s="302">
        <v>153</v>
      </c>
      <c r="E146" s="43" t="s">
        <v>29</v>
      </c>
      <c r="F146" s="195" t="s">
        <v>30</v>
      </c>
      <c r="G146" s="45">
        <f t="shared" ref="G146:G147" si="26">SUM(H146:K146)</f>
        <v>153428</v>
      </c>
      <c r="H146" s="44"/>
      <c r="I146" s="44"/>
      <c r="J146" s="44">
        <v>153428</v>
      </c>
      <c r="K146" s="44"/>
    </row>
    <row r="147" spans="1:11" ht="24.45" customHeight="1" thickBot="1" x14ac:dyDescent="0.35">
      <c r="A147" s="435"/>
      <c r="B147" s="305"/>
      <c r="C147" s="286"/>
      <c r="D147" s="293"/>
      <c r="E147" s="241" t="s">
        <v>44</v>
      </c>
      <c r="F147" s="256" t="s">
        <v>55</v>
      </c>
      <c r="G147" s="175">
        <f t="shared" si="26"/>
        <v>50000</v>
      </c>
      <c r="H147" s="176"/>
      <c r="I147" s="176"/>
      <c r="J147" s="176">
        <v>50000</v>
      </c>
      <c r="K147" s="176"/>
    </row>
    <row r="148" spans="1:11" ht="15" customHeight="1" thickBot="1" x14ac:dyDescent="0.35">
      <c r="A148" s="435"/>
      <c r="B148" s="306"/>
      <c r="C148" s="291"/>
      <c r="D148" s="288" t="s">
        <v>137</v>
      </c>
      <c r="E148" s="289"/>
      <c r="F148" s="290"/>
      <c r="G148" s="201">
        <f>SUM(G143:G147)</f>
        <v>2438155</v>
      </c>
      <c r="H148" s="201">
        <f t="shared" ref="H148:K148" si="27">SUM(H143:H147)</f>
        <v>2662</v>
      </c>
      <c r="I148" s="201">
        <f t="shared" si="27"/>
        <v>2232065</v>
      </c>
      <c r="J148" s="201">
        <f t="shared" si="27"/>
        <v>203428</v>
      </c>
      <c r="K148" s="204">
        <f t="shared" si="27"/>
        <v>0</v>
      </c>
    </row>
    <row r="149" spans="1:11" ht="15" customHeight="1" x14ac:dyDescent="0.3">
      <c r="A149" s="435"/>
      <c r="B149" s="317" t="s">
        <v>144</v>
      </c>
      <c r="C149" s="321" t="s">
        <v>145</v>
      </c>
      <c r="D149" s="293">
        <v>13</v>
      </c>
      <c r="E149" s="146" t="s">
        <v>275</v>
      </c>
      <c r="F149" s="102" t="s">
        <v>276</v>
      </c>
      <c r="G149" s="53">
        <f t="shared" ref="G149:G155" si="28">SUM(H149:K149)</f>
        <v>52185</v>
      </c>
      <c r="H149" s="103">
        <v>52185</v>
      </c>
      <c r="I149" s="103"/>
      <c r="J149" s="103"/>
      <c r="K149" s="103"/>
    </row>
    <row r="150" spans="1:11" ht="26.7" customHeight="1" x14ac:dyDescent="0.3">
      <c r="A150" s="435"/>
      <c r="B150" s="305"/>
      <c r="C150" s="287"/>
      <c r="D150" s="293"/>
      <c r="E150" s="73" t="s">
        <v>63</v>
      </c>
      <c r="F150" s="6" t="s">
        <v>77</v>
      </c>
      <c r="G150" s="53">
        <f t="shared" si="28"/>
        <v>93482</v>
      </c>
      <c r="H150" s="103">
        <v>21100</v>
      </c>
      <c r="I150" s="103">
        <v>65105</v>
      </c>
      <c r="J150" s="103">
        <v>7277</v>
      </c>
      <c r="K150" s="103"/>
    </row>
    <row r="151" spans="1:11" ht="15" customHeight="1" x14ac:dyDescent="0.3">
      <c r="A151" s="435"/>
      <c r="B151" s="305"/>
      <c r="C151" s="287"/>
      <c r="D151" s="293"/>
      <c r="E151" s="208" t="s">
        <v>41</v>
      </c>
      <c r="F151" s="211" t="s">
        <v>52</v>
      </c>
      <c r="G151" s="53">
        <f t="shared" si="28"/>
        <v>25000</v>
      </c>
      <c r="H151" s="103"/>
      <c r="I151" s="103">
        <v>25000</v>
      </c>
      <c r="J151" s="103"/>
      <c r="K151" s="103"/>
    </row>
    <row r="152" spans="1:11" ht="15" customHeight="1" x14ac:dyDescent="0.3">
      <c r="A152" s="435"/>
      <c r="B152" s="305"/>
      <c r="C152" s="287"/>
      <c r="D152" s="293"/>
      <c r="E152" s="73" t="s">
        <v>44</v>
      </c>
      <c r="F152" s="5" t="s">
        <v>55</v>
      </c>
      <c r="G152" s="53">
        <f t="shared" si="28"/>
        <v>55000</v>
      </c>
      <c r="H152" s="103"/>
      <c r="I152" s="103">
        <v>55000</v>
      </c>
      <c r="J152" s="103"/>
      <c r="K152" s="103"/>
    </row>
    <row r="153" spans="1:11" ht="36" customHeight="1" x14ac:dyDescent="0.3">
      <c r="A153" s="435"/>
      <c r="B153" s="305"/>
      <c r="C153" s="287"/>
      <c r="D153" s="293"/>
      <c r="E153" s="73" t="s">
        <v>141</v>
      </c>
      <c r="F153" s="6" t="s">
        <v>165</v>
      </c>
      <c r="G153" s="53">
        <f t="shared" si="28"/>
        <v>19642</v>
      </c>
      <c r="H153" s="103">
        <v>16159</v>
      </c>
      <c r="I153" s="103"/>
      <c r="J153" s="103">
        <v>3483</v>
      </c>
      <c r="K153" s="103"/>
    </row>
    <row r="154" spans="1:11" ht="15" customHeight="1" x14ac:dyDescent="0.3">
      <c r="A154" s="435"/>
      <c r="B154" s="305"/>
      <c r="C154" s="287"/>
      <c r="D154" s="293"/>
      <c r="E154" s="73" t="s">
        <v>46</v>
      </c>
      <c r="F154" s="210" t="s">
        <v>57</v>
      </c>
      <c r="G154" s="53">
        <f t="shared" si="28"/>
        <v>127161</v>
      </c>
      <c r="H154" s="103">
        <v>30000</v>
      </c>
      <c r="I154" s="103">
        <v>58900</v>
      </c>
      <c r="J154" s="103">
        <v>19000</v>
      </c>
      <c r="K154" s="103">
        <v>19261</v>
      </c>
    </row>
    <row r="155" spans="1:11" ht="36.75" customHeight="1" x14ac:dyDescent="0.3">
      <c r="A155" s="435"/>
      <c r="B155" s="305"/>
      <c r="C155" s="287"/>
      <c r="D155" s="293"/>
      <c r="E155" s="73" t="s">
        <v>120</v>
      </c>
      <c r="F155" s="210" t="s">
        <v>157</v>
      </c>
      <c r="G155" s="53">
        <f t="shared" si="28"/>
        <v>157179</v>
      </c>
      <c r="H155" s="103">
        <v>71300</v>
      </c>
      <c r="I155" s="103">
        <v>53800</v>
      </c>
      <c r="J155" s="103">
        <v>31979</v>
      </c>
      <c r="K155" s="103">
        <v>100</v>
      </c>
    </row>
    <row r="156" spans="1:11" ht="19.2" customHeight="1" x14ac:dyDescent="0.3">
      <c r="A156" s="435"/>
      <c r="B156" s="305"/>
      <c r="C156" s="287"/>
      <c r="D156" s="303"/>
      <c r="E156" s="300" t="s">
        <v>319</v>
      </c>
      <c r="F156" s="301"/>
      <c r="G156" s="220">
        <f>SUM(G149:G155)</f>
        <v>529649</v>
      </c>
      <c r="H156" s="220">
        <f t="shared" ref="H156:K156" si="29">SUM(H149:H155)</f>
        <v>190744</v>
      </c>
      <c r="I156" s="220">
        <f t="shared" si="29"/>
        <v>257805</v>
      </c>
      <c r="J156" s="220">
        <f t="shared" si="29"/>
        <v>61739</v>
      </c>
      <c r="K156" s="220">
        <f t="shared" si="29"/>
        <v>19361</v>
      </c>
    </row>
    <row r="157" spans="1:11" ht="20.25" customHeight="1" x14ac:dyDescent="0.3">
      <c r="A157" s="435"/>
      <c r="B157" s="305"/>
      <c r="C157" s="287"/>
      <c r="D157" s="294">
        <v>131</v>
      </c>
      <c r="E157" s="104" t="s">
        <v>275</v>
      </c>
      <c r="F157" s="102" t="s">
        <v>276</v>
      </c>
      <c r="G157" s="53">
        <f t="shared" ref="G157:G159" si="30">SUM(H157:K157)</f>
        <v>219205</v>
      </c>
      <c r="H157" s="103">
        <v>219205</v>
      </c>
      <c r="I157" s="103"/>
      <c r="J157" s="103"/>
      <c r="K157" s="103"/>
    </row>
    <row r="158" spans="1:11" ht="23.4" customHeight="1" x14ac:dyDescent="0.3">
      <c r="A158" s="435"/>
      <c r="B158" s="305"/>
      <c r="C158" s="287"/>
      <c r="D158" s="295"/>
      <c r="E158" s="73" t="s">
        <v>46</v>
      </c>
      <c r="F158" s="72" t="s">
        <v>57</v>
      </c>
      <c r="G158" s="24">
        <f t="shared" si="30"/>
        <v>1039</v>
      </c>
      <c r="H158" s="44">
        <v>1039</v>
      </c>
      <c r="I158" s="44"/>
      <c r="J158" s="44"/>
      <c r="K158" s="44"/>
    </row>
    <row r="159" spans="1:11" ht="36" customHeight="1" x14ac:dyDescent="0.3">
      <c r="A159" s="435"/>
      <c r="B159" s="305"/>
      <c r="C159" s="287"/>
      <c r="D159" s="295"/>
      <c r="E159" s="73" t="s">
        <v>120</v>
      </c>
      <c r="F159" s="72" t="s">
        <v>157</v>
      </c>
      <c r="G159" s="24">
        <f t="shared" si="30"/>
        <v>55621</v>
      </c>
      <c r="H159" s="44">
        <v>55621</v>
      </c>
      <c r="I159" s="44"/>
      <c r="J159" s="44"/>
      <c r="K159" s="44"/>
    </row>
    <row r="160" spans="1:11" ht="13.65" customHeight="1" x14ac:dyDescent="0.3">
      <c r="A160" s="435"/>
      <c r="B160" s="305"/>
      <c r="C160" s="287"/>
      <c r="D160" s="304"/>
      <c r="E160" s="300" t="s">
        <v>284</v>
      </c>
      <c r="F160" s="301"/>
      <c r="G160" s="174">
        <f>SUM(G157:G159)</f>
        <v>275865</v>
      </c>
      <c r="H160" s="174">
        <f>SUM(H157:H159)</f>
        <v>275865</v>
      </c>
      <c r="I160" s="174">
        <f>SUM(I157:I159)</f>
        <v>0</v>
      </c>
      <c r="J160" s="174">
        <f>SUM(J157:J159)</f>
        <v>0</v>
      </c>
      <c r="K160" s="174">
        <f>SUM(K157:K159)</f>
        <v>0</v>
      </c>
    </row>
    <row r="161" spans="1:11" ht="19.2" customHeight="1" x14ac:dyDescent="0.3">
      <c r="A161" s="435"/>
      <c r="B161" s="305"/>
      <c r="C161" s="287"/>
      <c r="D161" s="302">
        <v>1418</v>
      </c>
      <c r="E161" s="104" t="s">
        <v>275</v>
      </c>
      <c r="F161" s="6" t="s">
        <v>276</v>
      </c>
      <c r="G161" s="45">
        <f>SUM(H161:K161)</f>
        <v>19340</v>
      </c>
      <c r="H161" s="44">
        <v>19340</v>
      </c>
      <c r="I161" s="44"/>
      <c r="J161" s="44"/>
      <c r="K161" s="44"/>
    </row>
    <row r="162" spans="1:11" ht="15" customHeight="1" x14ac:dyDescent="0.3">
      <c r="A162" s="435"/>
      <c r="B162" s="305"/>
      <c r="C162" s="287"/>
      <c r="D162" s="303"/>
      <c r="E162" s="300" t="s">
        <v>285</v>
      </c>
      <c r="F162" s="301"/>
      <c r="G162" s="174">
        <f>SUM(G161:G161)</f>
        <v>19340</v>
      </c>
      <c r="H162" s="174">
        <f>SUM(H161:H161)</f>
        <v>19340</v>
      </c>
      <c r="I162" s="174">
        <f>SUM(I161:I161)</f>
        <v>0</v>
      </c>
      <c r="J162" s="174">
        <f>SUM(J161:J161)</f>
        <v>0</v>
      </c>
      <c r="K162" s="174">
        <f>SUM(K161:K161)</f>
        <v>0</v>
      </c>
    </row>
    <row r="163" spans="1:11" ht="15" customHeight="1" x14ac:dyDescent="0.3">
      <c r="A163" s="435"/>
      <c r="B163" s="305"/>
      <c r="C163" s="287"/>
      <c r="D163" s="209"/>
      <c r="E163" s="43" t="s">
        <v>275</v>
      </c>
      <c r="F163" s="6" t="s">
        <v>276</v>
      </c>
      <c r="G163" s="24">
        <f t="shared" ref="G163:G166" si="31">SUM(H163:K163)</f>
        <v>31401</v>
      </c>
      <c r="H163" s="44"/>
      <c r="I163" s="44">
        <v>26239</v>
      </c>
      <c r="J163" s="44">
        <v>5162</v>
      </c>
      <c r="K163" s="44"/>
    </row>
    <row r="164" spans="1:11" ht="15.75" customHeight="1" x14ac:dyDescent="0.3">
      <c r="A164" s="435"/>
      <c r="B164" s="305"/>
      <c r="C164" s="287"/>
      <c r="D164" s="293">
        <v>1419</v>
      </c>
      <c r="E164" s="73" t="s">
        <v>132</v>
      </c>
      <c r="F164" s="6" t="s">
        <v>161</v>
      </c>
      <c r="G164" s="24">
        <f t="shared" si="31"/>
        <v>90236</v>
      </c>
      <c r="H164" s="25">
        <v>61859</v>
      </c>
      <c r="I164" s="25">
        <v>28377</v>
      </c>
      <c r="J164" s="25"/>
      <c r="K164" s="25"/>
    </row>
    <row r="165" spans="1:11" ht="36.75" customHeight="1" x14ac:dyDescent="0.3">
      <c r="A165" s="435"/>
      <c r="B165" s="305"/>
      <c r="C165" s="287"/>
      <c r="D165" s="293"/>
      <c r="E165" s="73" t="s">
        <v>141</v>
      </c>
      <c r="F165" s="6" t="s">
        <v>165</v>
      </c>
      <c r="G165" s="24">
        <f t="shared" si="31"/>
        <v>2261</v>
      </c>
      <c r="H165" s="25">
        <v>2261</v>
      </c>
      <c r="I165" s="25"/>
      <c r="J165" s="25"/>
      <c r="K165" s="25"/>
    </row>
    <row r="166" spans="1:11" ht="36" customHeight="1" x14ac:dyDescent="0.3">
      <c r="A166" s="435"/>
      <c r="B166" s="305"/>
      <c r="C166" s="287"/>
      <c r="D166" s="293"/>
      <c r="E166" s="73" t="s">
        <v>120</v>
      </c>
      <c r="F166" s="72" t="s">
        <v>157</v>
      </c>
      <c r="G166" s="24">
        <f t="shared" si="31"/>
        <v>6595</v>
      </c>
      <c r="H166" s="25">
        <v>87</v>
      </c>
      <c r="I166" s="25">
        <v>6508</v>
      </c>
      <c r="J166" s="25"/>
      <c r="K166" s="25"/>
    </row>
    <row r="167" spans="1:11" ht="16.5" customHeight="1" x14ac:dyDescent="0.3">
      <c r="A167" s="435"/>
      <c r="B167" s="305"/>
      <c r="C167" s="287"/>
      <c r="D167" s="303"/>
      <c r="E167" s="300" t="s">
        <v>295</v>
      </c>
      <c r="F167" s="301"/>
      <c r="G167" s="174">
        <f>SUM(G163:G166)</f>
        <v>130493</v>
      </c>
      <c r="H167" s="174">
        <f t="shared" ref="H167:K167" si="32">SUM(H163:H166)</f>
        <v>64207</v>
      </c>
      <c r="I167" s="174">
        <f t="shared" si="32"/>
        <v>61124</v>
      </c>
      <c r="J167" s="174">
        <f t="shared" si="32"/>
        <v>5162</v>
      </c>
      <c r="K167" s="174">
        <f t="shared" si="32"/>
        <v>0</v>
      </c>
    </row>
    <row r="168" spans="1:11" ht="16.5" customHeight="1" x14ac:dyDescent="0.3">
      <c r="A168" s="435"/>
      <c r="B168" s="305"/>
      <c r="C168" s="287"/>
      <c r="D168" s="302">
        <v>145</v>
      </c>
      <c r="E168" s="43" t="s">
        <v>275</v>
      </c>
      <c r="F168" s="6" t="s">
        <v>276</v>
      </c>
      <c r="G168" s="45">
        <f>SUM(H168:K168)</f>
        <v>4630</v>
      </c>
      <c r="H168" s="44">
        <v>4630</v>
      </c>
      <c r="I168" s="44"/>
      <c r="J168" s="44"/>
      <c r="K168" s="44"/>
    </row>
    <row r="169" spans="1:11" ht="16.5" customHeight="1" x14ac:dyDescent="0.3">
      <c r="A169" s="435"/>
      <c r="B169" s="305"/>
      <c r="C169" s="287"/>
      <c r="D169" s="293"/>
      <c r="E169" s="208" t="s">
        <v>41</v>
      </c>
      <c r="F169" s="211" t="s">
        <v>52</v>
      </c>
      <c r="G169" s="45">
        <f t="shared" ref="G169:G171" si="33">SUM(H169:K169)</f>
        <v>3750</v>
      </c>
      <c r="H169" s="44"/>
      <c r="I169" s="44">
        <v>3000</v>
      </c>
      <c r="J169" s="44">
        <v>750</v>
      </c>
      <c r="K169" s="44"/>
    </row>
    <row r="170" spans="1:11" ht="16.5" customHeight="1" x14ac:dyDescent="0.3">
      <c r="A170" s="435"/>
      <c r="B170" s="305"/>
      <c r="C170" s="287"/>
      <c r="D170" s="293"/>
      <c r="E170" s="73" t="s">
        <v>44</v>
      </c>
      <c r="F170" s="5" t="s">
        <v>55</v>
      </c>
      <c r="G170" s="45">
        <f t="shared" si="33"/>
        <v>8250</v>
      </c>
      <c r="H170" s="44"/>
      <c r="I170" s="44">
        <v>8250</v>
      </c>
      <c r="J170" s="44"/>
      <c r="K170" s="44"/>
    </row>
    <row r="171" spans="1:11" ht="22.5" customHeight="1" x14ac:dyDescent="0.3">
      <c r="A171" s="435"/>
      <c r="B171" s="305"/>
      <c r="C171" s="287"/>
      <c r="D171" s="293"/>
      <c r="E171" s="73" t="s">
        <v>141</v>
      </c>
      <c r="F171" s="6" t="s">
        <v>165</v>
      </c>
      <c r="G171" s="45">
        <f t="shared" si="33"/>
        <v>1733</v>
      </c>
      <c r="H171" s="44">
        <v>1426</v>
      </c>
      <c r="I171" s="44"/>
      <c r="J171" s="44">
        <v>307</v>
      </c>
      <c r="K171" s="44"/>
    </row>
    <row r="172" spans="1:11" ht="16.5" customHeight="1" x14ac:dyDescent="0.3">
      <c r="A172" s="435"/>
      <c r="B172" s="305"/>
      <c r="C172" s="287"/>
      <c r="D172" s="303"/>
      <c r="E172" s="300" t="s">
        <v>320</v>
      </c>
      <c r="F172" s="301"/>
      <c r="G172" s="174">
        <f>SUM(G168:G171)</f>
        <v>18363</v>
      </c>
      <c r="H172" s="174">
        <f t="shared" ref="H172:K172" si="34">SUM(H168:H171)</f>
        <v>6056</v>
      </c>
      <c r="I172" s="174">
        <f t="shared" si="34"/>
        <v>11250</v>
      </c>
      <c r="J172" s="174">
        <f t="shared" si="34"/>
        <v>1057</v>
      </c>
      <c r="K172" s="174">
        <f t="shared" si="34"/>
        <v>0</v>
      </c>
    </row>
    <row r="173" spans="1:11" ht="27.15" customHeight="1" x14ac:dyDescent="0.3">
      <c r="A173" s="435"/>
      <c r="B173" s="305"/>
      <c r="C173" s="287"/>
      <c r="D173" s="209">
        <v>147</v>
      </c>
      <c r="E173" s="73" t="s">
        <v>68</v>
      </c>
      <c r="F173" s="6" t="s">
        <v>81</v>
      </c>
      <c r="G173" s="24">
        <f t="shared" ref="G173:G194" si="35">SUM(H173:K173)</f>
        <v>3454200</v>
      </c>
      <c r="H173" s="44"/>
      <c r="I173" s="44">
        <v>2980200</v>
      </c>
      <c r="J173" s="44">
        <v>474000</v>
      </c>
      <c r="K173" s="44"/>
    </row>
    <row r="174" spans="1:11" ht="16.350000000000001" customHeight="1" x14ac:dyDescent="0.3">
      <c r="A174" s="435"/>
      <c r="B174" s="305"/>
      <c r="C174" s="287"/>
      <c r="D174" s="209"/>
      <c r="E174" s="300" t="s">
        <v>321</v>
      </c>
      <c r="F174" s="301"/>
      <c r="G174" s="174">
        <f>SUM(G173)</f>
        <v>3454200</v>
      </c>
      <c r="H174" s="174">
        <f t="shared" ref="H174:K174" si="36">SUM(H173)</f>
        <v>0</v>
      </c>
      <c r="I174" s="174">
        <f t="shared" si="36"/>
        <v>2980200</v>
      </c>
      <c r="J174" s="174">
        <f t="shared" si="36"/>
        <v>474000</v>
      </c>
      <c r="K174" s="174">
        <f t="shared" si="36"/>
        <v>0</v>
      </c>
    </row>
    <row r="175" spans="1:11" ht="38.1" customHeight="1" x14ac:dyDescent="0.3">
      <c r="A175" s="435"/>
      <c r="B175" s="305"/>
      <c r="C175" s="287"/>
      <c r="D175" s="294">
        <v>151</v>
      </c>
      <c r="E175" s="43" t="s">
        <v>19</v>
      </c>
      <c r="F175" s="72" t="s">
        <v>21</v>
      </c>
      <c r="G175" s="24">
        <f t="shared" si="35"/>
        <v>15000</v>
      </c>
      <c r="H175" s="44"/>
      <c r="I175" s="44">
        <v>11500</v>
      </c>
      <c r="J175" s="44">
        <v>3500</v>
      </c>
      <c r="K175" s="44"/>
    </row>
    <row r="176" spans="1:11" ht="24.75" customHeight="1" x14ac:dyDescent="0.3">
      <c r="A176" s="435"/>
      <c r="B176" s="305"/>
      <c r="C176" s="287"/>
      <c r="D176" s="295"/>
      <c r="E176" s="73" t="s">
        <v>68</v>
      </c>
      <c r="F176" s="6" t="s">
        <v>81</v>
      </c>
      <c r="G176" s="24">
        <f t="shared" si="35"/>
        <v>234348</v>
      </c>
      <c r="H176" s="21">
        <v>102231</v>
      </c>
      <c r="I176" s="21">
        <v>86421</v>
      </c>
      <c r="J176" s="21">
        <v>45536</v>
      </c>
      <c r="K176" s="21">
        <v>160</v>
      </c>
    </row>
    <row r="177" spans="1:11" ht="24" customHeight="1" x14ac:dyDescent="0.3">
      <c r="A177" s="435"/>
      <c r="B177" s="305"/>
      <c r="C177" s="287"/>
      <c r="D177" s="295"/>
      <c r="E177" s="73" t="s">
        <v>140</v>
      </c>
      <c r="F177" s="6" t="s">
        <v>164</v>
      </c>
      <c r="G177" s="24">
        <f t="shared" si="35"/>
        <v>5000</v>
      </c>
      <c r="H177" s="21">
        <v>4000</v>
      </c>
      <c r="I177" s="21">
        <v>1000</v>
      </c>
      <c r="J177" s="21"/>
      <c r="K177" s="21"/>
    </row>
    <row r="178" spans="1:11" ht="15" customHeight="1" x14ac:dyDescent="0.3">
      <c r="A178" s="435"/>
      <c r="B178" s="305"/>
      <c r="C178" s="287"/>
      <c r="D178" s="295"/>
      <c r="E178" s="73" t="s">
        <v>275</v>
      </c>
      <c r="F178" s="6" t="s">
        <v>276</v>
      </c>
      <c r="G178" s="24">
        <f t="shared" si="35"/>
        <v>23240</v>
      </c>
      <c r="H178" s="21">
        <v>13240</v>
      </c>
      <c r="I178" s="21"/>
      <c r="J178" s="21">
        <v>10000</v>
      </c>
      <c r="K178" s="21"/>
    </row>
    <row r="179" spans="1:11" ht="24.75" customHeight="1" x14ac:dyDescent="0.3">
      <c r="A179" s="435"/>
      <c r="B179" s="305"/>
      <c r="C179" s="287"/>
      <c r="D179" s="295"/>
      <c r="E179" s="73" t="s">
        <v>63</v>
      </c>
      <c r="F179" s="6" t="s">
        <v>77</v>
      </c>
      <c r="G179" s="24">
        <f t="shared" si="35"/>
        <v>21288</v>
      </c>
      <c r="H179" s="21">
        <v>6695</v>
      </c>
      <c r="I179" s="21">
        <v>7000</v>
      </c>
      <c r="J179" s="21">
        <v>5593</v>
      </c>
      <c r="K179" s="21">
        <v>2000</v>
      </c>
    </row>
    <row r="180" spans="1:11" ht="14.25" customHeight="1" x14ac:dyDescent="0.3">
      <c r="A180" s="435"/>
      <c r="B180" s="305"/>
      <c r="C180" s="287"/>
      <c r="D180" s="295"/>
      <c r="E180" s="73" t="s">
        <v>132</v>
      </c>
      <c r="F180" s="6" t="s">
        <v>161</v>
      </c>
      <c r="G180" s="24">
        <f t="shared" si="35"/>
        <v>92086</v>
      </c>
      <c r="H180" s="21">
        <v>51841</v>
      </c>
      <c r="I180" s="21">
        <v>28749</v>
      </c>
      <c r="J180" s="21">
        <v>11496</v>
      </c>
      <c r="K180" s="21"/>
    </row>
    <row r="181" spans="1:11" ht="14.25" customHeight="1" x14ac:dyDescent="0.3">
      <c r="A181" s="435"/>
      <c r="B181" s="305"/>
      <c r="C181" s="287"/>
      <c r="D181" s="295"/>
      <c r="E181" s="73" t="s">
        <v>44</v>
      </c>
      <c r="F181" s="5" t="s">
        <v>55</v>
      </c>
      <c r="G181" s="24">
        <f t="shared" si="35"/>
        <v>29762</v>
      </c>
      <c r="H181" s="21">
        <v>11100</v>
      </c>
      <c r="I181" s="21">
        <v>12662</v>
      </c>
      <c r="J181" s="21">
        <v>6000</v>
      </c>
      <c r="K181" s="21"/>
    </row>
    <row r="182" spans="1:11" ht="24" customHeight="1" x14ac:dyDescent="0.3">
      <c r="A182" s="435"/>
      <c r="B182" s="305"/>
      <c r="C182" s="287"/>
      <c r="D182" s="295"/>
      <c r="E182" s="73" t="s">
        <v>92</v>
      </c>
      <c r="F182" s="6" t="s">
        <v>97</v>
      </c>
      <c r="G182" s="24">
        <f t="shared" si="35"/>
        <v>41627</v>
      </c>
      <c r="H182" s="21">
        <v>1522</v>
      </c>
      <c r="I182" s="21">
        <v>39717</v>
      </c>
      <c r="J182" s="21">
        <v>279</v>
      </c>
      <c r="K182" s="21">
        <v>109</v>
      </c>
    </row>
    <row r="183" spans="1:11" ht="24" customHeight="1" x14ac:dyDescent="0.3">
      <c r="A183" s="435"/>
      <c r="B183" s="305"/>
      <c r="C183" s="287"/>
      <c r="D183" s="295"/>
      <c r="E183" s="73" t="s">
        <v>141</v>
      </c>
      <c r="F183" s="6" t="s">
        <v>180</v>
      </c>
      <c r="G183" s="24">
        <f t="shared" si="35"/>
        <v>33486</v>
      </c>
      <c r="H183" s="21">
        <v>33486</v>
      </c>
      <c r="I183" s="21"/>
      <c r="J183" s="21"/>
      <c r="K183" s="21"/>
    </row>
    <row r="184" spans="1:11" ht="18" customHeight="1" x14ac:dyDescent="0.3">
      <c r="A184" s="435"/>
      <c r="B184" s="305"/>
      <c r="C184" s="287"/>
      <c r="D184" s="295"/>
      <c r="E184" s="73" t="s">
        <v>46</v>
      </c>
      <c r="F184" s="5" t="s">
        <v>57</v>
      </c>
      <c r="G184" s="24">
        <f t="shared" si="35"/>
        <v>23900</v>
      </c>
      <c r="H184" s="21">
        <v>3450</v>
      </c>
      <c r="I184" s="21">
        <v>8900</v>
      </c>
      <c r="J184" s="21">
        <v>6900</v>
      </c>
      <c r="K184" s="21">
        <v>4650</v>
      </c>
    </row>
    <row r="185" spans="1:11" ht="36.75" customHeight="1" x14ac:dyDescent="0.3">
      <c r="A185" s="435"/>
      <c r="B185" s="305"/>
      <c r="C185" s="287"/>
      <c r="D185" s="295"/>
      <c r="E185" s="73" t="s">
        <v>120</v>
      </c>
      <c r="F185" s="6" t="s">
        <v>157</v>
      </c>
      <c r="G185" s="24">
        <f t="shared" si="35"/>
        <v>26100</v>
      </c>
      <c r="H185" s="21">
        <v>9700</v>
      </c>
      <c r="I185" s="21">
        <v>7900</v>
      </c>
      <c r="J185" s="21">
        <v>7900</v>
      </c>
      <c r="K185" s="21">
        <v>600</v>
      </c>
    </row>
    <row r="186" spans="1:11" ht="14.25" customHeight="1" x14ac:dyDescent="0.3">
      <c r="A186" s="435"/>
      <c r="B186" s="305"/>
      <c r="C186" s="287"/>
      <c r="D186" s="304"/>
      <c r="E186" s="300" t="s">
        <v>278</v>
      </c>
      <c r="F186" s="301"/>
      <c r="G186" s="174">
        <f>SUM(G175:G185)</f>
        <v>545837</v>
      </c>
      <c r="H186" s="174">
        <f>SUM(H175:H185)</f>
        <v>237265</v>
      </c>
      <c r="I186" s="174">
        <f>SUM(I175:I185)</f>
        <v>203849</v>
      </c>
      <c r="J186" s="174">
        <f>SUM(J175:J185)</f>
        <v>97204</v>
      </c>
      <c r="K186" s="174">
        <f>SUM(K175:K185)</f>
        <v>7519</v>
      </c>
    </row>
    <row r="187" spans="1:11" ht="23.85" customHeight="1" x14ac:dyDescent="0.3">
      <c r="A187" s="435"/>
      <c r="B187" s="305"/>
      <c r="C187" s="287"/>
      <c r="D187" s="294">
        <v>153</v>
      </c>
      <c r="E187" s="73" t="s">
        <v>68</v>
      </c>
      <c r="F187" s="6" t="s">
        <v>81</v>
      </c>
      <c r="G187" s="24">
        <f t="shared" si="35"/>
        <v>155000</v>
      </c>
      <c r="H187" s="44"/>
      <c r="I187" s="44"/>
      <c r="J187" s="44">
        <v>155000</v>
      </c>
      <c r="K187" s="44"/>
    </row>
    <row r="188" spans="1:11" ht="16.350000000000001" customHeight="1" x14ac:dyDescent="0.3">
      <c r="A188" s="435"/>
      <c r="B188" s="305"/>
      <c r="C188" s="287"/>
      <c r="D188" s="295"/>
      <c r="E188" s="112" t="s">
        <v>41</v>
      </c>
      <c r="F188" s="6" t="s">
        <v>52</v>
      </c>
      <c r="G188" s="24">
        <f t="shared" si="35"/>
        <v>80572</v>
      </c>
      <c r="H188" s="44"/>
      <c r="I188" s="44"/>
      <c r="J188" s="44">
        <v>80572</v>
      </c>
      <c r="K188" s="44"/>
    </row>
    <row r="189" spans="1:11" ht="14.25" customHeight="1" x14ac:dyDescent="0.3">
      <c r="A189" s="435"/>
      <c r="B189" s="305"/>
      <c r="C189" s="287"/>
      <c r="D189" s="295"/>
      <c r="E189" s="73" t="s">
        <v>44</v>
      </c>
      <c r="F189" s="5" t="s">
        <v>55</v>
      </c>
      <c r="G189" s="24">
        <f t="shared" si="35"/>
        <v>104000</v>
      </c>
      <c r="H189" s="44"/>
      <c r="I189" s="44"/>
      <c r="J189" s="44">
        <v>104000</v>
      </c>
      <c r="K189" s="44"/>
    </row>
    <row r="190" spans="1:11" ht="14.25" customHeight="1" x14ac:dyDescent="0.3">
      <c r="A190" s="435"/>
      <c r="B190" s="305"/>
      <c r="C190" s="287"/>
      <c r="D190" s="295"/>
      <c r="E190" s="73" t="s">
        <v>46</v>
      </c>
      <c r="F190" s="5" t="s">
        <v>57</v>
      </c>
      <c r="G190" s="24">
        <f t="shared" si="35"/>
        <v>20000</v>
      </c>
      <c r="H190" s="44"/>
      <c r="I190" s="44"/>
      <c r="J190" s="44">
        <v>20000</v>
      </c>
      <c r="K190" s="44"/>
    </row>
    <row r="191" spans="1:11" ht="14.25" customHeight="1" x14ac:dyDescent="0.3">
      <c r="A191" s="435"/>
      <c r="B191" s="305"/>
      <c r="C191" s="287"/>
      <c r="D191" s="304"/>
      <c r="E191" s="300" t="s">
        <v>322</v>
      </c>
      <c r="F191" s="301"/>
      <c r="G191" s="174">
        <f>SUM(G187:G190)</f>
        <v>359572</v>
      </c>
      <c r="H191" s="174">
        <f t="shared" ref="H191:K191" si="37">SUM(H187:H189)</f>
        <v>0</v>
      </c>
      <c r="I191" s="174">
        <f t="shared" si="37"/>
        <v>0</v>
      </c>
      <c r="J191" s="174">
        <f>SUM(J187:J190)</f>
        <v>359572</v>
      </c>
      <c r="K191" s="174">
        <f t="shared" si="37"/>
        <v>0</v>
      </c>
    </row>
    <row r="192" spans="1:11" ht="36" customHeight="1" x14ac:dyDescent="0.3">
      <c r="A192" s="435"/>
      <c r="B192" s="305"/>
      <c r="C192" s="287"/>
      <c r="D192" s="313">
        <v>158</v>
      </c>
      <c r="E192" s="112" t="s">
        <v>28</v>
      </c>
      <c r="F192" s="6" t="s">
        <v>163</v>
      </c>
      <c r="G192" s="24">
        <f t="shared" si="35"/>
        <v>81204</v>
      </c>
      <c r="H192" s="44">
        <v>22500</v>
      </c>
      <c r="I192" s="44">
        <v>30500</v>
      </c>
      <c r="J192" s="44">
        <v>16500</v>
      </c>
      <c r="K192" s="44">
        <v>11704</v>
      </c>
    </row>
    <row r="193" spans="1:11" ht="25.95" customHeight="1" x14ac:dyDescent="0.3">
      <c r="A193" s="435"/>
      <c r="B193" s="305"/>
      <c r="C193" s="287"/>
      <c r="D193" s="314"/>
      <c r="E193" s="112" t="s">
        <v>63</v>
      </c>
      <c r="F193" s="6" t="s">
        <v>77</v>
      </c>
      <c r="G193" s="24">
        <f t="shared" si="35"/>
        <v>13160</v>
      </c>
      <c r="H193" s="44">
        <v>5000</v>
      </c>
      <c r="I193" s="44">
        <v>8160</v>
      </c>
      <c r="J193" s="44"/>
      <c r="K193" s="44"/>
    </row>
    <row r="194" spans="1:11" ht="24.45" customHeight="1" x14ac:dyDescent="0.3">
      <c r="A194" s="435"/>
      <c r="B194" s="305"/>
      <c r="C194" s="287"/>
      <c r="D194" s="314"/>
      <c r="E194" s="112" t="s">
        <v>132</v>
      </c>
      <c r="F194" s="6" t="s">
        <v>161</v>
      </c>
      <c r="G194" s="24">
        <f t="shared" si="35"/>
        <v>30000</v>
      </c>
      <c r="H194" s="44">
        <v>10000</v>
      </c>
      <c r="I194" s="44">
        <v>10000</v>
      </c>
      <c r="J194" s="44">
        <v>5000</v>
      </c>
      <c r="K194" s="44">
        <v>5000</v>
      </c>
    </row>
    <row r="195" spans="1:11" ht="15" customHeight="1" thickBot="1" x14ac:dyDescent="0.35">
      <c r="A195" s="435"/>
      <c r="B195" s="305"/>
      <c r="C195" s="287"/>
      <c r="D195" s="314"/>
      <c r="E195" s="315" t="s">
        <v>294</v>
      </c>
      <c r="F195" s="316"/>
      <c r="G195" s="177">
        <f t="shared" ref="G195:J195" si="38">SUM(G192:G194)</f>
        <v>124364</v>
      </c>
      <c r="H195" s="177">
        <f t="shared" si="38"/>
        <v>37500</v>
      </c>
      <c r="I195" s="177">
        <f t="shared" si="38"/>
        <v>48660</v>
      </c>
      <c r="J195" s="177">
        <f t="shared" si="38"/>
        <v>21500</v>
      </c>
      <c r="K195" s="177">
        <f>SUM(K192:K194)</f>
        <v>16704</v>
      </c>
    </row>
    <row r="196" spans="1:11" ht="19.649999999999999" customHeight="1" thickBot="1" x14ac:dyDescent="0.35">
      <c r="A196" s="435"/>
      <c r="B196" s="306"/>
      <c r="C196" s="291"/>
      <c r="D196" s="288" t="s">
        <v>143</v>
      </c>
      <c r="E196" s="289"/>
      <c r="F196" s="290"/>
      <c r="G196" s="201">
        <f>SUM(G156,G160,G162,G167,G172,G174,G186,G191,G195)</f>
        <v>5457683</v>
      </c>
      <c r="H196" s="201">
        <f t="shared" ref="H196:K196" si="39">SUM(H156,H160,H162,H167,H172,H174,H186,H191,H195)</f>
        <v>830977</v>
      </c>
      <c r="I196" s="201">
        <f t="shared" si="39"/>
        <v>3562888</v>
      </c>
      <c r="J196" s="201">
        <f t="shared" si="39"/>
        <v>1020234</v>
      </c>
      <c r="K196" s="201">
        <f t="shared" si="39"/>
        <v>43584</v>
      </c>
    </row>
    <row r="197" spans="1:11" ht="15" customHeight="1" x14ac:dyDescent="0.3">
      <c r="A197" s="435"/>
      <c r="B197" s="317" t="s">
        <v>149</v>
      </c>
      <c r="C197" s="285" t="s">
        <v>148</v>
      </c>
      <c r="D197" s="295">
        <v>151</v>
      </c>
      <c r="E197" s="104" t="s">
        <v>113</v>
      </c>
      <c r="F197" s="99" t="s">
        <v>151</v>
      </c>
      <c r="G197" s="53">
        <f>SUM(H197:K197)</f>
        <v>13100</v>
      </c>
      <c r="H197" s="58">
        <v>2500</v>
      </c>
      <c r="I197" s="58">
        <v>6350</v>
      </c>
      <c r="J197" s="58">
        <v>3250</v>
      </c>
      <c r="K197" s="58">
        <v>1000</v>
      </c>
    </row>
    <row r="198" spans="1:11" ht="23.25" customHeight="1" x14ac:dyDescent="0.3">
      <c r="A198" s="435"/>
      <c r="B198" s="305"/>
      <c r="C198" s="286"/>
      <c r="D198" s="295"/>
      <c r="E198" s="73" t="s">
        <v>31</v>
      </c>
      <c r="F198" s="6" t="s">
        <v>32</v>
      </c>
      <c r="G198" s="24">
        <f t="shared" ref="G198:G199" si="40">SUM(H198:K198)</f>
        <v>7000</v>
      </c>
      <c r="H198" s="21">
        <v>500</v>
      </c>
      <c r="I198" s="21">
        <v>5000</v>
      </c>
      <c r="J198" s="21">
        <v>1000</v>
      </c>
      <c r="K198" s="21">
        <v>500</v>
      </c>
    </row>
    <row r="199" spans="1:11" ht="15" customHeight="1" thickBot="1" x14ac:dyDescent="0.35">
      <c r="A199" s="435"/>
      <c r="B199" s="305"/>
      <c r="C199" s="286"/>
      <c r="D199" s="295"/>
      <c r="E199" s="105" t="s">
        <v>146</v>
      </c>
      <c r="F199" s="100" t="s">
        <v>167</v>
      </c>
      <c r="G199" s="107">
        <f t="shared" si="40"/>
        <v>6000</v>
      </c>
      <c r="H199" s="108"/>
      <c r="I199" s="108"/>
      <c r="J199" s="108">
        <v>6000</v>
      </c>
      <c r="K199" s="108"/>
    </row>
    <row r="200" spans="1:11" ht="15" customHeight="1" thickBot="1" x14ac:dyDescent="0.35">
      <c r="A200" s="436"/>
      <c r="B200" s="305"/>
      <c r="C200" s="287"/>
      <c r="D200" s="307" t="s">
        <v>147</v>
      </c>
      <c r="E200" s="308"/>
      <c r="F200" s="309"/>
      <c r="G200" s="213">
        <f>SUM(G197:G199)</f>
        <v>26100</v>
      </c>
      <c r="H200" s="213">
        <f t="shared" ref="H200:K200" si="41">SUM(H197:H199)</f>
        <v>3000</v>
      </c>
      <c r="I200" s="213">
        <f t="shared" si="41"/>
        <v>11350</v>
      </c>
      <c r="J200" s="213">
        <f t="shared" si="41"/>
        <v>10250</v>
      </c>
      <c r="K200" s="214">
        <f t="shared" si="41"/>
        <v>1500</v>
      </c>
    </row>
    <row r="201" spans="1:11" ht="18" customHeight="1" thickBot="1" x14ac:dyDescent="0.35">
      <c r="A201" s="178" t="s">
        <v>177</v>
      </c>
      <c r="B201" s="310" t="s">
        <v>178</v>
      </c>
      <c r="C201" s="311"/>
      <c r="D201" s="311"/>
      <c r="E201" s="311"/>
      <c r="F201" s="312"/>
      <c r="G201" s="179">
        <f>SUM(G205,G207,G210,G217,G219,G221+G223)</f>
        <v>1880913</v>
      </c>
      <c r="H201" s="179">
        <f>SUM(H205,H207,H210,H217,H219,H221+H223)</f>
        <v>615961</v>
      </c>
      <c r="I201" s="179">
        <f>SUM(I205,I207,I210,I217,I219,I221+I223)</f>
        <v>507000</v>
      </c>
      <c r="J201" s="179">
        <f>SUM(J205,J207,J210,J217,J219,J221+J223)</f>
        <v>435000</v>
      </c>
      <c r="K201" s="179">
        <f>SUM(K205,K207,K210,K217,K219,K221+K223)</f>
        <v>322952</v>
      </c>
    </row>
    <row r="202" spans="1:11" ht="36" customHeight="1" x14ac:dyDescent="0.3">
      <c r="A202" s="427"/>
      <c r="B202" s="305" t="s">
        <v>60</v>
      </c>
      <c r="C202" s="286" t="s">
        <v>16</v>
      </c>
      <c r="D202" s="169">
        <v>151</v>
      </c>
      <c r="E202" s="149" t="s">
        <v>19</v>
      </c>
      <c r="F202" s="164" t="s">
        <v>21</v>
      </c>
      <c r="G202" s="53">
        <f t="shared" ref="G202:G701" si="42">SUM(H202:K202)</f>
        <v>23777</v>
      </c>
      <c r="H202" s="54">
        <v>22000</v>
      </c>
      <c r="I202" s="54"/>
      <c r="J202" s="54"/>
      <c r="K202" s="54">
        <v>1777</v>
      </c>
    </row>
    <row r="203" spans="1:11" ht="36.75" customHeight="1" x14ac:dyDescent="0.3">
      <c r="A203" s="428"/>
      <c r="B203" s="305"/>
      <c r="C203" s="286"/>
      <c r="D203" s="302">
        <v>155</v>
      </c>
      <c r="E203" s="43" t="s">
        <v>306</v>
      </c>
      <c r="F203" s="6" t="s">
        <v>21</v>
      </c>
      <c r="G203" s="53">
        <f t="shared" si="42"/>
        <v>613000</v>
      </c>
      <c r="H203" s="54">
        <v>195000</v>
      </c>
      <c r="I203" s="54">
        <v>154000</v>
      </c>
      <c r="J203" s="54">
        <v>152000</v>
      </c>
      <c r="K203" s="54">
        <v>112000</v>
      </c>
    </row>
    <row r="204" spans="1:11" ht="18.45" customHeight="1" thickBot="1" x14ac:dyDescent="0.35">
      <c r="A204" s="428"/>
      <c r="B204" s="305"/>
      <c r="C204" s="286"/>
      <c r="D204" s="293"/>
      <c r="E204" s="241" t="s">
        <v>37</v>
      </c>
      <c r="F204" s="106" t="s">
        <v>307</v>
      </c>
      <c r="G204" s="260">
        <f t="shared" si="42"/>
        <v>30000</v>
      </c>
      <c r="H204" s="247">
        <v>8000</v>
      </c>
      <c r="I204" s="247">
        <v>8000</v>
      </c>
      <c r="J204" s="247">
        <v>8000</v>
      </c>
      <c r="K204" s="247">
        <v>6000</v>
      </c>
    </row>
    <row r="205" spans="1:11" ht="15" customHeight="1" thickBot="1" x14ac:dyDescent="0.35">
      <c r="A205" s="428"/>
      <c r="B205" s="306"/>
      <c r="C205" s="291"/>
      <c r="D205" s="288" t="s">
        <v>36</v>
      </c>
      <c r="E205" s="289"/>
      <c r="F205" s="290"/>
      <c r="G205" s="201">
        <f>SUM(G202:G204)</f>
        <v>666777</v>
      </c>
      <c r="H205" s="201">
        <f>SUM(H202:H204)</f>
        <v>225000</v>
      </c>
      <c r="I205" s="201">
        <f t="shared" ref="I205:K205" si="43">SUM(I202:I204)</f>
        <v>162000</v>
      </c>
      <c r="J205" s="201">
        <f t="shared" si="43"/>
        <v>160000</v>
      </c>
      <c r="K205" s="204">
        <f t="shared" si="43"/>
        <v>119777</v>
      </c>
    </row>
    <row r="206" spans="1:11" ht="15" customHeight="1" thickBot="1" x14ac:dyDescent="0.35">
      <c r="A206" s="428"/>
      <c r="B206" s="317" t="s">
        <v>72</v>
      </c>
      <c r="C206" s="285" t="s">
        <v>73</v>
      </c>
      <c r="D206" s="244">
        <v>151</v>
      </c>
      <c r="E206" s="244" t="s">
        <v>76</v>
      </c>
      <c r="F206" s="261" t="s">
        <v>84</v>
      </c>
      <c r="G206" s="110">
        <f>SUM(H206:K206)</f>
        <v>20000</v>
      </c>
      <c r="H206" s="111"/>
      <c r="I206" s="111">
        <v>20000</v>
      </c>
      <c r="J206" s="111"/>
      <c r="K206" s="111"/>
    </row>
    <row r="207" spans="1:11" ht="15" customHeight="1" thickBot="1" x14ac:dyDescent="0.35">
      <c r="A207" s="428"/>
      <c r="B207" s="305"/>
      <c r="C207" s="287"/>
      <c r="D207" s="288" t="s">
        <v>85</v>
      </c>
      <c r="E207" s="289"/>
      <c r="F207" s="290"/>
      <c r="G207" s="201">
        <f>SUM(G206)</f>
        <v>20000</v>
      </c>
      <c r="H207" s="201">
        <f t="shared" ref="H207:K207" si="44">SUM(H206)</f>
        <v>0</v>
      </c>
      <c r="I207" s="201">
        <f t="shared" si="44"/>
        <v>20000</v>
      </c>
      <c r="J207" s="201">
        <f t="shared" si="44"/>
        <v>0</v>
      </c>
      <c r="K207" s="204">
        <f t="shared" si="44"/>
        <v>0</v>
      </c>
    </row>
    <row r="208" spans="1:11" ht="15" customHeight="1" x14ac:dyDescent="0.3">
      <c r="A208" s="428"/>
      <c r="B208" s="317" t="s">
        <v>86</v>
      </c>
      <c r="C208" s="285" t="s">
        <v>87</v>
      </c>
      <c r="D208" s="293">
        <v>1419</v>
      </c>
      <c r="E208" s="293" t="s">
        <v>91</v>
      </c>
      <c r="F208" s="424" t="s">
        <v>96</v>
      </c>
      <c r="G208" s="425">
        <f>SUM(H208:K209)</f>
        <v>27328</v>
      </c>
      <c r="H208" s="421">
        <v>27328</v>
      </c>
      <c r="I208" s="421"/>
      <c r="J208" s="421"/>
      <c r="K208" s="421"/>
    </row>
    <row r="209" spans="1:11" ht="10.199999999999999" customHeight="1" thickBot="1" x14ac:dyDescent="0.35">
      <c r="A209" s="428"/>
      <c r="B209" s="305"/>
      <c r="C209" s="286"/>
      <c r="D209" s="293"/>
      <c r="E209" s="293"/>
      <c r="F209" s="424"/>
      <c r="G209" s="425"/>
      <c r="H209" s="421"/>
      <c r="I209" s="421"/>
      <c r="J209" s="421"/>
      <c r="K209" s="421"/>
    </row>
    <row r="210" spans="1:11" ht="15" customHeight="1" thickBot="1" x14ac:dyDescent="0.35">
      <c r="A210" s="428"/>
      <c r="B210" s="306"/>
      <c r="C210" s="291"/>
      <c r="D210" s="288" t="s">
        <v>90</v>
      </c>
      <c r="E210" s="289"/>
      <c r="F210" s="290"/>
      <c r="G210" s="201">
        <f>SUM(G208)</f>
        <v>27328</v>
      </c>
      <c r="H210" s="201">
        <f t="shared" ref="H210:K210" si="45">SUM(H208)</f>
        <v>27328</v>
      </c>
      <c r="I210" s="201">
        <f t="shared" si="45"/>
        <v>0</v>
      </c>
      <c r="J210" s="201">
        <f t="shared" si="45"/>
        <v>0</v>
      </c>
      <c r="K210" s="204">
        <f t="shared" si="45"/>
        <v>0</v>
      </c>
    </row>
    <row r="211" spans="1:11" ht="21.15" customHeight="1" x14ac:dyDescent="0.3">
      <c r="A211" s="428"/>
      <c r="B211" s="317" t="s">
        <v>108</v>
      </c>
      <c r="C211" s="285" t="s">
        <v>105</v>
      </c>
      <c r="D211" s="238" t="s">
        <v>308</v>
      </c>
      <c r="E211" s="238" t="s">
        <v>179</v>
      </c>
      <c r="F211" s="252" t="s">
        <v>180</v>
      </c>
      <c r="G211" s="53">
        <f t="shared" si="42"/>
        <v>7410</v>
      </c>
      <c r="H211" s="103">
        <v>7410</v>
      </c>
      <c r="I211" s="103"/>
      <c r="J211" s="103"/>
      <c r="K211" s="103"/>
    </row>
    <row r="212" spans="1:11" ht="23.85" customHeight="1" x14ac:dyDescent="0.3">
      <c r="A212" s="428"/>
      <c r="B212" s="305"/>
      <c r="C212" s="286"/>
      <c r="D212" s="43" t="s">
        <v>309</v>
      </c>
      <c r="E212" s="43" t="s">
        <v>179</v>
      </c>
      <c r="F212" s="72" t="s">
        <v>180</v>
      </c>
      <c r="G212" s="24">
        <f t="shared" si="42"/>
        <v>0</v>
      </c>
      <c r="H212" s="44">
        <v>0</v>
      </c>
      <c r="I212" s="44"/>
      <c r="J212" s="44"/>
      <c r="K212" s="44"/>
    </row>
    <row r="213" spans="1:11" ht="15" customHeight="1" x14ac:dyDescent="0.3">
      <c r="A213" s="428"/>
      <c r="B213" s="305"/>
      <c r="C213" s="286"/>
      <c r="D213" s="302">
        <v>151</v>
      </c>
      <c r="E213" s="15" t="s">
        <v>139</v>
      </c>
      <c r="F213" s="26" t="s">
        <v>162</v>
      </c>
      <c r="G213" s="24">
        <f t="shared" si="42"/>
        <v>80000</v>
      </c>
      <c r="H213" s="25">
        <v>20000</v>
      </c>
      <c r="I213" s="25">
        <v>20000</v>
      </c>
      <c r="J213" s="25">
        <v>20000</v>
      </c>
      <c r="K213" s="25">
        <v>20000</v>
      </c>
    </row>
    <row r="214" spans="1:11" ht="15" customHeight="1" x14ac:dyDescent="0.3">
      <c r="A214" s="428"/>
      <c r="B214" s="305"/>
      <c r="C214" s="286"/>
      <c r="D214" s="303"/>
      <c r="E214" s="15" t="s">
        <v>146</v>
      </c>
      <c r="F214" s="26" t="s">
        <v>167</v>
      </c>
      <c r="G214" s="24">
        <f t="shared" si="42"/>
        <v>400000</v>
      </c>
      <c r="H214" s="25">
        <v>150000</v>
      </c>
      <c r="I214" s="25">
        <v>140000</v>
      </c>
      <c r="J214" s="25">
        <v>90000</v>
      </c>
      <c r="K214" s="25">
        <v>20000</v>
      </c>
    </row>
    <row r="215" spans="1:11" ht="15" customHeight="1" x14ac:dyDescent="0.3">
      <c r="A215" s="428"/>
      <c r="B215" s="305"/>
      <c r="C215" s="286"/>
      <c r="D215" s="302">
        <v>155</v>
      </c>
      <c r="E215" s="15" t="s">
        <v>181</v>
      </c>
      <c r="F215" s="26" t="s">
        <v>176</v>
      </c>
      <c r="G215" s="24">
        <f t="shared" si="42"/>
        <v>315</v>
      </c>
      <c r="H215" s="25">
        <v>315</v>
      </c>
      <c r="I215" s="25"/>
      <c r="J215" s="25"/>
      <c r="K215" s="25"/>
    </row>
    <row r="216" spans="1:11" ht="15" customHeight="1" thickBot="1" x14ac:dyDescent="0.35">
      <c r="A216" s="428"/>
      <c r="B216" s="305"/>
      <c r="C216" s="286"/>
      <c r="D216" s="293"/>
      <c r="E216" s="239" t="s">
        <v>182</v>
      </c>
      <c r="F216" s="259" t="s">
        <v>176</v>
      </c>
      <c r="G216" s="107">
        <f t="shared" si="42"/>
        <v>58175</v>
      </c>
      <c r="H216" s="101">
        <v>15000</v>
      </c>
      <c r="I216" s="101">
        <v>15000</v>
      </c>
      <c r="J216" s="101">
        <v>15000</v>
      </c>
      <c r="K216" s="101">
        <v>13175</v>
      </c>
    </row>
    <row r="217" spans="1:11" ht="15" customHeight="1" thickBot="1" x14ac:dyDescent="0.35">
      <c r="A217" s="428"/>
      <c r="B217" s="306"/>
      <c r="C217" s="291"/>
      <c r="D217" s="288" t="s">
        <v>106</v>
      </c>
      <c r="E217" s="289"/>
      <c r="F217" s="290"/>
      <c r="G217" s="201">
        <f>SUM(G211:G216)</f>
        <v>545900</v>
      </c>
      <c r="H217" s="201">
        <f>SUM(H211:H216)</f>
        <v>192725</v>
      </c>
      <c r="I217" s="201">
        <f t="shared" ref="I217:K217" si="46">SUM(I211:I216)</f>
        <v>175000</v>
      </c>
      <c r="J217" s="201">
        <f t="shared" si="46"/>
        <v>125000</v>
      </c>
      <c r="K217" s="204">
        <f t="shared" si="46"/>
        <v>53175</v>
      </c>
    </row>
    <row r="218" spans="1:11" ht="36.75" customHeight="1" thickBot="1" x14ac:dyDescent="0.35">
      <c r="A218" s="428"/>
      <c r="B218" s="317" t="s">
        <v>109</v>
      </c>
      <c r="C218" s="285" t="s">
        <v>122</v>
      </c>
      <c r="D218" s="244">
        <v>142</v>
      </c>
      <c r="E218" s="244" t="s">
        <v>183</v>
      </c>
      <c r="F218" s="262" t="s">
        <v>184</v>
      </c>
      <c r="G218" s="110">
        <f>SUM(H218:K218)</f>
        <v>0</v>
      </c>
      <c r="H218" s="111">
        <v>0</v>
      </c>
      <c r="I218" s="110"/>
      <c r="J218" s="110"/>
      <c r="K218" s="110"/>
    </row>
    <row r="219" spans="1:11" ht="18.45" customHeight="1" thickBot="1" x14ac:dyDescent="0.35">
      <c r="A219" s="428"/>
      <c r="B219" s="306"/>
      <c r="C219" s="291"/>
      <c r="D219" s="288" t="s">
        <v>121</v>
      </c>
      <c r="E219" s="289"/>
      <c r="F219" s="290"/>
      <c r="G219" s="201">
        <f>SUM(G218)</f>
        <v>0</v>
      </c>
      <c r="H219" s="201">
        <f t="shared" ref="H219:K219" si="47">SUM(H218)</f>
        <v>0</v>
      </c>
      <c r="I219" s="201">
        <f t="shared" si="47"/>
        <v>0</v>
      </c>
      <c r="J219" s="201">
        <f t="shared" si="47"/>
        <v>0</v>
      </c>
      <c r="K219" s="204">
        <f t="shared" si="47"/>
        <v>0</v>
      </c>
    </row>
    <row r="220" spans="1:11" ht="15" customHeight="1" thickBot="1" x14ac:dyDescent="0.35">
      <c r="A220" s="428"/>
      <c r="B220" s="317" t="s">
        <v>135</v>
      </c>
      <c r="C220" s="285" t="s">
        <v>136</v>
      </c>
      <c r="D220" s="244">
        <v>151</v>
      </c>
      <c r="E220" s="245" t="s">
        <v>40</v>
      </c>
      <c r="F220" s="254" t="s">
        <v>51</v>
      </c>
      <c r="G220" s="260">
        <f t="shared" si="42"/>
        <v>600000</v>
      </c>
      <c r="H220" s="247">
        <v>150000</v>
      </c>
      <c r="I220" s="247">
        <v>150000</v>
      </c>
      <c r="J220" s="247">
        <v>150000</v>
      </c>
      <c r="K220" s="247">
        <v>150000</v>
      </c>
    </row>
    <row r="221" spans="1:11" ht="15" customHeight="1" thickBot="1" x14ac:dyDescent="0.35">
      <c r="A221" s="428"/>
      <c r="B221" s="305"/>
      <c r="C221" s="287"/>
      <c r="D221" s="288" t="s">
        <v>133</v>
      </c>
      <c r="E221" s="289"/>
      <c r="F221" s="290"/>
      <c r="G221" s="201">
        <f>SUM(G220:G220)</f>
        <v>600000</v>
      </c>
      <c r="H221" s="201">
        <f>SUM(H220:H220)</f>
        <v>150000</v>
      </c>
      <c r="I221" s="201">
        <f>SUM(I220:I220)</f>
        <v>150000</v>
      </c>
      <c r="J221" s="201">
        <f>SUM(J220:J220)</f>
        <v>150000</v>
      </c>
      <c r="K221" s="204">
        <f>SUM(K220:K220)</f>
        <v>150000</v>
      </c>
    </row>
    <row r="222" spans="1:11" ht="28.5" customHeight="1" thickBot="1" x14ac:dyDescent="0.35">
      <c r="A222" s="428"/>
      <c r="B222" s="426" t="s">
        <v>144</v>
      </c>
      <c r="C222" s="401" t="s">
        <v>145</v>
      </c>
      <c r="D222" s="244">
        <v>1419</v>
      </c>
      <c r="E222" s="244" t="s">
        <v>241</v>
      </c>
      <c r="F222" s="262" t="s">
        <v>180</v>
      </c>
      <c r="G222" s="110">
        <f>SUM(H222:K222)</f>
        <v>20908</v>
      </c>
      <c r="H222" s="111">
        <v>20908</v>
      </c>
      <c r="I222" s="110"/>
      <c r="J222" s="110"/>
      <c r="K222" s="110"/>
    </row>
    <row r="223" spans="1:11" ht="16.350000000000001" customHeight="1" thickBot="1" x14ac:dyDescent="0.35">
      <c r="A223" s="429"/>
      <c r="B223" s="426"/>
      <c r="C223" s="403"/>
      <c r="D223" s="383" t="s">
        <v>143</v>
      </c>
      <c r="E223" s="384"/>
      <c r="F223" s="384"/>
      <c r="G223" s="201">
        <f>SUM(G222)</f>
        <v>20908</v>
      </c>
      <c r="H223" s="201">
        <f t="shared" ref="H223:K223" si="48">SUM(H222)</f>
        <v>20908</v>
      </c>
      <c r="I223" s="201">
        <f t="shared" si="48"/>
        <v>0</v>
      </c>
      <c r="J223" s="201">
        <f t="shared" si="48"/>
        <v>0</v>
      </c>
      <c r="K223" s="204">
        <f t="shared" si="48"/>
        <v>0</v>
      </c>
    </row>
    <row r="224" spans="1:11" ht="15" customHeight="1" thickBot="1" x14ac:dyDescent="0.35">
      <c r="A224" s="180" t="s">
        <v>185</v>
      </c>
      <c r="B224" s="419" t="s">
        <v>186</v>
      </c>
      <c r="C224" s="377"/>
      <c r="D224" s="377"/>
      <c r="E224" s="377"/>
      <c r="F224" s="378"/>
      <c r="G224" s="186">
        <f>SUM(G230,G233,G235,G242,G245,G250)</f>
        <v>214253</v>
      </c>
      <c r="H224" s="186">
        <f>SUM(H230,H233,H235,H242,H245,H250)</f>
        <v>71830</v>
      </c>
      <c r="I224" s="186">
        <f>SUM(I230,I233,I235,I242,I245,I250)</f>
        <v>58716</v>
      </c>
      <c r="J224" s="186">
        <f>SUM(J230,J233,J235,J242,J245,J250)</f>
        <v>49776</v>
      </c>
      <c r="K224" s="187">
        <f>SUM(K230,K233,K235,K242,K245,K250)</f>
        <v>33931</v>
      </c>
    </row>
    <row r="225" spans="1:11" ht="15" customHeight="1" x14ac:dyDescent="0.3">
      <c r="A225" s="324"/>
      <c r="B225" s="305" t="s">
        <v>60</v>
      </c>
      <c r="C225" s="286" t="s">
        <v>16</v>
      </c>
      <c r="D225" s="71">
        <v>151</v>
      </c>
      <c r="E225" s="292" t="s">
        <v>22</v>
      </c>
      <c r="F225" s="374" t="s">
        <v>23</v>
      </c>
      <c r="G225" s="53">
        <f t="shared" si="42"/>
        <v>94879</v>
      </c>
      <c r="H225" s="54">
        <v>28832</v>
      </c>
      <c r="I225" s="54">
        <v>25252</v>
      </c>
      <c r="J225" s="54">
        <v>24052</v>
      </c>
      <c r="K225" s="54">
        <v>16743</v>
      </c>
    </row>
    <row r="226" spans="1:11" ht="15" customHeight="1" x14ac:dyDescent="0.3">
      <c r="A226" s="324"/>
      <c r="B226" s="305"/>
      <c r="C226" s="286"/>
      <c r="D226" s="15">
        <v>155</v>
      </c>
      <c r="E226" s="303"/>
      <c r="F226" s="382"/>
      <c r="G226" s="24">
        <f t="shared" si="42"/>
        <v>1107</v>
      </c>
      <c r="H226" s="25">
        <v>1107</v>
      </c>
      <c r="I226" s="25"/>
      <c r="J226" s="25"/>
      <c r="K226" s="25"/>
    </row>
    <row r="227" spans="1:11" ht="15" customHeight="1" x14ac:dyDescent="0.3">
      <c r="A227" s="324"/>
      <c r="B227" s="305"/>
      <c r="C227" s="286"/>
      <c r="D227" s="294" t="s">
        <v>99</v>
      </c>
      <c r="E227" s="15" t="s">
        <v>41</v>
      </c>
      <c r="F227" s="26" t="s">
        <v>52</v>
      </c>
      <c r="G227" s="24">
        <f t="shared" si="42"/>
        <v>200</v>
      </c>
      <c r="H227" s="25">
        <v>50</v>
      </c>
      <c r="I227" s="25">
        <v>50</v>
      </c>
      <c r="J227" s="25">
        <v>50</v>
      </c>
      <c r="K227" s="25">
        <v>50</v>
      </c>
    </row>
    <row r="228" spans="1:11" ht="15" customHeight="1" x14ac:dyDescent="0.3">
      <c r="A228" s="324"/>
      <c r="B228" s="305"/>
      <c r="C228" s="286"/>
      <c r="D228" s="304"/>
      <c r="E228" s="15" t="s">
        <v>44</v>
      </c>
      <c r="F228" s="26" t="s">
        <v>55</v>
      </c>
      <c r="G228" s="24">
        <f t="shared" si="42"/>
        <v>1200</v>
      </c>
      <c r="H228" s="25">
        <v>300</v>
      </c>
      <c r="I228" s="25">
        <v>300</v>
      </c>
      <c r="J228" s="25">
        <v>300</v>
      </c>
      <c r="K228" s="25">
        <v>300</v>
      </c>
    </row>
    <row r="229" spans="1:11" ht="15" customHeight="1" thickBot="1" x14ac:dyDescent="0.35">
      <c r="A229" s="324"/>
      <c r="B229" s="305"/>
      <c r="C229" s="286"/>
      <c r="D229" s="251" t="s">
        <v>100</v>
      </c>
      <c r="E229" s="239" t="s">
        <v>44</v>
      </c>
      <c r="F229" s="259" t="s">
        <v>55</v>
      </c>
      <c r="G229" s="107">
        <f t="shared" si="42"/>
        <v>322</v>
      </c>
      <c r="H229" s="101">
        <v>322</v>
      </c>
      <c r="I229" s="101"/>
      <c r="J229" s="101"/>
      <c r="K229" s="101"/>
    </row>
    <row r="230" spans="1:11" ht="15" customHeight="1" thickBot="1" x14ac:dyDescent="0.35">
      <c r="A230" s="324"/>
      <c r="B230" s="306"/>
      <c r="C230" s="291"/>
      <c r="D230" s="288" t="s">
        <v>36</v>
      </c>
      <c r="E230" s="289"/>
      <c r="F230" s="290"/>
      <c r="G230" s="201">
        <f>SUM(G225:G229)</f>
        <v>97708</v>
      </c>
      <c r="H230" s="201">
        <f>SUM(H225:H229)</f>
        <v>30611</v>
      </c>
      <c r="I230" s="201">
        <f t="shared" ref="I230:K230" si="49">SUM(I225:I229)</f>
        <v>25602</v>
      </c>
      <c r="J230" s="201">
        <f t="shared" si="49"/>
        <v>24402</v>
      </c>
      <c r="K230" s="204">
        <f t="shared" si="49"/>
        <v>17093</v>
      </c>
    </row>
    <row r="231" spans="1:11" ht="24" customHeight="1" x14ac:dyDescent="0.3">
      <c r="A231" s="324"/>
      <c r="B231" s="322" t="s">
        <v>86</v>
      </c>
      <c r="C231" s="285" t="s">
        <v>87</v>
      </c>
      <c r="D231" s="295">
        <v>151</v>
      </c>
      <c r="E231" s="238" t="s">
        <v>43</v>
      </c>
      <c r="F231" s="249" t="s">
        <v>54</v>
      </c>
      <c r="G231" s="53">
        <f t="shared" si="42"/>
        <v>5000</v>
      </c>
      <c r="H231" s="248">
        <v>1000</v>
      </c>
      <c r="I231" s="248">
        <v>1000</v>
      </c>
      <c r="J231" s="248">
        <v>2500</v>
      </c>
      <c r="K231" s="248">
        <v>500</v>
      </c>
    </row>
    <row r="232" spans="1:11" ht="15" customHeight="1" thickBot="1" x14ac:dyDescent="0.35">
      <c r="A232" s="324"/>
      <c r="B232" s="323"/>
      <c r="C232" s="286"/>
      <c r="D232" s="295"/>
      <c r="E232" s="241" t="s">
        <v>44</v>
      </c>
      <c r="F232" s="259" t="s">
        <v>55</v>
      </c>
      <c r="G232" s="107">
        <f t="shared" si="42"/>
        <v>9790</v>
      </c>
      <c r="H232" s="101">
        <v>2634</v>
      </c>
      <c r="I232" s="101">
        <v>2634</v>
      </c>
      <c r="J232" s="101">
        <v>2634</v>
      </c>
      <c r="K232" s="101">
        <v>1888</v>
      </c>
    </row>
    <row r="233" spans="1:11" ht="15" customHeight="1" thickBot="1" x14ac:dyDescent="0.35">
      <c r="A233" s="324"/>
      <c r="B233" s="418"/>
      <c r="C233" s="291"/>
      <c r="D233" s="288" t="s">
        <v>90</v>
      </c>
      <c r="E233" s="289"/>
      <c r="F233" s="290"/>
      <c r="G233" s="201">
        <f>SUM(G231:G232)</f>
        <v>14790</v>
      </c>
      <c r="H233" s="201">
        <f t="shared" ref="H233:K233" si="50">SUM(H231:H232)</f>
        <v>3634</v>
      </c>
      <c r="I233" s="201">
        <f t="shared" si="50"/>
        <v>3634</v>
      </c>
      <c r="J233" s="201">
        <f t="shared" si="50"/>
        <v>5134</v>
      </c>
      <c r="K233" s="204">
        <f t="shared" si="50"/>
        <v>2388</v>
      </c>
    </row>
    <row r="234" spans="1:11" ht="15" customHeight="1" thickBot="1" x14ac:dyDescent="0.35">
      <c r="A234" s="324"/>
      <c r="B234" s="322" t="s">
        <v>101</v>
      </c>
      <c r="C234" s="285" t="s">
        <v>102</v>
      </c>
      <c r="D234" s="245">
        <v>151</v>
      </c>
      <c r="E234" s="244" t="s">
        <v>208</v>
      </c>
      <c r="F234" s="254" t="s">
        <v>209</v>
      </c>
      <c r="G234" s="260">
        <f>SUM(H234:K234)</f>
        <v>1000</v>
      </c>
      <c r="H234" s="247">
        <v>500</v>
      </c>
      <c r="I234" s="247">
        <v>200</v>
      </c>
      <c r="J234" s="247">
        <v>300</v>
      </c>
      <c r="K234" s="247"/>
    </row>
    <row r="235" spans="1:11" ht="15" customHeight="1" thickBot="1" x14ac:dyDescent="0.35">
      <c r="A235" s="324"/>
      <c r="B235" s="323"/>
      <c r="C235" s="287"/>
      <c r="D235" s="288" t="s">
        <v>103</v>
      </c>
      <c r="E235" s="289"/>
      <c r="F235" s="290"/>
      <c r="G235" s="201">
        <f>SUM(G234)</f>
        <v>1000</v>
      </c>
      <c r="H235" s="201">
        <f t="shared" ref="H235:K235" si="51">SUM(H234)</f>
        <v>500</v>
      </c>
      <c r="I235" s="201">
        <f t="shared" si="51"/>
        <v>200</v>
      </c>
      <c r="J235" s="201">
        <f t="shared" si="51"/>
        <v>300</v>
      </c>
      <c r="K235" s="204">
        <f t="shared" si="51"/>
        <v>0</v>
      </c>
    </row>
    <row r="236" spans="1:11" ht="25.5" customHeight="1" x14ac:dyDescent="0.3">
      <c r="A236" s="324"/>
      <c r="B236" s="322" t="s">
        <v>109</v>
      </c>
      <c r="C236" s="285" t="s">
        <v>122</v>
      </c>
      <c r="D236" s="293">
        <v>142</v>
      </c>
      <c r="E236" s="238" t="s">
        <v>187</v>
      </c>
      <c r="F236" s="249" t="s">
        <v>193</v>
      </c>
      <c r="G236" s="53">
        <f t="shared" si="42"/>
        <v>793</v>
      </c>
      <c r="H236" s="248">
        <v>200</v>
      </c>
      <c r="I236" s="248">
        <v>200</v>
      </c>
      <c r="J236" s="248">
        <v>200</v>
      </c>
      <c r="K236" s="248">
        <v>193</v>
      </c>
    </row>
    <row r="237" spans="1:11" ht="25.5" customHeight="1" x14ac:dyDescent="0.3">
      <c r="A237" s="324"/>
      <c r="B237" s="323"/>
      <c r="C237" s="286"/>
      <c r="D237" s="293"/>
      <c r="E237" s="43" t="s">
        <v>183</v>
      </c>
      <c r="F237" s="23" t="s">
        <v>184</v>
      </c>
      <c r="G237" s="24">
        <f t="shared" si="42"/>
        <v>1269</v>
      </c>
      <c r="H237" s="25"/>
      <c r="I237" s="25">
        <v>1269</v>
      </c>
      <c r="J237" s="25"/>
      <c r="K237" s="25"/>
    </row>
    <row r="238" spans="1:11" ht="15" customHeight="1" x14ac:dyDescent="0.3">
      <c r="A238" s="324"/>
      <c r="B238" s="323"/>
      <c r="C238" s="286"/>
      <c r="D238" s="293"/>
      <c r="E238" s="43" t="s">
        <v>38</v>
      </c>
      <c r="F238" s="23" t="s">
        <v>49</v>
      </c>
      <c r="G238" s="24">
        <f t="shared" si="42"/>
        <v>13484</v>
      </c>
      <c r="H238" s="25">
        <v>3546</v>
      </c>
      <c r="I238" s="25">
        <v>3346</v>
      </c>
      <c r="J238" s="25">
        <v>3351</v>
      </c>
      <c r="K238" s="25">
        <v>3241</v>
      </c>
    </row>
    <row r="239" spans="1:11" ht="25.5" customHeight="1" x14ac:dyDescent="0.3">
      <c r="A239" s="324"/>
      <c r="B239" s="323"/>
      <c r="C239" s="286"/>
      <c r="D239" s="293"/>
      <c r="E239" s="43" t="s">
        <v>170</v>
      </c>
      <c r="F239" s="23" t="s">
        <v>175</v>
      </c>
      <c r="G239" s="24">
        <f t="shared" si="42"/>
        <v>7917</v>
      </c>
      <c r="H239" s="25">
        <v>1590</v>
      </c>
      <c r="I239" s="25">
        <v>4670</v>
      </c>
      <c r="J239" s="25">
        <v>1630</v>
      </c>
      <c r="K239" s="25">
        <v>27</v>
      </c>
    </row>
    <row r="240" spans="1:11" ht="14.25" customHeight="1" x14ac:dyDescent="0.3">
      <c r="A240" s="324"/>
      <c r="B240" s="323"/>
      <c r="C240" s="286"/>
      <c r="D240" s="293"/>
      <c r="E240" s="43" t="s">
        <v>46</v>
      </c>
      <c r="F240" s="23" t="s">
        <v>57</v>
      </c>
      <c r="G240" s="24">
        <f t="shared" si="42"/>
        <v>18257</v>
      </c>
      <c r="H240" s="25">
        <v>4565</v>
      </c>
      <c r="I240" s="25">
        <v>4565</v>
      </c>
      <c r="J240" s="25">
        <v>4565</v>
      </c>
      <c r="K240" s="25">
        <v>4562</v>
      </c>
    </row>
    <row r="241" spans="1:11" ht="13.65" customHeight="1" thickBot="1" x14ac:dyDescent="0.35">
      <c r="A241" s="324"/>
      <c r="B241" s="323"/>
      <c r="C241" s="286"/>
      <c r="D241" s="293"/>
      <c r="E241" s="241" t="s">
        <v>171</v>
      </c>
      <c r="F241" s="250" t="s">
        <v>176</v>
      </c>
      <c r="G241" s="107">
        <f t="shared" si="42"/>
        <v>158</v>
      </c>
      <c r="H241" s="101"/>
      <c r="I241" s="101"/>
      <c r="J241" s="101">
        <v>158</v>
      </c>
      <c r="K241" s="101"/>
    </row>
    <row r="242" spans="1:11" ht="13.65" customHeight="1" thickBot="1" x14ac:dyDescent="0.35">
      <c r="A242" s="324"/>
      <c r="B242" s="418"/>
      <c r="C242" s="291"/>
      <c r="D242" s="288" t="s">
        <v>121</v>
      </c>
      <c r="E242" s="289"/>
      <c r="F242" s="290"/>
      <c r="G242" s="201">
        <f>SUM(G236:G241)</f>
        <v>41878</v>
      </c>
      <c r="H242" s="201">
        <f>SUM(H236:H241)</f>
        <v>9901</v>
      </c>
      <c r="I242" s="201">
        <f>SUM(I236:I241)</f>
        <v>14050</v>
      </c>
      <c r="J242" s="201">
        <f>SUM(J236:J241)</f>
        <v>9904</v>
      </c>
      <c r="K242" s="204">
        <f>SUM(K236:K241)</f>
        <v>8023</v>
      </c>
    </row>
    <row r="243" spans="1:11" ht="13.65" customHeight="1" x14ac:dyDescent="0.3">
      <c r="A243" s="324"/>
      <c r="B243" s="323" t="s">
        <v>128</v>
      </c>
      <c r="C243" s="285" t="s">
        <v>127</v>
      </c>
      <c r="D243" s="240">
        <v>151</v>
      </c>
      <c r="E243" s="238" t="s">
        <v>48</v>
      </c>
      <c r="F243" s="249" t="s">
        <v>23</v>
      </c>
      <c r="G243" s="53">
        <f>SUM(H243:K243)</f>
        <v>14876</v>
      </c>
      <c r="H243" s="248">
        <v>4084</v>
      </c>
      <c r="I243" s="248">
        <v>4084</v>
      </c>
      <c r="J243" s="248">
        <v>4034</v>
      </c>
      <c r="K243" s="248">
        <v>2674</v>
      </c>
    </row>
    <row r="244" spans="1:11" ht="13.65" customHeight="1" thickBot="1" x14ac:dyDescent="0.35">
      <c r="A244" s="324"/>
      <c r="B244" s="323"/>
      <c r="C244" s="286"/>
      <c r="D244" s="239">
        <v>144</v>
      </c>
      <c r="E244" s="241" t="s">
        <v>48</v>
      </c>
      <c r="F244" s="250" t="s">
        <v>23</v>
      </c>
      <c r="G244" s="107">
        <f>SUM(H244:K244)</f>
        <v>600</v>
      </c>
      <c r="H244" s="101"/>
      <c r="I244" s="101">
        <v>600</v>
      </c>
      <c r="J244" s="101"/>
      <c r="K244" s="101"/>
    </row>
    <row r="245" spans="1:11" ht="17.399999999999999" customHeight="1" thickBot="1" x14ac:dyDescent="0.35">
      <c r="A245" s="324"/>
      <c r="B245" s="418"/>
      <c r="C245" s="291"/>
      <c r="D245" s="288" t="s">
        <v>125</v>
      </c>
      <c r="E245" s="289"/>
      <c r="F245" s="290"/>
      <c r="G245" s="201">
        <f>SUM(G243:G244)</f>
        <v>15476</v>
      </c>
      <c r="H245" s="201">
        <f t="shared" ref="H245:K245" si="52">SUM(H243:H244)</f>
        <v>4084</v>
      </c>
      <c r="I245" s="201">
        <f t="shared" si="52"/>
        <v>4684</v>
      </c>
      <c r="J245" s="201">
        <f t="shared" si="52"/>
        <v>4034</v>
      </c>
      <c r="K245" s="204">
        <f t="shared" si="52"/>
        <v>2674</v>
      </c>
    </row>
    <row r="246" spans="1:11" ht="13.65" customHeight="1" x14ac:dyDescent="0.3">
      <c r="A246" s="324"/>
      <c r="B246" s="322" t="s">
        <v>135</v>
      </c>
      <c r="C246" s="285" t="s">
        <v>136</v>
      </c>
      <c r="D246" s="295">
        <v>151</v>
      </c>
      <c r="E246" s="238" t="s">
        <v>40</v>
      </c>
      <c r="F246" s="249" t="s">
        <v>51</v>
      </c>
      <c r="G246" s="53">
        <f t="shared" ref="G246:G255" si="53">SUM(H246:K246)</f>
        <v>18000</v>
      </c>
      <c r="H246" s="248">
        <v>14790</v>
      </c>
      <c r="I246" s="248">
        <v>200</v>
      </c>
      <c r="J246" s="248">
        <v>1410</v>
      </c>
      <c r="K246" s="248">
        <v>1600</v>
      </c>
    </row>
    <row r="247" spans="1:11" ht="13.65" customHeight="1" x14ac:dyDescent="0.3">
      <c r="A247" s="324"/>
      <c r="B247" s="323"/>
      <c r="C247" s="286"/>
      <c r="D247" s="295"/>
      <c r="E247" s="43" t="s">
        <v>41</v>
      </c>
      <c r="F247" s="23" t="s">
        <v>52</v>
      </c>
      <c r="G247" s="24">
        <f t="shared" si="53"/>
        <v>13600</v>
      </c>
      <c r="H247" s="25">
        <v>4857</v>
      </c>
      <c r="I247" s="25">
        <v>5507</v>
      </c>
      <c r="J247" s="25">
        <v>2007</v>
      </c>
      <c r="K247" s="25">
        <v>1229</v>
      </c>
    </row>
    <row r="248" spans="1:11" ht="13.65" customHeight="1" x14ac:dyDescent="0.3">
      <c r="A248" s="324"/>
      <c r="B248" s="323"/>
      <c r="C248" s="286"/>
      <c r="D248" s="304"/>
      <c r="E248" s="43" t="s">
        <v>42</v>
      </c>
      <c r="F248" s="23" t="s">
        <v>53</v>
      </c>
      <c r="G248" s="24">
        <f t="shared" si="53"/>
        <v>11474</v>
      </c>
      <c r="H248" s="25">
        <v>3126</v>
      </c>
      <c r="I248" s="25">
        <v>4839</v>
      </c>
      <c r="J248" s="25">
        <v>2585</v>
      </c>
      <c r="K248" s="25">
        <v>924</v>
      </c>
    </row>
    <row r="249" spans="1:11" ht="13.65" customHeight="1" thickBot="1" x14ac:dyDescent="0.35">
      <c r="A249" s="324"/>
      <c r="B249" s="323"/>
      <c r="C249" s="286"/>
      <c r="D249" s="239">
        <v>155</v>
      </c>
      <c r="E249" s="241" t="s">
        <v>41</v>
      </c>
      <c r="F249" s="250" t="s">
        <v>52</v>
      </c>
      <c r="G249" s="107">
        <f t="shared" si="53"/>
        <v>327</v>
      </c>
      <c r="H249" s="101">
        <v>327</v>
      </c>
      <c r="I249" s="101"/>
      <c r="J249" s="101"/>
      <c r="K249" s="101"/>
    </row>
    <row r="250" spans="1:11" ht="13.65" customHeight="1" thickBot="1" x14ac:dyDescent="0.35">
      <c r="A250" s="324"/>
      <c r="B250" s="323"/>
      <c r="C250" s="287"/>
      <c r="D250" s="288" t="s">
        <v>133</v>
      </c>
      <c r="E250" s="289"/>
      <c r="F250" s="290"/>
      <c r="G250" s="201">
        <f>SUM(G246:G249)</f>
        <v>43401</v>
      </c>
      <c r="H250" s="201">
        <f>SUM(H246:H249)</f>
        <v>23100</v>
      </c>
      <c r="I250" s="201">
        <f t="shared" ref="I250:K250" si="54">SUM(I246:I249)</f>
        <v>10546</v>
      </c>
      <c r="J250" s="201">
        <f t="shared" si="54"/>
        <v>6002</v>
      </c>
      <c r="K250" s="204">
        <f t="shared" si="54"/>
        <v>3753</v>
      </c>
    </row>
    <row r="251" spans="1:11" ht="15" customHeight="1" thickBot="1" x14ac:dyDescent="0.35">
      <c r="A251" s="180" t="s">
        <v>188</v>
      </c>
      <c r="B251" s="310" t="s">
        <v>189</v>
      </c>
      <c r="C251" s="311"/>
      <c r="D251" s="311"/>
      <c r="E251" s="311"/>
      <c r="F251" s="312"/>
      <c r="G251" s="181">
        <f>SUM(G254,G256,G258,G264,G269)</f>
        <v>80454</v>
      </c>
      <c r="H251" s="181">
        <f>SUM(H254,H256,H258,H264,H269)</f>
        <v>24751</v>
      </c>
      <c r="I251" s="181">
        <f>SUM(I254,I256,I258,I264,I269)</f>
        <v>23400</v>
      </c>
      <c r="J251" s="181">
        <f>SUM(J254,J256,J258,J264,J269)</f>
        <v>22364</v>
      </c>
      <c r="K251" s="182">
        <f>SUM(K254,K256,K258,K264,K269)</f>
        <v>9939</v>
      </c>
    </row>
    <row r="252" spans="1:11" ht="13.65" customHeight="1" x14ac:dyDescent="0.3">
      <c r="A252" s="430"/>
      <c r="B252" s="305" t="s">
        <v>60</v>
      </c>
      <c r="C252" s="286" t="s">
        <v>16</v>
      </c>
      <c r="D252" s="71">
        <v>151</v>
      </c>
      <c r="E252" s="292" t="s">
        <v>22</v>
      </c>
      <c r="F252" s="374" t="s">
        <v>23</v>
      </c>
      <c r="G252" s="53">
        <f t="shared" si="53"/>
        <v>57477</v>
      </c>
      <c r="H252" s="54">
        <v>17492</v>
      </c>
      <c r="I252" s="54">
        <v>16185</v>
      </c>
      <c r="J252" s="54">
        <v>16460</v>
      </c>
      <c r="K252" s="54">
        <v>7340</v>
      </c>
    </row>
    <row r="253" spans="1:11" ht="13.65" customHeight="1" thickBot="1" x14ac:dyDescent="0.35">
      <c r="A253" s="430"/>
      <c r="B253" s="305"/>
      <c r="C253" s="286"/>
      <c r="D253" s="241">
        <v>155</v>
      </c>
      <c r="E253" s="293"/>
      <c r="F253" s="374"/>
      <c r="G253" s="107">
        <f t="shared" si="53"/>
        <v>1031</v>
      </c>
      <c r="H253" s="101">
        <v>1031</v>
      </c>
      <c r="I253" s="101"/>
      <c r="J253" s="101"/>
      <c r="K253" s="101"/>
    </row>
    <row r="254" spans="1:11" ht="14.25" customHeight="1" thickBot="1" x14ac:dyDescent="0.35">
      <c r="A254" s="430"/>
      <c r="B254" s="306"/>
      <c r="C254" s="291"/>
      <c r="D254" s="288" t="s">
        <v>36</v>
      </c>
      <c r="E254" s="289"/>
      <c r="F254" s="290"/>
      <c r="G254" s="201">
        <f>SUM(G252:G253)</f>
        <v>58508</v>
      </c>
      <c r="H254" s="201">
        <f>SUM(H252:H253)</f>
        <v>18523</v>
      </c>
      <c r="I254" s="201">
        <f t="shared" ref="I254:K254" si="55">SUM(I252:I253)</f>
        <v>16185</v>
      </c>
      <c r="J254" s="201">
        <f t="shared" si="55"/>
        <v>16460</v>
      </c>
      <c r="K254" s="204">
        <f t="shared" si="55"/>
        <v>7340</v>
      </c>
    </row>
    <row r="255" spans="1:11" ht="23.25" customHeight="1" thickBot="1" x14ac:dyDescent="0.35">
      <c r="A255" s="430"/>
      <c r="B255" s="317" t="s">
        <v>86</v>
      </c>
      <c r="C255" s="285" t="s">
        <v>87</v>
      </c>
      <c r="D255" s="245">
        <v>151</v>
      </c>
      <c r="E255" s="244" t="s">
        <v>43</v>
      </c>
      <c r="F255" s="246" t="s">
        <v>54</v>
      </c>
      <c r="G255" s="260">
        <f t="shared" si="53"/>
        <v>2500</v>
      </c>
      <c r="H255" s="247">
        <v>500</v>
      </c>
      <c r="I255" s="247">
        <v>1000</v>
      </c>
      <c r="J255" s="247">
        <v>1000</v>
      </c>
      <c r="K255" s="247"/>
    </row>
    <row r="256" spans="1:11" ht="13.65" customHeight="1" thickBot="1" x14ac:dyDescent="0.35">
      <c r="A256" s="430"/>
      <c r="B256" s="306"/>
      <c r="C256" s="291"/>
      <c r="D256" s="288" t="s">
        <v>90</v>
      </c>
      <c r="E256" s="289"/>
      <c r="F256" s="290"/>
      <c r="G256" s="201">
        <f>SUM(G255:G255)</f>
        <v>2500</v>
      </c>
      <c r="H256" s="201">
        <f>SUM(H255:H255)</f>
        <v>500</v>
      </c>
      <c r="I256" s="201">
        <f>SUM(I255:I255)</f>
        <v>1000</v>
      </c>
      <c r="J256" s="201">
        <f>SUM(J255:J255)</f>
        <v>1000</v>
      </c>
      <c r="K256" s="204">
        <f>SUM(K255:K255)</f>
        <v>0</v>
      </c>
    </row>
    <row r="257" spans="1:11" ht="13.65" customHeight="1" thickBot="1" x14ac:dyDescent="0.35">
      <c r="A257" s="430"/>
      <c r="B257" s="317" t="s">
        <v>101</v>
      </c>
      <c r="C257" s="285" t="s">
        <v>102</v>
      </c>
      <c r="D257" s="245">
        <v>151</v>
      </c>
      <c r="E257" s="244" t="s">
        <v>208</v>
      </c>
      <c r="F257" s="254" t="s">
        <v>209</v>
      </c>
      <c r="G257" s="260">
        <f>SUM(H257:K257)</f>
        <v>500</v>
      </c>
      <c r="H257" s="247">
        <v>250</v>
      </c>
      <c r="I257" s="247">
        <v>250</v>
      </c>
      <c r="J257" s="247"/>
      <c r="K257" s="247"/>
    </row>
    <row r="258" spans="1:11" ht="13.65" customHeight="1" thickBot="1" x14ac:dyDescent="0.35">
      <c r="A258" s="430"/>
      <c r="B258" s="306"/>
      <c r="C258" s="287"/>
      <c r="D258" s="288" t="s">
        <v>103</v>
      </c>
      <c r="E258" s="289"/>
      <c r="F258" s="290"/>
      <c r="G258" s="201">
        <f>SUM(G257)</f>
        <v>500</v>
      </c>
      <c r="H258" s="201">
        <f t="shared" ref="H258:K258" si="56">SUM(H257)</f>
        <v>250</v>
      </c>
      <c r="I258" s="201">
        <f t="shared" si="56"/>
        <v>250</v>
      </c>
      <c r="J258" s="201">
        <f t="shared" si="56"/>
        <v>0</v>
      </c>
      <c r="K258" s="204">
        <f t="shared" si="56"/>
        <v>0</v>
      </c>
    </row>
    <row r="259" spans="1:11" ht="24.75" customHeight="1" x14ac:dyDescent="0.3">
      <c r="A259" s="430"/>
      <c r="B259" s="317" t="s">
        <v>109</v>
      </c>
      <c r="C259" s="285" t="s">
        <v>122</v>
      </c>
      <c r="D259" s="293">
        <v>142</v>
      </c>
      <c r="E259" s="238" t="s">
        <v>187</v>
      </c>
      <c r="F259" s="249" t="s">
        <v>193</v>
      </c>
      <c r="G259" s="53">
        <f>SUM(H259:K259)</f>
        <v>792</v>
      </c>
      <c r="H259" s="248">
        <v>198</v>
      </c>
      <c r="I259" s="248">
        <v>198</v>
      </c>
      <c r="J259" s="248">
        <v>198</v>
      </c>
      <c r="K259" s="248">
        <v>198</v>
      </c>
    </row>
    <row r="260" spans="1:11" ht="34.65" customHeight="1" x14ac:dyDescent="0.3">
      <c r="A260" s="430"/>
      <c r="B260" s="305"/>
      <c r="C260" s="286"/>
      <c r="D260" s="293"/>
      <c r="E260" s="43" t="s">
        <v>183</v>
      </c>
      <c r="F260" s="23" t="s">
        <v>184</v>
      </c>
      <c r="G260" s="24">
        <f>SUM(H260:K260)</f>
        <v>1269</v>
      </c>
      <c r="H260" s="25"/>
      <c r="I260" s="25">
        <v>634</v>
      </c>
      <c r="J260" s="25">
        <v>635</v>
      </c>
      <c r="K260" s="25"/>
    </row>
    <row r="261" spans="1:11" ht="13.65" customHeight="1" x14ac:dyDescent="0.3">
      <c r="A261" s="430"/>
      <c r="B261" s="305"/>
      <c r="C261" s="286"/>
      <c r="D261" s="293"/>
      <c r="E261" s="43" t="s">
        <v>38</v>
      </c>
      <c r="F261" s="23" t="s">
        <v>49</v>
      </c>
      <c r="G261" s="24">
        <f t="shared" ref="G261:G263" si="57">SUM(H261:K261)</f>
        <v>7059</v>
      </c>
      <c r="H261" s="25">
        <v>1803</v>
      </c>
      <c r="I261" s="25">
        <v>1803</v>
      </c>
      <c r="J261" s="25">
        <v>2242</v>
      </c>
      <c r="K261" s="25">
        <v>1211</v>
      </c>
    </row>
    <row r="262" spans="1:11" ht="25.5" customHeight="1" x14ac:dyDescent="0.3">
      <c r="A262" s="430"/>
      <c r="B262" s="305"/>
      <c r="C262" s="286"/>
      <c r="D262" s="293"/>
      <c r="E262" s="43" t="s">
        <v>170</v>
      </c>
      <c r="F262" s="23" t="s">
        <v>175</v>
      </c>
      <c r="G262" s="24">
        <f t="shared" si="57"/>
        <v>1246</v>
      </c>
      <c r="H262" s="25">
        <v>312</v>
      </c>
      <c r="I262" s="25">
        <v>312</v>
      </c>
      <c r="J262" s="25">
        <v>311</v>
      </c>
      <c r="K262" s="25">
        <v>311</v>
      </c>
    </row>
    <row r="263" spans="1:11" ht="13.65" customHeight="1" thickBot="1" x14ac:dyDescent="0.35">
      <c r="A263" s="430"/>
      <c r="B263" s="305"/>
      <c r="C263" s="286"/>
      <c r="D263" s="293"/>
      <c r="E263" s="241" t="s">
        <v>171</v>
      </c>
      <c r="F263" s="250" t="s">
        <v>176</v>
      </c>
      <c r="G263" s="107">
        <f t="shared" si="57"/>
        <v>72</v>
      </c>
      <c r="H263" s="101">
        <v>18</v>
      </c>
      <c r="I263" s="101">
        <v>18</v>
      </c>
      <c r="J263" s="101">
        <v>18</v>
      </c>
      <c r="K263" s="101">
        <v>18</v>
      </c>
    </row>
    <row r="264" spans="1:11" ht="13.65" customHeight="1" thickBot="1" x14ac:dyDescent="0.35">
      <c r="A264" s="430"/>
      <c r="B264" s="306"/>
      <c r="C264" s="291"/>
      <c r="D264" s="288" t="s">
        <v>121</v>
      </c>
      <c r="E264" s="289"/>
      <c r="F264" s="290"/>
      <c r="G264" s="201">
        <f>SUM(G259:G263)</f>
        <v>10438</v>
      </c>
      <c r="H264" s="201">
        <f>SUM(H259:H263)</f>
        <v>2331</v>
      </c>
      <c r="I264" s="201">
        <f>SUM(I259:I263)</f>
        <v>2965</v>
      </c>
      <c r="J264" s="201">
        <f>SUM(J259:J263)</f>
        <v>3404</v>
      </c>
      <c r="K264" s="204">
        <f>SUM(K259:K263)</f>
        <v>1738</v>
      </c>
    </row>
    <row r="265" spans="1:11" ht="13.65" customHeight="1" x14ac:dyDescent="0.3">
      <c r="A265" s="430"/>
      <c r="B265" s="317" t="s">
        <v>135</v>
      </c>
      <c r="C265" s="285" t="s">
        <v>136</v>
      </c>
      <c r="D265" s="295">
        <v>151</v>
      </c>
      <c r="E265" s="238" t="s">
        <v>40</v>
      </c>
      <c r="F265" s="249" t="s">
        <v>51</v>
      </c>
      <c r="G265" s="53">
        <f>SUM(H265:K265)</f>
        <v>6570</v>
      </c>
      <c r="H265" s="248">
        <v>2500</v>
      </c>
      <c r="I265" s="248">
        <v>2500</v>
      </c>
      <c r="J265" s="248">
        <v>1000</v>
      </c>
      <c r="K265" s="248">
        <v>570</v>
      </c>
    </row>
    <row r="266" spans="1:11" ht="13.65" customHeight="1" x14ac:dyDescent="0.3">
      <c r="A266" s="430"/>
      <c r="B266" s="305"/>
      <c r="C266" s="286"/>
      <c r="D266" s="304"/>
      <c r="E266" s="43" t="s">
        <v>42</v>
      </c>
      <c r="F266" s="23" t="s">
        <v>53</v>
      </c>
      <c r="G266" s="24">
        <f t="shared" ref="G266:G268" si="58">SUM(H266:K266)</f>
        <v>1791</v>
      </c>
      <c r="H266" s="25">
        <v>500</v>
      </c>
      <c r="I266" s="25">
        <v>500</v>
      </c>
      <c r="J266" s="25">
        <v>500</v>
      </c>
      <c r="K266" s="25">
        <v>291</v>
      </c>
    </row>
    <row r="267" spans="1:11" ht="13.65" customHeight="1" x14ac:dyDescent="0.3">
      <c r="A267" s="430"/>
      <c r="B267" s="305"/>
      <c r="C267" s="286"/>
      <c r="D267" s="294">
        <v>155</v>
      </c>
      <c r="E267" s="43" t="s">
        <v>40</v>
      </c>
      <c r="F267" s="23" t="s">
        <v>51</v>
      </c>
      <c r="G267" s="24">
        <f t="shared" si="58"/>
        <v>71</v>
      </c>
      <c r="H267" s="101">
        <v>71</v>
      </c>
      <c r="I267" s="101"/>
      <c r="J267" s="101"/>
      <c r="K267" s="101"/>
    </row>
    <row r="268" spans="1:11" ht="13.65" customHeight="1" thickBot="1" x14ac:dyDescent="0.35">
      <c r="A268" s="430"/>
      <c r="B268" s="305"/>
      <c r="C268" s="286"/>
      <c r="D268" s="295"/>
      <c r="E268" s="241" t="s">
        <v>42</v>
      </c>
      <c r="F268" s="250" t="s">
        <v>53</v>
      </c>
      <c r="G268" s="107">
        <f t="shared" si="58"/>
        <v>76</v>
      </c>
      <c r="H268" s="101">
        <v>76</v>
      </c>
      <c r="I268" s="101"/>
      <c r="J268" s="101"/>
      <c r="K268" s="101"/>
    </row>
    <row r="269" spans="1:11" ht="13.65" customHeight="1" thickBot="1" x14ac:dyDescent="0.35">
      <c r="A269" s="430"/>
      <c r="B269" s="305"/>
      <c r="C269" s="287"/>
      <c r="D269" s="288" t="s">
        <v>133</v>
      </c>
      <c r="E269" s="289"/>
      <c r="F269" s="290"/>
      <c r="G269" s="201">
        <f>SUM(G265:G268)</f>
        <v>8508</v>
      </c>
      <c r="H269" s="201">
        <f>SUM(H265:H268)</f>
        <v>3147</v>
      </c>
      <c r="I269" s="201">
        <f t="shared" ref="I269:K269" si="59">SUM(I265:I268)</f>
        <v>3000</v>
      </c>
      <c r="J269" s="201">
        <f t="shared" si="59"/>
        <v>1500</v>
      </c>
      <c r="K269" s="204">
        <f t="shared" si="59"/>
        <v>861</v>
      </c>
    </row>
    <row r="270" spans="1:11" ht="15" customHeight="1" thickBot="1" x14ac:dyDescent="0.35">
      <c r="A270" s="180" t="s">
        <v>190</v>
      </c>
      <c r="B270" s="310" t="s">
        <v>191</v>
      </c>
      <c r="C270" s="311"/>
      <c r="D270" s="311"/>
      <c r="E270" s="311"/>
      <c r="F270" s="312"/>
      <c r="G270" s="181">
        <f>SUM(G274,G276,G278,G284,G288)</f>
        <v>74540</v>
      </c>
      <c r="H270" s="181">
        <f>SUM(H274,H276,H278,H284,H288)</f>
        <v>21929</v>
      </c>
      <c r="I270" s="181">
        <f>SUM(I274,I276,I278,I284,I288)</f>
        <v>22427</v>
      </c>
      <c r="J270" s="181">
        <f>SUM(J274,J276,J278,J284,J288)</f>
        <v>17332</v>
      </c>
      <c r="K270" s="182">
        <f>SUM(K274,K276,K278,K284,K288)</f>
        <v>12852</v>
      </c>
    </row>
    <row r="271" spans="1:11" ht="13.65" customHeight="1" x14ac:dyDescent="0.3">
      <c r="A271" s="324"/>
      <c r="B271" s="305" t="s">
        <v>60</v>
      </c>
      <c r="C271" s="286" t="s">
        <v>16</v>
      </c>
      <c r="D271" s="48">
        <v>151</v>
      </c>
      <c r="E271" s="49" t="s">
        <v>22</v>
      </c>
      <c r="F271" s="39" t="s">
        <v>23</v>
      </c>
      <c r="G271" s="53">
        <f t="shared" ref="G271:G273" si="60">SUM(H271:K271)</f>
        <v>43898</v>
      </c>
      <c r="H271" s="54">
        <v>13649</v>
      </c>
      <c r="I271" s="54">
        <v>12852</v>
      </c>
      <c r="J271" s="54">
        <v>9688</v>
      </c>
      <c r="K271" s="54">
        <v>7709</v>
      </c>
    </row>
    <row r="272" spans="1:11" ht="13.65" customHeight="1" x14ac:dyDescent="0.3">
      <c r="A272" s="324"/>
      <c r="B272" s="305"/>
      <c r="C272" s="286"/>
      <c r="D272" s="15" t="s">
        <v>99</v>
      </c>
      <c r="E272" s="302" t="s">
        <v>41</v>
      </c>
      <c r="F272" s="337" t="s">
        <v>52</v>
      </c>
      <c r="G272" s="24">
        <f t="shared" si="60"/>
        <v>80</v>
      </c>
      <c r="H272" s="25">
        <v>20</v>
      </c>
      <c r="I272" s="25">
        <v>20</v>
      </c>
      <c r="J272" s="25">
        <v>20</v>
      </c>
      <c r="K272" s="25">
        <v>20</v>
      </c>
    </row>
    <row r="273" spans="1:11" ht="13.65" customHeight="1" thickBot="1" x14ac:dyDescent="0.35">
      <c r="A273" s="324"/>
      <c r="B273" s="305"/>
      <c r="C273" s="286"/>
      <c r="D273" s="239" t="s">
        <v>100</v>
      </c>
      <c r="E273" s="293"/>
      <c r="F273" s="325"/>
      <c r="G273" s="107">
        <f t="shared" si="60"/>
        <v>41</v>
      </c>
      <c r="H273" s="101"/>
      <c r="I273" s="101">
        <v>41</v>
      </c>
      <c r="J273" s="101"/>
      <c r="K273" s="101"/>
    </row>
    <row r="274" spans="1:11" ht="13.65" customHeight="1" thickBot="1" x14ac:dyDescent="0.35">
      <c r="A274" s="324"/>
      <c r="B274" s="306"/>
      <c r="C274" s="291"/>
      <c r="D274" s="288" t="s">
        <v>36</v>
      </c>
      <c r="E274" s="289"/>
      <c r="F274" s="290"/>
      <c r="G274" s="201">
        <f>SUM(G271:G273)</f>
        <v>44019</v>
      </c>
      <c r="H274" s="201">
        <f>SUM(H271:H273)</f>
        <v>13669</v>
      </c>
      <c r="I274" s="201">
        <f>SUM(I271:I273)</f>
        <v>12913</v>
      </c>
      <c r="J274" s="201">
        <f>SUM(J271:J273)</f>
        <v>9708</v>
      </c>
      <c r="K274" s="204">
        <f>SUM(K271:K273)</f>
        <v>7729</v>
      </c>
    </row>
    <row r="275" spans="1:11" ht="25.5" customHeight="1" thickBot="1" x14ac:dyDescent="0.35">
      <c r="A275" s="324"/>
      <c r="B275" s="317" t="s">
        <v>86</v>
      </c>
      <c r="C275" s="285" t="s">
        <v>87</v>
      </c>
      <c r="D275" s="244">
        <v>151</v>
      </c>
      <c r="E275" s="244" t="s">
        <v>43</v>
      </c>
      <c r="F275" s="246" t="s">
        <v>54</v>
      </c>
      <c r="G275" s="260">
        <f>SUM(H275:K275)</f>
        <v>2500</v>
      </c>
      <c r="H275" s="247">
        <v>300</v>
      </c>
      <c r="I275" s="247">
        <v>1900</v>
      </c>
      <c r="J275" s="247">
        <v>100</v>
      </c>
      <c r="K275" s="247">
        <v>200</v>
      </c>
    </row>
    <row r="276" spans="1:11" ht="13.65" customHeight="1" thickBot="1" x14ac:dyDescent="0.35">
      <c r="A276" s="324"/>
      <c r="B276" s="306"/>
      <c r="C276" s="291"/>
      <c r="D276" s="288" t="s">
        <v>90</v>
      </c>
      <c r="E276" s="289"/>
      <c r="F276" s="290"/>
      <c r="G276" s="201">
        <f>SUM(G275)</f>
        <v>2500</v>
      </c>
      <c r="H276" s="201">
        <f t="shared" ref="H276:K276" si="61">SUM(H275)</f>
        <v>300</v>
      </c>
      <c r="I276" s="201">
        <f t="shared" si="61"/>
        <v>1900</v>
      </c>
      <c r="J276" s="201">
        <f t="shared" si="61"/>
        <v>100</v>
      </c>
      <c r="K276" s="204">
        <f t="shared" si="61"/>
        <v>200</v>
      </c>
    </row>
    <row r="277" spans="1:11" ht="26.4" customHeight="1" thickBot="1" x14ac:dyDescent="0.35">
      <c r="A277" s="324"/>
      <c r="B277" s="317" t="s">
        <v>101</v>
      </c>
      <c r="C277" s="285" t="s">
        <v>102</v>
      </c>
      <c r="D277" s="244">
        <v>151</v>
      </c>
      <c r="E277" s="244" t="s">
        <v>43</v>
      </c>
      <c r="F277" s="246" t="s">
        <v>54</v>
      </c>
      <c r="G277" s="260">
        <f>SUM(H277:K277)</f>
        <v>600</v>
      </c>
      <c r="H277" s="247"/>
      <c r="I277" s="247">
        <v>500</v>
      </c>
      <c r="J277" s="247">
        <v>100</v>
      </c>
      <c r="K277" s="247"/>
    </row>
    <row r="278" spans="1:11" ht="13.65" customHeight="1" thickBot="1" x14ac:dyDescent="0.35">
      <c r="A278" s="324"/>
      <c r="B278" s="306"/>
      <c r="C278" s="291"/>
      <c r="D278" s="288" t="s">
        <v>103</v>
      </c>
      <c r="E278" s="289"/>
      <c r="F278" s="290"/>
      <c r="G278" s="201">
        <f>SUM(G277)</f>
        <v>600</v>
      </c>
      <c r="H278" s="201">
        <f t="shared" ref="H278:K278" si="62">SUM(H277)</f>
        <v>0</v>
      </c>
      <c r="I278" s="201">
        <f t="shared" si="62"/>
        <v>500</v>
      </c>
      <c r="J278" s="201">
        <f t="shared" si="62"/>
        <v>100</v>
      </c>
      <c r="K278" s="204">
        <f t="shared" si="62"/>
        <v>0</v>
      </c>
    </row>
    <row r="279" spans="1:11" ht="26.4" customHeight="1" x14ac:dyDescent="0.3">
      <c r="A279" s="324"/>
      <c r="B279" s="317" t="s">
        <v>109</v>
      </c>
      <c r="C279" s="285" t="s">
        <v>122</v>
      </c>
      <c r="D279" s="293">
        <v>142</v>
      </c>
      <c r="E279" s="238" t="s">
        <v>187</v>
      </c>
      <c r="F279" s="249" t="s">
        <v>193</v>
      </c>
      <c r="G279" s="53">
        <f t="shared" ref="G279:G283" si="63">SUM(H279:K279)</f>
        <v>792</v>
      </c>
      <c r="H279" s="248">
        <v>198</v>
      </c>
      <c r="I279" s="248">
        <v>198</v>
      </c>
      <c r="J279" s="248">
        <v>198</v>
      </c>
      <c r="K279" s="248">
        <v>198</v>
      </c>
    </row>
    <row r="280" spans="1:11" ht="26.4" customHeight="1" x14ac:dyDescent="0.3">
      <c r="A280" s="324"/>
      <c r="B280" s="305"/>
      <c r="C280" s="286"/>
      <c r="D280" s="293"/>
      <c r="E280" s="43" t="s">
        <v>183</v>
      </c>
      <c r="F280" s="23" t="s">
        <v>184</v>
      </c>
      <c r="G280" s="24">
        <f t="shared" si="63"/>
        <v>1269</v>
      </c>
      <c r="H280" s="25"/>
      <c r="I280" s="25"/>
      <c r="J280" s="25">
        <v>1269</v>
      </c>
      <c r="K280" s="25"/>
    </row>
    <row r="281" spans="1:11" ht="13.65" customHeight="1" x14ac:dyDescent="0.3">
      <c r="A281" s="324"/>
      <c r="B281" s="305"/>
      <c r="C281" s="286"/>
      <c r="D281" s="293"/>
      <c r="E281" s="43" t="s">
        <v>38</v>
      </c>
      <c r="F281" s="23" t="s">
        <v>49</v>
      </c>
      <c r="G281" s="24">
        <f t="shared" si="63"/>
        <v>7101</v>
      </c>
      <c r="H281" s="25">
        <v>1821</v>
      </c>
      <c r="I281" s="25">
        <v>2071</v>
      </c>
      <c r="J281" s="25">
        <v>1671</v>
      </c>
      <c r="K281" s="25">
        <v>1538</v>
      </c>
    </row>
    <row r="282" spans="1:11" ht="25.5" customHeight="1" x14ac:dyDescent="0.3">
      <c r="A282" s="324"/>
      <c r="B282" s="305"/>
      <c r="C282" s="286"/>
      <c r="D282" s="293"/>
      <c r="E282" s="43" t="s">
        <v>170</v>
      </c>
      <c r="F282" s="23" t="s">
        <v>175</v>
      </c>
      <c r="G282" s="24">
        <f t="shared" si="63"/>
        <v>1870</v>
      </c>
      <c r="H282" s="25">
        <v>608</v>
      </c>
      <c r="I282" s="25">
        <v>350</v>
      </c>
      <c r="J282" s="25">
        <v>608</v>
      </c>
      <c r="K282" s="25">
        <v>304</v>
      </c>
    </row>
    <row r="283" spans="1:11" ht="13.65" customHeight="1" thickBot="1" x14ac:dyDescent="0.35">
      <c r="A283" s="324"/>
      <c r="B283" s="305"/>
      <c r="C283" s="286"/>
      <c r="D283" s="293"/>
      <c r="E283" s="241" t="s">
        <v>171</v>
      </c>
      <c r="F283" s="250" t="s">
        <v>176</v>
      </c>
      <c r="G283" s="107">
        <f t="shared" si="63"/>
        <v>92</v>
      </c>
      <c r="H283" s="101"/>
      <c r="I283" s="101">
        <v>50</v>
      </c>
      <c r="J283" s="101">
        <v>42</v>
      </c>
      <c r="K283" s="101"/>
    </row>
    <row r="284" spans="1:11" ht="13.65" customHeight="1" thickBot="1" x14ac:dyDescent="0.35">
      <c r="A284" s="324"/>
      <c r="B284" s="306"/>
      <c r="C284" s="291"/>
      <c r="D284" s="288" t="s">
        <v>121</v>
      </c>
      <c r="E284" s="289"/>
      <c r="F284" s="290"/>
      <c r="G284" s="201">
        <f>SUM(G279:G283)</f>
        <v>11124</v>
      </c>
      <c r="H284" s="201">
        <f>SUM(H279:H283)</f>
        <v>2627</v>
      </c>
      <c r="I284" s="201">
        <f>SUM(I279:I283)</f>
        <v>2669</v>
      </c>
      <c r="J284" s="201">
        <f>SUM(J279:J283)</f>
        <v>3788</v>
      </c>
      <c r="K284" s="204">
        <f>SUM(K279:K283)</f>
        <v>2040</v>
      </c>
    </row>
    <row r="285" spans="1:11" ht="15" customHeight="1" x14ac:dyDescent="0.3">
      <c r="A285" s="324"/>
      <c r="B285" s="305" t="s">
        <v>135</v>
      </c>
      <c r="C285" s="286" t="s">
        <v>136</v>
      </c>
      <c r="D285" s="293">
        <v>151</v>
      </c>
      <c r="E285" s="238" t="s">
        <v>40</v>
      </c>
      <c r="F285" s="249" t="s">
        <v>51</v>
      </c>
      <c r="G285" s="53">
        <f t="shared" si="42"/>
        <v>6799</v>
      </c>
      <c r="H285" s="248">
        <v>2694</v>
      </c>
      <c r="I285" s="248">
        <v>1506</v>
      </c>
      <c r="J285" s="248">
        <v>1497</v>
      </c>
      <c r="K285" s="248">
        <v>1102</v>
      </c>
    </row>
    <row r="286" spans="1:11" ht="15" customHeight="1" x14ac:dyDescent="0.3">
      <c r="A286" s="324"/>
      <c r="B286" s="305"/>
      <c r="C286" s="286"/>
      <c r="D286" s="293"/>
      <c r="E286" s="43" t="s">
        <v>41</v>
      </c>
      <c r="F286" s="23" t="s">
        <v>52</v>
      </c>
      <c r="G286" s="24">
        <f t="shared" si="42"/>
        <v>500</v>
      </c>
      <c r="H286" s="25"/>
      <c r="I286" s="25">
        <v>500</v>
      </c>
      <c r="J286" s="25"/>
      <c r="K286" s="25"/>
    </row>
    <row r="287" spans="1:11" ht="15" customHeight="1" thickBot="1" x14ac:dyDescent="0.35">
      <c r="A287" s="324"/>
      <c r="B287" s="305"/>
      <c r="C287" s="286"/>
      <c r="D287" s="293"/>
      <c r="E287" s="241" t="s">
        <v>42</v>
      </c>
      <c r="F287" s="250" t="s">
        <v>53</v>
      </c>
      <c r="G287" s="107">
        <f t="shared" si="42"/>
        <v>8998</v>
      </c>
      <c r="H287" s="101">
        <v>2639</v>
      </c>
      <c r="I287" s="101">
        <v>2439</v>
      </c>
      <c r="J287" s="101">
        <v>2139</v>
      </c>
      <c r="K287" s="101">
        <v>1781</v>
      </c>
    </row>
    <row r="288" spans="1:11" ht="15" customHeight="1" thickBot="1" x14ac:dyDescent="0.35">
      <c r="A288" s="324"/>
      <c r="B288" s="305"/>
      <c r="C288" s="287"/>
      <c r="D288" s="288" t="s">
        <v>133</v>
      </c>
      <c r="E288" s="289"/>
      <c r="F288" s="290"/>
      <c r="G288" s="201">
        <f>SUM(G285:G287)</f>
        <v>16297</v>
      </c>
      <c r="H288" s="201">
        <f>SUM(H285:H287)</f>
        <v>5333</v>
      </c>
      <c r="I288" s="201">
        <f>SUM(I285:I287)</f>
        <v>4445</v>
      </c>
      <c r="J288" s="201">
        <f>SUM(J285:J287)</f>
        <v>3636</v>
      </c>
      <c r="K288" s="204">
        <f>SUM(K285:K287)</f>
        <v>2883</v>
      </c>
    </row>
    <row r="289" spans="1:11" ht="15" customHeight="1" thickBot="1" x14ac:dyDescent="0.35">
      <c r="A289" s="180" t="s">
        <v>194</v>
      </c>
      <c r="B289" s="310" t="s">
        <v>195</v>
      </c>
      <c r="C289" s="311"/>
      <c r="D289" s="377"/>
      <c r="E289" s="377"/>
      <c r="F289" s="378"/>
      <c r="G289" s="263">
        <f>SUM(G294,G298,G300,G307,G310+G315)</f>
        <v>294612</v>
      </c>
      <c r="H289" s="263">
        <f>SUM(H294,H298,H300,H307,H310+H315)</f>
        <v>145246</v>
      </c>
      <c r="I289" s="263">
        <f>SUM(I294,I298,I300,I307,I310+I315)</f>
        <v>123606</v>
      </c>
      <c r="J289" s="263">
        <f>SUM(J294,J298,J300,J307,J310+J315)</f>
        <v>25426</v>
      </c>
      <c r="K289" s="264">
        <f>SUM(K294,K298,K300,K307,K310+K315)</f>
        <v>334</v>
      </c>
    </row>
    <row r="290" spans="1:11" ht="15" customHeight="1" x14ac:dyDescent="0.3">
      <c r="A290" s="324"/>
      <c r="B290" s="305" t="s">
        <v>60</v>
      </c>
      <c r="C290" s="286" t="s">
        <v>16</v>
      </c>
      <c r="D290" s="52">
        <v>151</v>
      </c>
      <c r="E290" s="331" t="s">
        <v>22</v>
      </c>
      <c r="F290" s="374" t="s">
        <v>59</v>
      </c>
      <c r="G290" s="53">
        <f t="shared" si="42"/>
        <v>122935</v>
      </c>
      <c r="H290" s="54">
        <v>63846</v>
      </c>
      <c r="I290" s="54">
        <v>59089</v>
      </c>
      <c r="J290" s="54"/>
      <c r="K290" s="54"/>
    </row>
    <row r="291" spans="1:11" ht="15" customHeight="1" x14ac:dyDescent="0.3">
      <c r="A291" s="324"/>
      <c r="B291" s="305"/>
      <c r="C291" s="286"/>
      <c r="D291" s="43">
        <v>155</v>
      </c>
      <c r="E291" s="295"/>
      <c r="F291" s="374"/>
      <c r="G291" s="24">
        <f t="shared" si="42"/>
        <v>504</v>
      </c>
      <c r="H291" s="25">
        <v>504</v>
      </c>
      <c r="I291" s="25"/>
      <c r="J291" s="25"/>
      <c r="K291" s="25"/>
    </row>
    <row r="292" spans="1:11" ht="15" customHeight="1" x14ac:dyDescent="0.3">
      <c r="A292" s="324"/>
      <c r="B292" s="305"/>
      <c r="C292" s="286"/>
      <c r="D292" s="43" t="s">
        <v>99</v>
      </c>
      <c r="E292" s="295"/>
      <c r="F292" s="374"/>
      <c r="G292" s="24">
        <f t="shared" si="42"/>
        <v>2400</v>
      </c>
      <c r="H292" s="25">
        <v>2400</v>
      </c>
      <c r="I292" s="25"/>
      <c r="J292" s="25"/>
      <c r="K292" s="25"/>
    </row>
    <row r="293" spans="1:11" ht="15" customHeight="1" thickBot="1" x14ac:dyDescent="0.35">
      <c r="A293" s="324"/>
      <c r="B293" s="305"/>
      <c r="C293" s="286"/>
      <c r="D293" s="241" t="s">
        <v>100</v>
      </c>
      <c r="E293" s="295"/>
      <c r="F293" s="374"/>
      <c r="G293" s="107">
        <f t="shared" si="42"/>
        <v>3707</v>
      </c>
      <c r="H293" s="101">
        <v>3707</v>
      </c>
      <c r="I293" s="101"/>
      <c r="J293" s="101"/>
      <c r="K293" s="101"/>
    </row>
    <row r="294" spans="1:11" ht="15" customHeight="1" thickBot="1" x14ac:dyDescent="0.35">
      <c r="A294" s="324"/>
      <c r="B294" s="306"/>
      <c r="C294" s="291"/>
      <c r="D294" s="288" t="s">
        <v>36</v>
      </c>
      <c r="E294" s="289"/>
      <c r="F294" s="290"/>
      <c r="G294" s="201">
        <f>SUM(G290:G293)</f>
        <v>129546</v>
      </c>
      <c r="H294" s="201">
        <f>SUM(H290:H293)</f>
        <v>70457</v>
      </c>
      <c r="I294" s="201">
        <f t="shared" ref="I294:K294" si="64">SUM(I290:I293)</f>
        <v>59089</v>
      </c>
      <c r="J294" s="201">
        <f t="shared" si="64"/>
        <v>0</v>
      </c>
      <c r="K294" s="204">
        <f t="shared" si="64"/>
        <v>0</v>
      </c>
    </row>
    <row r="295" spans="1:11" ht="27" customHeight="1" x14ac:dyDescent="0.3">
      <c r="A295" s="324"/>
      <c r="B295" s="317" t="s">
        <v>86</v>
      </c>
      <c r="C295" s="285" t="s">
        <v>87</v>
      </c>
      <c r="D295" s="295">
        <v>151</v>
      </c>
      <c r="E295" s="238" t="s">
        <v>43</v>
      </c>
      <c r="F295" s="249" t="s">
        <v>54</v>
      </c>
      <c r="G295" s="53">
        <f t="shared" si="42"/>
        <v>2000</v>
      </c>
      <c r="H295" s="248">
        <v>2000</v>
      </c>
      <c r="I295" s="248"/>
      <c r="J295" s="248"/>
      <c r="K295" s="248"/>
    </row>
    <row r="296" spans="1:11" ht="13.65" customHeight="1" x14ac:dyDescent="0.3">
      <c r="A296" s="324"/>
      <c r="B296" s="305"/>
      <c r="C296" s="286"/>
      <c r="D296" s="304"/>
      <c r="E296" s="43" t="s">
        <v>44</v>
      </c>
      <c r="F296" s="26" t="s">
        <v>55</v>
      </c>
      <c r="G296" s="24">
        <f t="shared" si="42"/>
        <v>9097</v>
      </c>
      <c r="H296" s="25">
        <v>4725</v>
      </c>
      <c r="I296" s="25">
        <v>4372</v>
      </c>
      <c r="J296" s="25"/>
      <c r="K296" s="25"/>
    </row>
    <row r="297" spans="1:11" ht="13.65" customHeight="1" thickBot="1" x14ac:dyDescent="0.35">
      <c r="A297" s="324"/>
      <c r="B297" s="305"/>
      <c r="C297" s="286"/>
      <c r="D297" s="251">
        <v>155</v>
      </c>
      <c r="E297" s="241" t="s">
        <v>44</v>
      </c>
      <c r="F297" s="259" t="s">
        <v>55</v>
      </c>
      <c r="G297" s="107">
        <f t="shared" si="42"/>
        <v>496</v>
      </c>
      <c r="H297" s="101">
        <v>496</v>
      </c>
      <c r="I297" s="101"/>
      <c r="J297" s="101"/>
      <c r="K297" s="101"/>
    </row>
    <row r="298" spans="1:11" ht="15" customHeight="1" thickBot="1" x14ac:dyDescent="0.35">
      <c r="A298" s="324"/>
      <c r="B298" s="306"/>
      <c r="C298" s="291"/>
      <c r="D298" s="288" t="s">
        <v>90</v>
      </c>
      <c r="E298" s="289"/>
      <c r="F298" s="290"/>
      <c r="G298" s="201">
        <f>SUM(G295:G297)</f>
        <v>11593</v>
      </c>
      <c r="H298" s="201">
        <f>SUM(H295:H297)</f>
        <v>7221</v>
      </c>
      <c r="I298" s="201">
        <f>SUM(I295:I296)</f>
        <v>4372</v>
      </c>
      <c r="J298" s="201">
        <f>SUM(J295:J296)</f>
        <v>0</v>
      </c>
      <c r="K298" s="204">
        <f>SUM(K295:K296)</f>
        <v>0</v>
      </c>
    </row>
    <row r="299" spans="1:11" ht="18" customHeight="1" thickBot="1" x14ac:dyDescent="0.35">
      <c r="A299" s="324"/>
      <c r="B299" s="317" t="s">
        <v>101</v>
      </c>
      <c r="C299" s="285" t="s">
        <v>102</v>
      </c>
      <c r="D299" s="245">
        <v>151</v>
      </c>
      <c r="E299" s="244" t="s">
        <v>208</v>
      </c>
      <c r="F299" s="254" t="s">
        <v>209</v>
      </c>
      <c r="G299" s="260">
        <f t="shared" si="42"/>
        <v>1000</v>
      </c>
      <c r="H299" s="247">
        <v>1000</v>
      </c>
      <c r="I299" s="247"/>
      <c r="J299" s="247"/>
      <c r="K299" s="247"/>
    </row>
    <row r="300" spans="1:11" ht="15" customHeight="1" thickBot="1" x14ac:dyDescent="0.35">
      <c r="A300" s="324"/>
      <c r="B300" s="306"/>
      <c r="C300" s="291"/>
      <c r="D300" s="288" t="s">
        <v>103</v>
      </c>
      <c r="E300" s="289"/>
      <c r="F300" s="290"/>
      <c r="G300" s="201">
        <f>SUM(G299)</f>
        <v>1000</v>
      </c>
      <c r="H300" s="201">
        <f t="shared" ref="H300:K300" si="65">SUM(H299)</f>
        <v>1000</v>
      </c>
      <c r="I300" s="201">
        <f t="shared" si="65"/>
        <v>0</v>
      </c>
      <c r="J300" s="201">
        <f t="shared" si="65"/>
        <v>0</v>
      </c>
      <c r="K300" s="204">
        <f t="shared" si="65"/>
        <v>0</v>
      </c>
    </row>
    <row r="301" spans="1:11" ht="26.4" customHeight="1" x14ac:dyDescent="0.3">
      <c r="A301" s="324"/>
      <c r="B301" s="317" t="s">
        <v>109</v>
      </c>
      <c r="C301" s="285" t="s">
        <v>122</v>
      </c>
      <c r="D301" s="293">
        <v>142</v>
      </c>
      <c r="E301" s="238" t="s">
        <v>187</v>
      </c>
      <c r="F301" s="249" t="s">
        <v>193</v>
      </c>
      <c r="G301" s="53">
        <f t="shared" si="42"/>
        <v>793</v>
      </c>
      <c r="H301" s="248">
        <v>200</v>
      </c>
      <c r="I301" s="248">
        <v>200</v>
      </c>
      <c r="J301" s="248">
        <v>200</v>
      </c>
      <c r="K301" s="248">
        <v>193</v>
      </c>
    </row>
    <row r="302" spans="1:11" ht="26.4" customHeight="1" x14ac:dyDescent="0.3">
      <c r="A302" s="324"/>
      <c r="B302" s="305"/>
      <c r="C302" s="286"/>
      <c r="D302" s="293"/>
      <c r="E302" s="43" t="s">
        <v>183</v>
      </c>
      <c r="F302" s="23" t="s">
        <v>184</v>
      </c>
      <c r="G302" s="24">
        <f t="shared" si="42"/>
        <v>2556</v>
      </c>
      <c r="H302" s="25"/>
      <c r="I302" s="25">
        <v>2556</v>
      </c>
      <c r="J302" s="25"/>
      <c r="K302" s="25"/>
    </row>
    <row r="303" spans="1:11" ht="15" customHeight="1" x14ac:dyDescent="0.3">
      <c r="A303" s="324"/>
      <c r="B303" s="305"/>
      <c r="C303" s="286"/>
      <c r="D303" s="293"/>
      <c r="E303" s="43" t="s">
        <v>38</v>
      </c>
      <c r="F303" s="23" t="s">
        <v>49</v>
      </c>
      <c r="G303" s="24">
        <f t="shared" si="42"/>
        <v>13277</v>
      </c>
      <c r="H303" s="25">
        <v>4602</v>
      </c>
      <c r="I303" s="25">
        <v>4352</v>
      </c>
      <c r="J303" s="25">
        <v>4262</v>
      </c>
      <c r="K303" s="25">
        <v>61</v>
      </c>
    </row>
    <row r="304" spans="1:11" ht="24.75" customHeight="1" x14ac:dyDescent="0.3">
      <c r="A304" s="324"/>
      <c r="B304" s="305"/>
      <c r="C304" s="286"/>
      <c r="D304" s="293"/>
      <c r="E304" s="43" t="s">
        <v>170</v>
      </c>
      <c r="F304" s="23" t="s">
        <v>175</v>
      </c>
      <c r="G304" s="24">
        <f t="shared" si="42"/>
        <v>15580</v>
      </c>
      <c r="H304" s="25">
        <v>5298</v>
      </c>
      <c r="I304" s="25">
        <v>5298</v>
      </c>
      <c r="J304" s="25">
        <v>4984</v>
      </c>
      <c r="K304" s="25"/>
    </row>
    <row r="305" spans="1:11" ht="15" customHeight="1" x14ac:dyDescent="0.3">
      <c r="A305" s="324"/>
      <c r="B305" s="305"/>
      <c r="C305" s="286"/>
      <c r="D305" s="293"/>
      <c r="E305" s="43" t="s">
        <v>46</v>
      </c>
      <c r="F305" s="23" t="s">
        <v>57</v>
      </c>
      <c r="G305" s="24">
        <f t="shared" si="42"/>
        <v>18270</v>
      </c>
      <c r="H305" s="25">
        <v>6385</v>
      </c>
      <c r="I305" s="25">
        <v>5985</v>
      </c>
      <c r="J305" s="25">
        <v>5900</v>
      </c>
      <c r="K305" s="25"/>
    </row>
    <row r="306" spans="1:11" ht="15" customHeight="1" thickBot="1" x14ac:dyDescent="0.35">
      <c r="A306" s="324"/>
      <c r="B306" s="305"/>
      <c r="C306" s="286"/>
      <c r="D306" s="293"/>
      <c r="E306" s="241" t="s">
        <v>171</v>
      </c>
      <c r="F306" s="250" t="s">
        <v>176</v>
      </c>
      <c r="G306" s="107">
        <f t="shared" si="42"/>
        <v>320</v>
      </c>
      <c r="H306" s="101">
        <v>80</v>
      </c>
      <c r="I306" s="101">
        <v>80</v>
      </c>
      <c r="J306" s="101">
        <v>80</v>
      </c>
      <c r="K306" s="101">
        <v>80</v>
      </c>
    </row>
    <row r="307" spans="1:11" ht="15" customHeight="1" thickBot="1" x14ac:dyDescent="0.35">
      <c r="A307" s="324"/>
      <c r="B307" s="306"/>
      <c r="C307" s="291"/>
      <c r="D307" s="288" t="s">
        <v>121</v>
      </c>
      <c r="E307" s="289"/>
      <c r="F307" s="290"/>
      <c r="G307" s="201">
        <f>SUM(G301:G306)</f>
        <v>50796</v>
      </c>
      <c r="H307" s="201">
        <f>SUM(H301:H306)</f>
        <v>16565</v>
      </c>
      <c r="I307" s="201">
        <f>SUM(I301:I306)</f>
        <v>18471</v>
      </c>
      <c r="J307" s="201">
        <f>SUM(J301:J306)</f>
        <v>15426</v>
      </c>
      <c r="K307" s="204">
        <f>SUM(K301:K306)</f>
        <v>334</v>
      </c>
    </row>
    <row r="308" spans="1:11" ht="15" customHeight="1" x14ac:dyDescent="0.3">
      <c r="A308" s="324"/>
      <c r="B308" s="317" t="s">
        <v>128</v>
      </c>
      <c r="C308" s="285" t="s">
        <v>127</v>
      </c>
      <c r="D308" s="265">
        <v>144</v>
      </c>
      <c r="E308" s="244" t="s">
        <v>48</v>
      </c>
      <c r="F308" s="246" t="s">
        <v>23</v>
      </c>
      <c r="G308" s="53">
        <f t="shared" si="42"/>
        <v>600</v>
      </c>
      <c r="H308" s="135"/>
      <c r="I308" s="103">
        <v>600</v>
      </c>
      <c r="J308" s="135"/>
      <c r="K308" s="135"/>
    </row>
    <row r="309" spans="1:11" ht="15" customHeight="1" thickBot="1" x14ac:dyDescent="0.35">
      <c r="A309" s="324"/>
      <c r="B309" s="305"/>
      <c r="C309" s="286"/>
      <c r="D309" s="239">
        <v>151</v>
      </c>
      <c r="E309" s="51" t="s">
        <v>48</v>
      </c>
      <c r="F309" s="38" t="s">
        <v>23</v>
      </c>
      <c r="G309" s="107">
        <f t="shared" si="42"/>
        <v>14568</v>
      </c>
      <c r="H309" s="101">
        <v>7770</v>
      </c>
      <c r="I309" s="101">
        <v>6798</v>
      </c>
      <c r="J309" s="101"/>
      <c r="K309" s="101"/>
    </row>
    <row r="310" spans="1:11" ht="15" customHeight="1" thickBot="1" x14ac:dyDescent="0.35">
      <c r="A310" s="324"/>
      <c r="B310" s="306"/>
      <c r="C310" s="291"/>
      <c r="D310" s="288" t="s">
        <v>125</v>
      </c>
      <c r="E310" s="289"/>
      <c r="F310" s="290"/>
      <c r="G310" s="201">
        <f>SUM(G308:G309)</f>
        <v>15168</v>
      </c>
      <c r="H310" s="201">
        <f t="shared" ref="H310:K310" si="66">SUM(H308:H309)</f>
        <v>7770</v>
      </c>
      <c r="I310" s="201">
        <f t="shared" si="66"/>
        <v>7398</v>
      </c>
      <c r="J310" s="201">
        <f t="shared" si="66"/>
        <v>0</v>
      </c>
      <c r="K310" s="204">
        <f t="shared" si="66"/>
        <v>0</v>
      </c>
    </row>
    <row r="311" spans="1:11" ht="15" customHeight="1" x14ac:dyDescent="0.3">
      <c r="A311" s="324"/>
      <c r="B311" s="305" t="s">
        <v>135</v>
      </c>
      <c r="C311" s="286" t="s">
        <v>136</v>
      </c>
      <c r="D311" s="295">
        <v>151</v>
      </c>
      <c r="E311" s="238" t="s">
        <v>40</v>
      </c>
      <c r="F311" s="249" t="s">
        <v>51</v>
      </c>
      <c r="G311" s="53">
        <f t="shared" si="42"/>
        <v>4500</v>
      </c>
      <c r="H311" s="248">
        <v>2250</v>
      </c>
      <c r="I311" s="248">
        <v>2250</v>
      </c>
      <c r="J311" s="248"/>
      <c r="K311" s="248"/>
    </row>
    <row r="312" spans="1:11" ht="15" customHeight="1" x14ac:dyDescent="0.3">
      <c r="A312" s="324"/>
      <c r="B312" s="305"/>
      <c r="C312" s="286"/>
      <c r="D312" s="295"/>
      <c r="E312" s="43" t="s">
        <v>41</v>
      </c>
      <c r="F312" s="23" t="s">
        <v>52</v>
      </c>
      <c r="G312" s="24">
        <f t="shared" si="42"/>
        <v>49512</v>
      </c>
      <c r="H312" s="25">
        <v>28056</v>
      </c>
      <c r="I312" s="25">
        <v>21456</v>
      </c>
      <c r="J312" s="25"/>
      <c r="K312" s="25"/>
    </row>
    <row r="313" spans="1:11" ht="15" customHeight="1" x14ac:dyDescent="0.3">
      <c r="A313" s="324"/>
      <c r="B313" s="305"/>
      <c r="C313" s="286"/>
      <c r="D313" s="304"/>
      <c r="E313" s="43" t="s">
        <v>42</v>
      </c>
      <c r="F313" s="23" t="s">
        <v>53</v>
      </c>
      <c r="G313" s="24">
        <f t="shared" si="42"/>
        <v>31286</v>
      </c>
      <c r="H313" s="25">
        <v>10716</v>
      </c>
      <c r="I313" s="25">
        <v>10570</v>
      </c>
      <c r="J313" s="25">
        <v>10000</v>
      </c>
      <c r="K313" s="25"/>
    </row>
    <row r="314" spans="1:11" ht="15" customHeight="1" thickBot="1" x14ac:dyDescent="0.35">
      <c r="A314" s="324"/>
      <c r="B314" s="305"/>
      <c r="C314" s="286"/>
      <c r="D314" s="245">
        <v>155</v>
      </c>
      <c r="E314" s="241" t="s">
        <v>42</v>
      </c>
      <c r="F314" s="250" t="s">
        <v>53</v>
      </c>
      <c r="G314" s="107">
        <f t="shared" si="42"/>
        <v>1211</v>
      </c>
      <c r="H314" s="101">
        <v>1211</v>
      </c>
      <c r="I314" s="101"/>
      <c r="J314" s="101"/>
      <c r="K314" s="101"/>
    </row>
    <row r="315" spans="1:11" ht="15" customHeight="1" thickBot="1" x14ac:dyDescent="0.35">
      <c r="A315" s="324"/>
      <c r="B315" s="305"/>
      <c r="C315" s="287"/>
      <c r="D315" s="288" t="s">
        <v>133</v>
      </c>
      <c r="E315" s="289"/>
      <c r="F315" s="290"/>
      <c r="G315" s="201">
        <f>SUM(G311:G314)</f>
        <v>86509</v>
      </c>
      <c r="H315" s="201">
        <f>SUM(H311:H314)</f>
        <v>42233</v>
      </c>
      <c r="I315" s="201">
        <f>SUM(I311:I314)</f>
        <v>34276</v>
      </c>
      <c r="J315" s="201">
        <f>SUM(J311:J314)</f>
        <v>10000</v>
      </c>
      <c r="K315" s="204">
        <f>SUM(K311:K314)</f>
        <v>0</v>
      </c>
    </row>
    <row r="316" spans="1:11" ht="15" customHeight="1" thickBot="1" x14ac:dyDescent="0.35">
      <c r="A316" s="180" t="s">
        <v>196</v>
      </c>
      <c r="B316" s="310" t="s">
        <v>197</v>
      </c>
      <c r="C316" s="311"/>
      <c r="D316" s="311"/>
      <c r="E316" s="311"/>
      <c r="F316" s="420"/>
      <c r="G316" s="181">
        <f>SUM(G319,G322,G324,G331,G334,G338)</f>
        <v>257363</v>
      </c>
      <c r="H316" s="181">
        <f>SUM(H319,H322,H324,H331,H334,H338)</f>
        <v>87413</v>
      </c>
      <c r="I316" s="181">
        <f>SUM(I319,I322,I324,I331,I334,I338)</f>
        <v>69202</v>
      </c>
      <c r="J316" s="181">
        <f>SUM(J319,J322,J324,J331,J334,J338)</f>
        <v>67161</v>
      </c>
      <c r="K316" s="182">
        <f>SUM(K319,K322,K324,K331,K334,K338)</f>
        <v>33587</v>
      </c>
    </row>
    <row r="317" spans="1:11" ht="19.2" customHeight="1" thickBot="1" x14ac:dyDescent="0.35">
      <c r="A317" s="324"/>
      <c r="B317" s="305" t="s">
        <v>60</v>
      </c>
      <c r="C317" s="286" t="s">
        <v>16</v>
      </c>
      <c r="D317" s="155">
        <v>151</v>
      </c>
      <c r="E317" s="163" t="s">
        <v>22</v>
      </c>
      <c r="F317" s="5" t="s">
        <v>23</v>
      </c>
      <c r="G317" s="53">
        <f t="shared" si="42"/>
        <v>102107</v>
      </c>
      <c r="H317" s="54">
        <v>32239</v>
      </c>
      <c r="I317" s="54">
        <v>29500</v>
      </c>
      <c r="J317" s="54">
        <v>27393</v>
      </c>
      <c r="K317" s="54">
        <v>12975</v>
      </c>
    </row>
    <row r="318" spans="1:11" ht="19.2" customHeight="1" thickBot="1" x14ac:dyDescent="0.35">
      <c r="A318" s="324"/>
      <c r="B318" s="305"/>
      <c r="C318" s="286"/>
      <c r="D318" s="241" t="s">
        <v>99</v>
      </c>
      <c r="E318" s="163" t="s">
        <v>22</v>
      </c>
      <c r="F318" s="253" t="s">
        <v>23</v>
      </c>
      <c r="G318" s="260">
        <f t="shared" si="42"/>
        <v>2900</v>
      </c>
      <c r="H318" s="247">
        <v>1000</v>
      </c>
      <c r="I318" s="247">
        <v>1000</v>
      </c>
      <c r="J318" s="247">
        <v>600</v>
      </c>
      <c r="K318" s="247">
        <v>300</v>
      </c>
    </row>
    <row r="319" spans="1:11" ht="17.7" customHeight="1" thickBot="1" x14ac:dyDescent="0.35">
      <c r="A319" s="324"/>
      <c r="B319" s="306"/>
      <c r="C319" s="291"/>
      <c r="D319" s="288" t="s">
        <v>36</v>
      </c>
      <c r="E319" s="289"/>
      <c r="F319" s="290"/>
      <c r="G319" s="201">
        <f t="shared" ref="G319:J319" si="67">SUM(G317:G318)</f>
        <v>105007</v>
      </c>
      <c r="H319" s="201">
        <f t="shared" si="67"/>
        <v>33239</v>
      </c>
      <c r="I319" s="201">
        <f t="shared" si="67"/>
        <v>30500</v>
      </c>
      <c r="J319" s="201">
        <f t="shared" si="67"/>
        <v>27993</v>
      </c>
      <c r="K319" s="204">
        <f>SUM(K317:K318)</f>
        <v>13275</v>
      </c>
    </row>
    <row r="320" spans="1:11" ht="23.25" customHeight="1" x14ac:dyDescent="0.3">
      <c r="A320" s="324"/>
      <c r="B320" s="317" t="s">
        <v>86</v>
      </c>
      <c r="C320" s="285" t="s">
        <v>87</v>
      </c>
      <c r="D320" s="295">
        <v>151</v>
      </c>
      <c r="E320" s="238" t="s">
        <v>43</v>
      </c>
      <c r="F320" s="249" t="s">
        <v>54</v>
      </c>
      <c r="G320" s="53">
        <f t="shared" si="42"/>
        <v>7000</v>
      </c>
      <c r="H320" s="248">
        <v>1000</v>
      </c>
      <c r="I320" s="248">
        <v>2000</v>
      </c>
      <c r="J320" s="248">
        <v>4000</v>
      </c>
      <c r="K320" s="248"/>
    </row>
    <row r="321" spans="1:11" ht="15" customHeight="1" thickBot="1" x14ac:dyDescent="0.35">
      <c r="A321" s="324"/>
      <c r="B321" s="305"/>
      <c r="C321" s="286"/>
      <c r="D321" s="295"/>
      <c r="E321" s="241" t="s">
        <v>44</v>
      </c>
      <c r="F321" s="253" t="s">
        <v>55</v>
      </c>
      <c r="G321" s="107">
        <f t="shared" si="42"/>
        <v>10783</v>
      </c>
      <c r="H321" s="101">
        <v>2248</v>
      </c>
      <c r="I321" s="101">
        <v>2648</v>
      </c>
      <c r="J321" s="101">
        <v>2878</v>
      </c>
      <c r="K321" s="101">
        <v>3009</v>
      </c>
    </row>
    <row r="322" spans="1:11" ht="15" customHeight="1" thickBot="1" x14ac:dyDescent="0.35">
      <c r="A322" s="324"/>
      <c r="B322" s="306"/>
      <c r="C322" s="291"/>
      <c r="D322" s="288" t="s">
        <v>90</v>
      </c>
      <c r="E322" s="289"/>
      <c r="F322" s="290"/>
      <c r="G322" s="201">
        <f>SUM(G320:G321)</f>
        <v>17783</v>
      </c>
      <c r="H322" s="201">
        <f>SUM(H320:H321)</f>
        <v>3248</v>
      </c>
      <c r="I322" s="201">
        <f>SUM(I320:I321)</f>
        <v>4648</v>
      </c>
      <c r="J322" s="201">
        <f>SUM(J320:J321)</f>
        <v>6878</v>
      </c>
      <c r="K322" s="204">
        <f>SUM(K320:K321)</f>
        <v>3009</v>
      </c>
    </row>
    <row r="323" spans="1:11" ht="15" customHeight="1" thickBot="1" x14ac:dyDescent="0.35">
      <c r="A323" s="324"/>
      <c r="B323" s="317" t="s">
        <v>101</v>
      </c>
      <c r="C323" s="285" t="s">
        <v>102</v>
      </c>
      <c r="D323" s="245">
        <v>151</v>
      </c>
      <c r="E323" s="244" t="s">
        <v>208</v>
      </c>
      <c r="F323" s="254" t="s">
        <v>209</v>
      </c>
      <c r="G323" s="260">
        <f>SUM(H323:K323)</f>
        <v>1000</v>
      </c>
      <c r="H323" s="247">
        <v>250</v>
      </c>
      <c r="I323" s="247">
        <v>250</v>
      </c>
      <c r="J323" s="247">
        <v>361</v>
      </c>
      <c r="K323" s="247">
        <v>139</v>
      </c>
    </row>
    <row r="324" spans="1:11" ht="15" customHeight="1" thickBot="1" x14ac:dyDescent="0.35">
      <c r="A324" s="324"/>
      <c r="B324" s="306"/>
      <c r="C324" s="291"/>
      <c r="D324" s="288" t="s">
        <v>103</v>
      </c>
      <c r="E324" s="289"/>
      <c r="F324" s="290"/>
      <c r="G324" s="201">
        <f>SUM(G323)</f>
        <v>1000</v>
      </c>
      <c r="H324" s="201">
        <f t="shared" ref="H324:K324" si="68">SUM(H323)</f>
        <v>250</v>
      </c>
      <c r="I324" s="201">
        <f t="shared" si="68"/>
        <v>250</v>
      </c>
      <c r="J324" s="201">
        <f t="shared" si="68"/>
        <v>361</v>
      </c>
      <c r="K324" s="204">
        <f t="shared" si="68"/>
        <v>139</v>
      </c>
    </row>
    <row r="325" spans="1:11" ht="26.4" customHeight="1" x14ac:dyDescent="0.3">
      <c r="A325" s="324"/>
      <c r="B325" s="317" t="s">
        <v>109</v>
      </c>
      <c r="C325" s="285" t="s">
        <v>122</v>
      </c>
      <c r="D325" s="293">
        <v>142</v>
      </c>
      <c r="E325" s="238" t="s">
        <v>187</v>
      </c>
      <c r="F325" s="249" t="s">
        <v>193</v>
      </c>
      <c r="G325" s="53">
        <f t="shared" si="42"/>
        <v>793</v>
      </c>
      <c r="H325" s="248">
        <v>199</v>
      </c>
      <c r="I325" s="248">
        <v>198</v>
      </c>
      <c r="J325" s="248">
        <v>198</v>
      </c>
      <c r="K325" s="248">
        <v>198</v>
      </c>
    </row>
    <row r="326" spans="1:11" ht="26.4" customHeight="1" x14ac:dyDescent="0.3">
      <c r="A326" s="324"/>
      <c r="B326" s="305"/>
      <c r="C326" s="286"/>
      <c r="D326" s="293"/>
      <c r="E326" s="43" t="s">
        <v>183</v>
      </c>
      <c r="F326" s="23" t="s">
        <v>184</v>
      </c>
      <c r="G326" s="24">
        <f t="shared" si="42"/>
        <v>2556</v>
      </c>
      <c r="H326" s="25"/>
      <c r="I326" s="25">
        <v>2556</v>
      </c>
      <c r="J326" s="25"/>
      <c r="K326" s="25"/>
    </row>
    <row r="327" spans="1:11" ht="15" customHeight="1" x14ac:dyDescent="0.3">
      <c r="A327" s="324"/>
      <c r="B327" s="305"/>
      <c r="C327" s="286"/>
      <c r="D327" s="293"/>
      <c r="E327" s="43" t="s">
        <v>38</v>
      </c>
      <c r="F327" s="23" t="s">
        <v>49</v>
      </c>
      <c r="G327" s="24">
        <f t="shared" si="42"/>
        <v>12822</v>
      </c>
      <c r="H327" s="25">
        <v>3206</v>
      </c>
      <c r="I327" s="25">
        <v>3206</v>
      </c>
      <c r="J327" s="25">
        <v>3375</v>
      </c>
      <c r="K327" s="25">
        <v>3035</v>
      </c>
    </row>
    <row r="328" spans="1:11" ht="24.75" customHeight="1" x14ac:dyDescent="0.3">
      <c r="A328" s="324"/>
      <c r="B328" s="305"/>
      <c r="C328" s="286"/>
      <c r="D328" s="293"/>
      <c r="E328" s="43" t="s">
        <v>170</v>
      </c>
      <c r="F328" s="23" t="s">
        <v>175</v>
      </c>
      <c r="G328" s="24">
        <f t="shared" si="42"/>
        <v>14930</v>
      </c>
      <c r="H328" s="25">
        <v>5387</v>
      </c>
      <c r="I328" s="25">
        <v>2727</v>
      </c>
      <c r="J328" s="25">
        <v>6750</v>
      </c>
      <c r="K328" s="25">
        <v>66</v>
      </c>
    </row>
    <row r="329" spans="1:11" ht="15" customHeight="1" x14ac:dyDescent="0.3">
      <c r="A329" s="324"/>
      <c r="B329" s="305"/>
      <c r="C329" s="286"/>
      <c r="D329" s="293"/>
      <c r="E329" s="43" t="s">
        <v>46</v>
      </c>
      <c r="F329" s="23" t="s">
        <v>57</v>
      </c>
      <c r="G329" s="24">
        <f t="shared" si="42"/>
        <v>21589</v>
      </c>
      <c r="H329" s="25">
        <v>5398</v>
      </c>
      <c r="I329" s="25">
        <v>5398</v>
      </c>
      <c r="J329" s="25">
        <v>5397</v>
      </c>
      <c r="K329" s="25">
        <v>5396</v>
      </c>
    </row>
    <row r="330" spans="1:11" ht="15" customHeight="1" thickBot="1" x14ac:dyDescent="0.35">
      <c r="A330" s="324"/>
      <c r="B330" s="305"/>
      <c r="C330" s="286"/>
      <c r="D330" s="293"/>
      <c r="E330" s="241" t="s">
        <v>171</v>
      </c>
      <c r="F330" s="250" t="s">
        <v>176</v>
      </c>
      <c r="G330" s="107">
        <f t="shared" si="42"/>
        <v>400</v>
      </c>
      <c r="H330" s="101">
        <v>100</v>
      </c>
      <c r="I330" s="101">
        <v>100</v>
      </c>
      <c r="J330" s="101">
        <v>100</v>
      </c>
      <c r="K330" s="101">
        <v>100</v>
      </c>
    </row>
    <row r="331" spans="1:11" ht="15" customHeight="1" thickBot="1" x14ac:dyDescent="0.35">
      <c r="A331" s="324"/>
      <c r="B331" s="306"/>
      <c r="C331" s="291"/>
      <c r="D331" s="288" t="s">
        <v>121</v>
      </c>
      <c r="E331" s="289"/>
      <c r="F331" s="290"/>
      <c r="G331" s="201">
        <f>SUM(G325:G330)</f>
        <v>53090</v>
      </c>
      <c r="H331" s="201">
        <f>SUM(H325:H330)</f>
        <v>14290</v>
      </c>
      <c r="I331" s="201">
        <f>SUM(I325:I330)</f>
        <v>14185</v>
      </c>
      <c r="J331" s="201">
        <f>SUM(J325:J330)</f>
        <v>15820</v>
      </c>
      <c r="K331" s="204">
        <f>SUM(K325:K330)</f>
        <v>8795</v>
      </c>
    </row>
    <row r="332" spans="1:11" ht="15" customHeight="1" x14ac:dyDescent="0.3">
      <c r="A332" s="324"/>
      <c r="B332" s="305" t="s">
        <v>128</v>
      </c>
      <c r="C332" s="285" t="s">
        <v>127</v>
      </c>
      <c r="D332" s="240">
        <v>151</v>
      </c>
      <c r="E332" s="238" t="s">
        <v>48</v>
      </c>
      <c r="F332" s="249" t="s">
        <v>23</v>
      </c>
      <c r="G332" s="53">
        <f t="shared" si="42"/>
        <v>14150</v>
      </c>
      <c r="H332" s="248">
        <v>4009</v>
      </c>
      <c r="I332" s="248">
        <v>3859</v>
      </c>
      <c r="J332" s="248">
        <v>3759</v>
      </c>
      <c r="K332" s="248">
        <v>2523</v>
      </c>
    </row>
    <row r="333" spans="1:11" ht="15" customHeight="1" thickBot="1" x14ac:dyDescent="0.35">
      <c r="A333" s="324"/>
      <c r="B333" s="305"/>
      <c r="C333" s="286"/>
      <c r="D333" s="239">
        <v>144</v>
      </c>
      <c r="E333" s="241" t="s">
        <v>48</v>
      </c>
      <c r="F333" s="250" t="s">
        <v>23</v>
      </c>
      <c r="G333" s="107">
        <f t="shared" si="42"/>
        <v>600</v>
      </c>
      <c r="H333" s="101"/>
      <c r="I333" s="101">
        <v>600</v>
      </c>
      <c r="J333" s="101"/>
      <c r="K333" s="101"/>
    </row>
    <row r="334" spans="1:11" ht="15" customHeight="1" thickBot="1" x14ac:dyDescent="0.35">
      <c r="A334" s="324"/>
      <c r="B334" s="306"/>
      <c r="C334" s="291"/>
      <c r="D334" s="288" t="s">
        <v>125</v>
      </c>
      <c r="E334" s="289"/>
      <c r="F334" s="290"/>
      <c r="G334" s="201">
        <f>SUM(G332:G333)</f>
        <v>14750</v>
      </c>
      <c r="H334" s="201">
        <f t="shared" ref="H334:K334" si="69">SUM(H332:H333)</f>
        <v>4009</v>
      </c>
      <c r="I334" s="201">
        <f t="shared" si="69"/>
        <v>4459</v>
      </c>
      <c r="J334" s="201">
        <f t="shared" si="69"/>
        <v>3759</v>
      </c>
      <c r="K334" s="204">
        <f t="shared" si="69"/>
        <v>2523</v>
      </c>
    </row>
    <row r="335" spans="1:11" ht="15" customHeight="1" x14ac:dyDescent="0.3">
      <c r="A335" s="324"/>
      <c r="B335" s="317" t="s">
        <v>135</v>
      </c>
      <c r="C335" s="285" t="s">
        <v>136</v>
      </c>
      <c r="D335" s="295">
        <v>151</v>
      </c>
      <c r="E335" s="238" t="s">
        <v>40</v>
      </c>
      <c r="F335" s="249" t="s">
        <v>51</v>
      </c>
      <c r="G335" s="53">
        <f t="shared" si="42"/>
        <v>45233</v>
      </c>
      <c r="H335" s="248">
        <v>20277</v>
      </c>
      <c r="I335" s="248">
        <v>10160</v>
      </c>
      <c r="J335" s="248">
        <v>10350</v>
      </c>
      <c r="K335" s="248">
        <v>4446</v>
      </c>
    </row>
    <row r="336" spans="1:11" ht="15" customHeight="1" x14ac:dyDescent="0.3">
      <c r="A336" s="324"/>
      <c r="B336" s="305"/>
      <c r="C336" s="286"/>
      <c r="D336" s="295"/>
      <c r="E336" s="43" t="s">
        <v>41</v>
      </c>
      <c r="F336" s="23" t="s">
        <v>52</v>
      </c>
      <c r="G336" s="24">
        <f t="shared" si="42"/>
        <v>3000</v>
      </c>
      <c r="H336" s="25"/>
      <c r="I336" s="25">
        <v>3000</v>
      </c>
      <c r="J336" s="25"/>
      <c r="K336" s="25"/>
    </row>
    <row r="337" spans="1:11" ht="15" customHeight="1" thickBot="1" x14ac:dyDescent="0.35">
      <c r="A337" s="324"/>
      <c r="B337" s="305"/>
      <c r="C337" s="286"/>
      <c r="D337" s="295"/>
      <c r="E337" s="241" t="s">
        <v>42</v>
      </c>
      <c r="F337" s="250" t="s">
        <v>53</v>
      </c>
      <c r="G337" s="107">
        <f t="shared" si="42"/>
        <v>17500</v>
      </c>
      <c r="H337" s="101">
        <v>12100</v>
      </c>
      <c r="I337" s="101">
        <v>2000</v>
      </c>
      <c r="J337" s="101">
        <v>2000</v>
      </c>
      <c r="K337" s="101">
        <v>1400</v>
      </c>
    </row>
    <row r="338" spans="1:11" ht="15" customHeight="1" thickBot="1" x14ac:dyDescent="0.35">
      <c r="A338" s="324"/>
      <c r="B338" s="305"/>
      <c r="C338" s="287"/>
      <c r="D338" s="288" t="s">
        <v>133</v>
      </c>
      <c r="E338" s="289"/>
      <c r="F338" s="290"/>
      <c r="G338" s="201">
        <f>SUM(G335:G337)</f>
        <v>65733</v>
      </c>
      <c r="H338" s="201">
        <f>SUM(H335:H337)</f>
        <v>32377</v>
      </c>
      <c r="I338" s="201">
        <f>SUM(I335:I337)</f>
        <v>15160</v>
      </c>
      <c r="J338" s="201">
        <f>SUM(J335:J337)</f>
        <v>12350</v>
      </c>
      <c r="K338" s="204">
        <f>SUM(K335:K337)</f>
        <v>5846</v>
      </c>
    </row>
    <row r="339" spans="1:11" ht="15" customHeight="1" thickBot="1" x14ac:dyDescent="0.35">
      <c r="A339" s="180" t="s">
        <v>198</v>
      </c>
      <c r="B339" s="310" t="s">
        <v>199</v>
      </c>
      <c r="C339" s="311"/>
      <c r="D339" s="311"/>
      <c r="E339" s="311"/>
      <c r="F339" s="312"/>
      <c r="G339" s="181">
        <f>SUM(G343,G347,G349,G356,G359,G363)</f>
        <v>346620</v>
      </c>
      <c r="H339" s="181">
        <f>SUM(H343,H347,H349,H356,H359,H363)</f>
        <v>104266</v>
      </c>
      <c r="I339" s="181">
        <f>SUM(I343,I347,I349,I356,I359,I363)</f>
        <v>87912</v>
      </c>
      <c r="J339" s="181">
        <f>SUM(J343,J347,J349,J356,J359,J363)</f>
        <v>85602</v>
      </c>
      <c r="K339" s="182">
        <f>SUM(K343,K347,K349,K356,K359,K363)</f>
        <v>68840</v>
      </c>
    </row>
    <row r="340" spans="1:11" ht="15" customHeight="1" x14ac:dyDescent="0.3">
      <c r="A340" s="324"/>
      <c r="B340" s="305" t="s">
        <v>60</v>
      </c>
      <c r="C340" s="286" t="s">
        <v>16</v>
      </c>
      <c r="D340" s="56">
        <v>151</v>
      </c>
      <c r="E340" s="331" t="s">
        <v>22</v>
      </c>
      <c r="F340" s="374" t="s">
        <v>59</v>
      </c>
      <c r="G340" s="53">
        <f t="shared" si="42"/>
        <v>129668</v>
      </c>
      <c r="H340" s="54">
        <v>36248</v>
      </c>
      <c r="I340" s="54">
        <v>35197</v>
      </c>
      <c r="J340" s="54">
        <v>33127</v>
      </c>
      <c r="K340" s="54">
        <v>25096</v>
      </c>
    </row>
    <row r="341" spans="1:11" ht="15" customHeight="1" x14ac:dyDescent="0.3">
      <c r="A341" s="324"/>
      <c r="B341" s="305"/>
      <c r="C341" s="286"/>
      <c r="D341" s="43">
        <v>155</v>
      </c>
      <c r="E341" s="304"/>
      <c r="F341" s="382"/>
      <c r="G341" s="24">
        <f t="shared" si="42"/>
        <v>1964</v>
      </c>
      <c r="H341" s="25">
        <v>1964</v>
      </c>
      <c r="I341" s="25"/>
      <c r="J341" s="25"/>
      <c r="K341" s="25"/>
    </row>
    <row r="342" spans="1:11" ht="15" customHeight="1" thickBot="1" x14ac:dyDescent="0.35">
      <c r="A342" s="324"/>
      <c r="B342" s="305"/>
      <c r="C342" s="286"/>
      <c r="D342" s="241" t="s">
        <v>99</v>
      </c>
      <c r="E342" s="239" t="s">
        <v>41</v>
      </c>
      <c r="F342" s="253" t="s">
        <v>52</v>
      </c>
      <c r="G342" s="107">
        <f t="shared" si="42"/>
        <v>2000</v>
      </c>
      <c r="H342" s="101">
        <v>500</v>
      </c>
      <c r="I342" s="101">
        <v>500</v>
      </c>
      <c r="J342" s="101">
        <v>500</v>
      </c>
      <c r="K342" s="101">
        <v>500</v>
      </c>
    </row>
    <row r="343" spans="1:11" ht="15" customHeight="1" thickBot="1" x14ac:dyDescent="0.35">
      <c r="A343" s="324"/>
      <c r="B343" s="306"/>
      <c r="C343" s="291"/>
      <c r="D343" s="288" t="s">
        <v>36</v>
      </c>
      <c r="E343" s="289"/>
      <c r="F343" s="290"/>
      <c r="G343" s="201">
        <f>SUM(G340:G342)</f>
        <v>133632</v>
      </c>
      <c r="H343" s="201">
        <f t="shared" ref="H343:K343" si="70">SUM(H340:H342)</f>
        <v>38712</v>
      </c>
      <c r="I343" s="201">
        <f t="shared" si="70"/>
        <v>35697</v>
      </c>
      <c r="J343" s="201">
        <f t="shared" si="70"/>
        <v>33627</v>
      </c>
      <c r="K343" s="204">
        <f t="shared" si="70"/>
        <v>25596</v>
      </c>
    </row>
    <row r="344" spans="1:11" ht="24.75" customHeight="1" x14ac:dyDescent="0.3">
      <c r="A344" s="324"/>
      <c r="B344" s="305" t="s">
        <v>86</v>
      </c>
      <c r="C344" s="286" t="s">
        <v>87</v>
      </c>
      <c r="D344" s="295">
        <v>151</v>
      </c>
      <c r="E344" s="238" t="s">
        <v>43</v>
      </c>
      <c r="F344" s="249" t="s">
        <v>54</v>
      </c>
      <c r="G344" s="53">
        <f t="shared" si="42"/>
        <v>6000</v>
      </c>
      <c r="H344" s="248">
        <v>2000</v>
      </c>
      <c r="I344" s="248">
        <v>2000</v>
      </c>
      <c r="J344" s="248">
        <v>2000</v>
      </c>
      <c r="K344" s="248"/>
    </row>
    <row r="345" spans="1:11" ht="17.399999999999999" customHeight="1" x14ac:dyDescent="0.3">
      <c r="A345" s="324"/>
      <c r="B345" s="305"/>
      <c r="C345" s="286"/>
      <c r="D345" s="304"/>
      <c r="E345" s="43" t="s">
        <v>44</v>
      </c>
      <c r="F345" s="5" t="s">
        <v>55</v>
      </c>
      <c r="G345" s="24">
        <f t="shared" si="42"/>
        <v>26967</v>
      </c>
      <c r="H345" s="25">
        <v>12716</v>
      </c>
      <c r="I345" s="25">
        <v>5032</v>
      </c>
      <c r="J345" s="25">
        <v>3717</v>
      </c>
      <c r="K345" s="25">
        <v>5502</v>
      </c>
    </row>
    <row r="346" spans="1:11" ht="17.399999999999999" customHeight="1" thickBot="1" x14ac:dyDescent="0.35">
      <c r="A346" s="324"/>
      <c r="B346" s="305"/>
      <c r="C346" s="286"/>
      <c r="D346" s="239">
        <v>155</v>
      </c>
      <c r="E346" s="241" t="s">
        <v>44</v>
      </c>
      <c r="F346" s="253" t="s">
        <v>55</v>
      </c>
      <c r="G346" s="107">
        <f t="shared" si="42"/>
        <v>1105</v>
      </c>
      <c r="H346" s="101">
        <v>1105</v>
      </c>
      <c r="I346" s="101"/>
      <c r="J346" s="101"/>
      <c r="K346" s="101"/>
    </row>
    <row r="347" spans="1:11" ht="18" customHeight="1" thickBot="1" x14ac:dyDescent="0.35">
      <c r="A347" s="324"/>
      <c r="B347" s="306"/>
      <c r="C347" s="291"/>
      <c r="D347" s="288" t="s">
        <v>90</v>
      </c>
      <c r="E347" s="289"/>
      <c r="F347" s="290"/>
      <c r="G347" s="201">
        <f>SUM(G344:G346)</f>
        <v>34072</v>
      </c>
      <c r="H347" s="201">
        <f>SUM(H344:H346)</f>
        <v>15821</v>
      </c>
      <c r="I347" s="201">
        <f t="shared" ref="I347:K347" si="71">SUM(I344:I345)</f>
        <v>7032</v>
      </c>
      <c r="J347" s="201">
        <f t="shared" si="71"/>
        <v>5717</v>
      </c>
      <c r="K347" s="204">
        <f t="shared" si="71"/>
        <v>5502</v>
      </c>
    </row>
    <row r="348" spans="1:11" ht="15.75" customHeight="1" thickBot="1" x14ac:dyDescent="0.35">
      <c r="A348" s="324"/>
      <c r="B348" s="317" t="s">
        <v>101</v>
      </c>
      <c r="C348" s="285" t="s">
        <v>102</v>
      </c>
      <c r="D348" s="245">
        <v>151</v>
      </c>
      <c r="E348" s="244" t="s">
        <v>208</v>
      </c>
      <c r="F348" s="254" t="s">
        <v>209</v>
      </c>
      <c r="G348" s="260">
        <f>SUM(H348:K348)</f>
        <v>1120</v>
      </c>
      <c r="H348" s="247"/>
      <c r="I348" s="247">
        <v>500</v>
      </c>
      <c r="J348" s="247">
        <v>620</v>
      </c>
      <c r="K348" s="247"/>
    </row>
    <row r="349" spans="1:11" ht="18" customHeight="1" thickBot="1" x14ac:dyDescent="0.35">
      <c r="A349" s="324"/>
      <c r="B349" s="306"/>
      <c r="C349" s="291"/>
      <c r="D349" s="288" t="s">
        <v>103</v>
      </c>
      <c r="E349" s="289"/>
      <c r="F349" s="290"/>
      <c r="G349" s="201">
        <f>SUM(G348)</f>
        <v>1120</v>
      </c>
      <c r="H349" s="201">
        <f t="shared" ref="H349:K349" si="72">SUM(H348)</f>
        <v>0</v>
      </c>
      <c r="I349" s="201">
        <f t="shared" si="72"/>
        <v>500</v>
      </c>
      <c r="J349" s="201">
        <f t="shared" si="72"/>
        <v>620</v>
      </c>
      <c r="K349" s="204">
        <f t="shared" si="72"/>
        <v>0</v>
      </c>
    </row>
    <row r="350" spans="1:11" ht="25.5" customHeight="1" x14ac:dyDescent="0.3">
      <c r="A350" s="324"/>
      <c r="B350" s="317" t="s">
        <v>109</v>
      </c>
      <c r="C350" s="285" t="s">
        <v>122</v>
      </c>
      <c r="D350" s="293">
        <v>142</v>
      </c>
      <c r="E350" s="238" t="s">
        <v>187</v>
      </c>
      <c r="F350" s="249" t="s">
        <v>193</v>
      </c>
      <c r="G350" s="53">
        <f t="shared" si="42"/>
        <v>793</v>
      </c>
      <c r="H350" s="248">
        <v>200</v>
      </c>
      <c r="I350" s="248">
        <v>200</v>
      </c>
      <c r="J350" s="248">
        <v>200</v>
      </c>
      <c r="K350" s="248">
        <v>193</v>
      </c>
    </row>
    <row r="351" spans="1:11" ht="25.5" customHeight="1" x14ac:dyDescent="0.3">
      <c r="A351" s="324"/>
      <c r="B351" s="305"/>
      <c r="C351" s="286"/>
      <c r="D351" s="293"/>
      <c r="E351" s="43" t="s">
        <v>183</v>
      </c>
      <c r="F351" s="23" t="s">
        <v>184</v>
      </c>
      <c r="G351" s="24">
        <f t="shared" si="42"/>
        <v>2556</v>
      </c>
      <c r="H351" s="25"/>
      <c r="I351" s="25">
        <v>200</v>
      </c>
      <c r="J351" s="25">
        <v>2356</v>
      </c>
      <c r="K351" s="25"/>
    </row>
    <row r="352" spans="1:11" ht="15" customHeight="1" x14ac:dyDescent="0.3">
      <c r="A352" s="324"/>
      <c r="B352" s="305"/>
      <c r="C352" s="286"/>
      <c r="D352" s="293"/>
      <c r="E352" s="43" t="s">
        <v>38</v>
      </c>
      <c r="F352" s="23" t="s">
        <v>49</v>
      </c>
      <c r="G352" s="24">
        <f t="shared" si="42"/>
        <v>14555</v>
      </c>
      <c r="H352" s="25">
        <v>3652</v>
      </c>
      <c r="I352" s="25">
        <v>3652</v>
      </c>
      <c r="J352" s="25">
        <v>3652</v>
      </c>
      <c r="K352" s="25">
        <v>3599</v>
      </c>
    </row>
    <row r="353" spans="1:11" ht="26.4" customHeight="1" x14ac:dyDescent="0.3">
      <c r="A353" s="324"/>
      <c r="B353" s="305"/>
      <c r="C353" s="286"/>
      <c r="D353" s="293"/>
      <c r="E353" s="43" t="s">
        <v>170</v>
      </c>
      <c r="F353" s="23" t="s">
        <v>175</v>
      </c>
      <c r="G353" s="24">
        <f t="shared" si="42"/>
        <v>13095</v>
      </c>
      <c r="H353" s="25">
        <v>3194</v>
      </c>
      <c r="I353" s="25">
        <v>3194</v>
      </c>
      <c r="J353" s="25">
        <v>3194</v>
      </c>
      <c r="K353" s="25">
        <v>3513</v>
      </c>
    </row>
    <row r="354" spans="1:11" ht="15" customHeight="1" x14ac:dyDescent="0.3">
      <c r="A354" s="324"/>
      <c r="B354" s="305"/>
      <c r="C354" s="286"/>
      <c r="D354" s="293"/>
      <c r="E354" s="43" t="s">
        <v>46</v>
      </c>
      <c r="F354" s="23" t="s">
        <v>57</v>
      </c>
      <c r="G354" s="24">
        <f t="shared" si="42"/>
        <v>36696</v>
      </c>
      <c r="H354" s="25">
        <v>9299</v>
      </c>
      <c r="I354" s="25">
        <v>9299</v>
      </c>
      <c r="J354" s="25">
        <v>9098</v>
      </c>
      <c r="K354" s="25">
        <v>9000</v>
      </c>
    </row>
    <row r="355" spans="1:11" ht="15" customHeight="1" thickBot="1" x14ac:dyDescent="0.35">
      <c r="A355" s="324"/>
      <c r="B355" s="305"/>
      <c r="C355" s="286"/>
      <c r="D355" s="293"/>
      <c r="E355" s="241" t="s">
        <v>171</v>
      </c>
      <c r="F355" s="250" t="s">
        <v>176</v>
      </c>
      <c r="G355" s="107">
        <f t="shared" si="42"/>
        <v>322</v>
      </c>
      <c r="H355" s="101"/>
      <c r="I355" s="101"/>
      <c r="J355" s="101"/>
      <c r="K355" s="101">
        <v>322</v>
      </c>
    </row>
    <row r="356" spans="1:11" ht="15" customHeight="1" thickBot="1" x14ac:dyDescent="0.35">
      <c r="A356" s="324"/>
      <c r="B356" s="306"/>
      <c r="C356" s="291"/>
      <c r="D356" s="288" t="s">
        <v>121</v>
      </c>
      <c r="E356" s="289"/>
      <c r="F356" s="290"/>
      <c r="G356" s="201">
        <f>SUM(G350:G355)</f>
        <v>68017</v>
      </c>
      <c r="H356" s="201">
        <f>SUM(H350:H355)</f>
        <v>16345</v>
      </c>
      <c r="I356" s="201">
        <f>SUM(I350:I355)</f>
        <v>16545</v>
      </c>
      <c r="J356" s="201">
        <f>SUM(J350:J355)</f>
        <v>18500</v>
      </c>
      <c r="K356" s="204">
        <f>SUM(K350:K355)</f>
        <v>16627</v>
      </c>
    </row>
    <row r="357" spans="1:11" ht="15" customHeight="1" x14ac:dyDescent="0.3">
      <c r="A357" s="324"/>
      <c r="B357" s="305" t="s">
        <v>128</v>
      </c>
      <c r="C357" s="285" t="s">
        <v>127</v>
      </c>
      <c r="D357" s="240">
        <v>151</v>
      </c>
      <c r="E357" s="238" t="s">
        <v>48</v>
      </c>
      <c r="F357" s="249" t="s">
        <v>23</v>
      </c>
      <c r="G357" s="53">
        <f t="shared" si="42"/>
        <v>15646</v>
      </c>
      <c r="H357" s="248">
        <v>4411</v>
      </c>
      <c r="I357" s="248">
        <v>4261</v>
      </c>
      <c r="J357" s="248">
        <v>4161</v>
      </c>
      <c r="K357" s="248">
        <v>2813</v>
      </c>
    </row>
    <row r="358" spans="1:11" ht="15" customHeight="1" thickBot="1" x14ac:dyDescent="0.35">
      <c r="A358" s="324"/>
      <c r="B358" s="305"/>
      <c r="C358" s="286"/>
      <c r="D358" s="239">
        <v>144</v>
      </c>
      <c r="E358" s="241" t="s">
        <v>48</v>
      </c>
      <c r="F358" s="250" t="s">
        <v>23</v>
      </c>
      <c r="G358" s="107">
        <f t="shared" si="42"/>
        <v>900</v>
      </c>
      <c r="H358" s="101"/>
      <c r="I358" s="101">
        <v>900</v>
      </c>
      <c r="J358" s="101"/>
      <c r="K358" s="101"/>
    </row>
    <row r="359" spans="1:11" ht="15" customHeight="1" thickBot="1" x14ac:dyDescent="0.35">
      <c r="A359" s="324"/>
      <c r="B359" s="306"/>
      <c r="C359" s="291"/>
      <c r="D359" s="288" t="s">
        <v>125</v>
      </c>
      <c r="E359" s="289"/>
      <c r="F359" s="290"/>
      <c r="G359" s="201">
        <f>SUM(G357:G358)</f>
        <v>16546</v>
      </c>
      <c r="H359" s="201">
        <f t="shared" ref="H359:K359" si="73">SUM(H357:H358)</f>
        <v>4411</v>
      </c>
      <c r="I359" s="201">
        <f t="shared" si="73"/>
        <v>5161</v>
      </c>
      <c r="J359" s="201">
        <f t="shared" si="73"/>
        <v>4161</v>
      </c>
      <c r="K359" s="204">
        <f t="shared" si="73"/>
        <v>2813</v>
      </c>
    </row>
    <row r="360" spans="1:11" ht="15" customHeight="1" x14ac:dyDescent="0.3">
      <c r="A360" s="324"/>
      <c r="B360" s="317" t="s">
        <v>135</v>
      </c>
      <c r="C360" s="285" t="s">
        <v>136</v>
      </c>
      <c r="D360" s="295">
        <v>151</v>
      </c>
      <c r="E360" s="238" t="s">
        <v>40</v>
      </c>
      <c r="F360" s="249" t="s">
        <v>51</v>
      </c>
      <c r="G360" s="53">
        <f t="shared" si="42"/>
        <v>74776</v>
      </c>
      <c r="H360" s="248">
        <v>21903</v>
      </c>
      <c r="I360" s="248">
        <v>18903</v>
      </c>
      <c r="J360" s="248">
        <v>18903</v>
      </c>
      <c r="K360" s="248">
        <v>15067</v>
      </c>
    </row>
    <row r="361" spans="1:11" ht="15" customHeight="1" x14ac:dyDescent="0.3">
      <c r="A361" s="324"/>
      <c r="B361" s="305"/>
      <c r="C361" s="286"/>
      <c r="D361" s="295"/>
      <c r="E361" s="43" t="s">
        <v>41</v>
      </c>
      <c r="F361" s="23" t="s">
        <v>52</v>
      </c>
      <c r="G361" s="24">
        <f t="shared" si="42"/>
        <v>3000</v>
      </c>
      <c r="H361" s="25">
        <v>3000</v>
      </c>
      <c r="I361" s="25"/>
      <c r="J361" s="25"/>
      <c r="K361" s="25"/>
    </row>
    <row r="362" spans="1:11" ht="15" customHeight="1" thickBot="1" x14ac:dyDescent="0.35">
      <c r="A362" s="324"/>
      <c r="B362" s="305"/>
      <c r="C362" s="286"/>
      <c r="D362" s="295"/>
      <c r="E362" s="241" t="s">
        <v>42</v>
      </c>
      <c r="F362" s="250" t="s">
        <v>53</v>
      </c>
      <c r="G362" s="107">
        <f t="shared" si="42"/>
        <v>15457</v>
      </c>
      <c r="H362" s="101">
        <v>4074</v>
      </c>
      <c r="I362" s="101">
        <v>4074</v>
      </c>
      <c r="J362" s="101">
        <v>4074</v>
      </c>
      <c r="K362" s="101">
        <v>3235</v>
      </c>
    </row>
    <row r="363" spans="1:11" ht="15" customHeight="1" thickBot="1" x14ac:dyDescent="0.35">
      <c r="A363" s="324"/>
      <c r="B363" s="305"/>
      <c r="C363" s="287"/>
      <c r="D363" s="288" t="s">
        <v>133</v>
      </c>
      <c r="E363" s="289"/>
      <c r="F363" s="290"/>
      <c r="G363" s="201">
        <f>SUM(G360:G362)</f>
        <v>93233</v>
      </c>
      <c r="H363" s="201">
        <f t="shared" ref="H363:K363" si="74">SUM(H360:H362)</f>
        <v>28977</v>
      </c>
      <c r="I363" s="201">
        <f t="shared" si="74"/>
        <v>22977</v>
      </c>
      <c r="J363" s="201">
        <f t="shared" si="74"/>
        <v>22977</v>
      </c>
      <c r="K363" s="204">
        <f t="shared" si="74"/>
        <v>18302</v>
      </c>
    </row>
    <row r="364" spans="1:11" ht="15" customHeight="1" thickBot="1" x14ac:dyDescent="0.35">
      <c r="A364" s="180" t="s">
        <v>200</v>
      </c>
      <c r="B364" s="310" t="s">
        <v>201</v>
      </c>
      <c r="C364" s="311"/>
      <c r="D364" s="311"/>
      <c r="E364" s="311"/>
      <c r="F364" s="312"/>
      <c r="G364" s="181">
        <f>SUM(G367,,G372,G374,G381+G384+G391)</f>
        <v>215693</v>
      </c>
      <c r="H364" s="181">
        <f>SUM(H367,,H372,H374,H381+H384+H391)</f>
        <v>72035</v>
      </c>
      <c r="I364" s="181">
        <f>SUM(I367,,I372,I374,I381+I384+I391)</f>
        <v>74170</v>
      </c>
      <c r="J364" s="181">
        <f>SUM(J367,,J372,J374,J381+J384+J391)</f>
        <v>45656</v>
      </c>
      <c r="K364" s="182">
        <f>SUM(K367,,K372,K374,K381+K384+K391)</f>
        <v>23832</v>
      </c>
    </row>
    <row r="365" spans="1:11" ht="15" customHeight="1" x14ac:dyDescent="0.3">
      <c r="A365" s="324"/>
      <c r="B365" s="305" t="s">
        <v>60</v>
      </c>
      <c r="C365" s="286" t="s">
        <v>16</v>
      </c>
      <c r="D365" s="55">
        <v>151</v>
      </c>
      <c r="E365" s="331" t="s">
        <v>22</v>
      </c>
      <c r="F365" s="374" t="s">
        <v>23</v>
      </c>
      <c r="G365" s="53">
        <f t="shared" si="42"/>
        <v>93140</v>
      </c>
      <c r="H365" s="54">
        <v>31472</v>
      </c>
      <c r="I365" s="54">
        <v>32604</v>
      </c>
      <c r="J365" s="54">
        <v>21680</v>
      </c>
      <c r="K365" s="54">
        <v>7384</v>
      </c>
    </row>
    <row r="366" spans="1:11" ht="15" customHeight="1" thickBot="1" x14ac:dyDescent="0.35">
      <c r="A366" s="324"/>
      <c r="B366" s="305"/>
      <c r="C366" s="286"/>
      <c r="D366" s="241">
        <v>155</v>
      </c>
      <c r="E366" s="295"/>
      <c r="F366" s="374"/>
      <c r="G366" s="107">
        <f t="shared" si="42"/>
        <v>989</v>
      </c>
      <c r="H366" s="101">
        <v>989</v>
      </c>
      <c r="I366" s="101"/>
      <c r="J366" s="101"/>
      <c r="K366" s="101"/>
    </row>
    <row r="367" spans="1:11" ht="15" customHeight="1" thickBot="1" x14ac:dyDescent="0.35">
      <c r="A367" s="324"/>
      <c r="B367" s="306"/>
      <c r="C367" s="291"/>
      <c r="D367" s="288" t="s">
        <v>36</v>
      </c>
      <c r="E367" s="289"/>
      <c r="F367" s="290"/>
      <c r="G367" s="201">
        <f>SUM(G365:G366)</f>
        <v>94129</v>
      </c>
      <c r="H367" s="201">
        <f>SUM(H365:H366)</f>
        <v>32461</v>
      </c>
      <c r="I367" s="201">
        <f>SUM(I365:I366)</f>
        <v>32604</v>
      </c>
      <c r="J367" s="201">
        <f>SUM(J365:J366)</f>
        <v>21680</v>
      </c>
      <c r="K367" s="204">
        <f>SUM(K365:K366)</f>
        <v>7384</v>
      </c>
    </row>
    <row r="368" spans="1:11" ht="24.75" customHeight="1" x14ac:dyDescent="0.3">
      <c r="A368" s="324"/>
      <c r="B368" s="317" t="s">
        <v>86</v>
      </c>
      <c r="C368" s="285" t="s">
        <v>87</v>
      </c>
      <c r="D368" s="295">
        <v>151</v>
      </c>
      <c r="E368" s="238" t="s">
        <v>43</v>
      </c>
      <c r="F368" s="249" t="s">
        <v>54</v>
      </c>
      <c r="G368" s="53">
        <f>SUM(H368:K368)</f>
        <v>2000</v>
      </c>
      <c r="H368" s="248">
        <v>2000</v>
      </c>
      <c r="I368" s="248"/>
      <c r="J368" s="248"/>
      <c r="K368" s="248"/>
    </row>
    <row r="369" spans="1:11" ht="15.75" customHeight="1" x14ac:dyDescent="0.3">
      <c r="A369" s="324"/>
      <c r="B369" s="305"/>
      <c r="C369" s="286"/>
      <c r="D369" s="304"/>
      <c r="E369" s="43" t="s">
        <v>44</v>
      </c>
      <c r="F369" s="5" t="s">
        <v>55</v>
      </c>
      <c r="G369" s="24">
        <f t="shared" ref="G369:G377" si="75">SUM(H369:K369)</f>
        <v>8325</v>
      </c>
      <c r="H369" s="25">
        <v>2615</v>
      </c>
      <c r="I369" s="25">
        <v>3023</v>
      </c>
      <c r="J369" s="25">
        <v>1884</v>
      </c>
      <c r="K369" s="25">
        <v>803</v>
      </c>
    </row>
    <row r="370" spans="1:11" ht="23.1" customHeight="1" x14ac:dyDescent="0.3">
      <c r="A370" s="324"/>
      <c r="B370" s="305"/>
      <c r="C370" s="286"/>
      <c r="D370" s="294">
        <v>155</v>
      </c>
      <c r="E370" s="43" t="s">
        <v>43</v>
      </c>
      <c r="F370" s="23" t="s">
        <v>54</v>
      </c>
      <c r="G370" s="24">
        <f t="shared" si="75"/>
        <v>424</v>
      </c>
      <c r="H370" s="25">
        <v>424</v>
      </c>
      <c r="I370" s="25"/>
      <c r="J370" s="25"/>
      <c r="K370" s="25"/>
    </row>
    <row r="371" spans="1:11" ht="15.75" customHeight="1" thickBot="1" x14ac:dyDescent="0.35">
      <c r="A371" s="324"/>
      <c r="B371" s="305"/>
      <c r="C371" s="286"/>
      <c r="D371" s="295"/>
      <c r="E371" s="241" t="s">
        <v>44</v>
      </c>
      <c r="F371" s="253" t="s">
        <v>55</v>
      </c>
      <c r="G371" s="107">
        <f t="shared" si="75"/>
        <v>116</v>
      </c>
      <c r="H371" s="101">
        <v>116</v>
      </c>
      <c r="I371" s="101"/>
      <c r="J371" s="101"/>
      <c r="K371" s="101"/>
    </row>
    <row r="372" spans="1:11" ht="15.75" customHeight="1" thickBot="1" x14ac:dyDescent="0.35">
      <c r="A372" s="324"/>
      <c r="B372" s="306"/>
      <c r="C372" s="291"/>
      <c r="D372" s="288" t="s">
        <v>90</v>
      </c>
      <c r="E372" s="289"/>
      <c r="F372" s="290"/>
      <c r="G372" s="201">
        <f>SUM(G368:G371)</f>
        <v>10865</v>
      </c>
      <c r="H372" s="201">
        <f>SUM(H368:H371)</f>
        <v>5155</v>
      </c>
      <c r="I372" s="201">
        <f t="shared" ref="I372:K372" si="76">SUM(I368:I371)</f>
        <v>3023</v>
      </c>
      <c r="J372" s="201">
        <f t="shared" si="76"/>
        <v>1884</v>
      </c>
      <c r="K372" s="204">
        <f t="shared" si="76"/>
        <v>803</v>
      </c>
    </row>
    <row r="373" spans="1:11" ht="24" customHeight="1" thickBot="1" x14ac:dyDescent="0.35">
      <c r="A373" s="324"/>
      <c r="B373" s="317" t="s">
        <v>101</v>
      </c>
      <c r="C373" s="285" t="s">
        <v>102</v>
      </c>
      <c r="D373" s="245">
        <v>151</v>
      </c>
      <c r="E373" s="244" t="s">
        <v>29</v>
      </c>
      <c r="F373" s="246" t="s">
        <v>30</v>
      </c>
      <c r="G373" s="260">
        <f t="shared" si="75"/>
        <v>1000</v>
      </c>
      <c r="H373" s="247">
        <v>400</v>
      </c>
      <c r="I373" s="247">
        <v>600</v>
      </c>
      <c r="J373" s="247"/>
      <c r="K373" s="247"/>
    </row>
    <row r="374" spans="1:11" ht="15.75" customHeight="1" thickBot="1" x14ac:dyDescent="0.35">
      <c r="A374" s="324"/>
      <c r="B374" s="306"/>
      <c r="C374" s="291"/>
      <c r="D374" s="288" t="s">
        <v>103</v>
      </c>
      <c r="E374" s="289"/>
      <c r="F374" s="290"/>
      <c r="G374" s="201">
        <f>SUM(G373)</f>
        <v>1000</v>
      </c>
      <c r="H374" s="201">
        <f t="shared" ref="H374:K374" si="77">SUM(H373)</f>
        <v>400</v>
      </c>
      <c r="I374" s="201">
        <f t="shared" si="77"/>
        <v>600</v>
      </c>
      <c r="J374" s="201">
        <f t="shared" si="77"/>
        <v>0</v>
      </c>
      <c r="K374" s="204">
        <f t="shared" si="77"/>
        <v>0</v>
      </c>
    </row>
    <row r="375" spans="1:11" ht="25.5" customHeight="1" x14ac:dyDescent="0.3">
      <c r="A375" s="324"/>
      <c r="B375" s="317" t="s">
        <v>109</v>
      </c>
      <c r="C375" s="285" t="s">
        <v>122</v>
      </c>
      <c r="D375" s="293">
        <v>142</v>
      </c>
      <c r="E375" s="238" t="s">
        <v>187</v>
      </c>
      <c r="F375" s="249" t="s">
        <v>193</v>
      </c>
      <c r="G375" s="53">
        <f t="shared" si="75"/>
        <v>793</v>
      </c>
      <c r="H375" s="248">
        <v>230</v>
      </c>
      <c r="I375" s="248">
        <v>230</v>
      </c>
      <c r="J375" s="248">
        <v>230</v>
      </c>
      <c r="K375" s="248">
        <v>103</v>
      </c>
    </row>
    <row r="376" spans="1:11" ht="25.5" customHeight="1" x14ac:dyDescent="0.3">
      <c r="A376" s="324"/>
      <c r="B376" s="305"/>
      <c r="C376" s="286"/>
      <c r="D376" s="293"/>
      <c r="E376" s="43" t="s">
        <v>183</v>
      </c>
      <c r="F376" s="23" t="s">
        <v>184</v>
      </c>
      <c r="G376" s="24">
        <f t="shared" si="75"/>
        <v>2556</v>
      </c>
      <c r="H376" s="25"/>
      <c r="I376" s="25">
        <v>2556</v>
      </c>
      <c r="J376" s="25"/>
      <c r="K376" s="25"/>
    </row>
    <row r="377" spans="1:11" ht="14.25" customHeight="1" x14ac:dyDescent="0.3">
      <c r="A377" s="324"/>
      <c r="B377" s="305"/>
      <c r="C377" s="286"/>
      <c r="D377" s="293"/>
      <c r="E377" s="43" t="s">
        <v>38</v>
      </c>
      <c r="F377" s="23" t="s">
        <v>49</v>
      </c>
      <c r="G377" s="24">
        <f t="shared" si="75"/>
        <v>12856</v>
      </c>
      <c r="H377" s="25">
        <v>3813</v>
      </c>
      <c r="I377" s="25">
        <v>3813</v>
      </c>
      <c r="J377" s="25">
        <v>3145</v>
      </c>
      <c r="K377" s="25">
        <v>2085</v>
      </c>
    </row>
    <row r="378" spans="1:11" ht="25.5" customHeight="1" x14ac:dyDescent="0.3">
      <c r="A378" s="324"/>
      <c r="B378" s="305"/>
      <c r="C378" s="286"/>
      <c r="D378" s="293"/>
      <c r="E378" s="43" t="s">
        <v>170</v>
      </c>
      <c r="F378" s="23" t="s">
        <v>175</v>
      </c>
      <c r="G378" s="24">
        <f t="shared" si="42"/>
        <v>8413</v>
      </c>
      <c r="H378" s="21">
        <v>2805</v>
      </c>
      <c r="I378" s="21">
        <v>2805</v>
      </c>
      <c r="J378" s="21">
        <v>1558</v>
      </c>
      <c r="K378" s="21">
        <v>1245</v>
      </c>
    </row>
    <row r="379" spans="1:11" ht="15" customHeight="1" x14ac:dyDescent="0.3">
      <c r="A379" s="324"/>
      <c r="B379" s="305"/>
      <c r="C379" s="286"/>
      <c r="D379" s="293"/>
      <c r="E379" s="43" t="s">
        <v>46</v>
      </c>
      <c r="F379" s="23" t="s">
        <v>57</v>
      </c>
      <c r="G379" s="24">
        <f t="shared" si="42"/>
        <v>18359</v>
      </c>
      <c r="H379" s="21">
        <v>4793</v>
      </c>
      <c r="I379" s="21">
        <v>4893</v>
      </c>
      <c r="J379" s="21">
        <v>4387</v>
      </c>
      <c r="K379" s="21">
        <v>4286</v>
      </c>
    </row>
    <row r="380" spans="1:11" ht="15" customHeight="1" thickBot="1" x14ac:dyDescent="0.35">
      <c r="A380" s="324"/>
      <c r="B380" s="305"/>
      <c r="C380" s="286"/>
      <c r="D380" s="293"/>
      <c r="E380" s="241" t="s">
        <v>171</v>
      </c>
      <c r="F380" s="250" t="s">
        <v>176</v>
      </c>
      <c r="G380" s="107">
        <f t="shared" si="42"/>
        <v>328</v>
      </c>
      <c r="H380" s="108"/>
      <c r="I380" s="108"/>
      <c r="J380" s="108">
        <v>328</v>
      </c>
      <c r="K380" s="108"/>
    </row>
    <row r="381" spans="1:11" ht="15" customHeight="1" thickBot="1" x14ac:dyDescent="0.35">
      <c r="A381" s="324"/>
      <c r="B381" s="306"/>
      <c r="C381" s="291"/>
      <c r="D381" s="288" t="s">
        <v>121</v>
      </c>
      <c r="E381" s="289"/>
      <c r="F381" s="290"/>
      <c r="G381" s="201">
        <f>SUM(G375:G380)</f>
        <v>43305</v>
      </c>
      <c r="H381" s="201">
        <f>SUM(H375:H380)</f>
        <v>11641</v>
      </c>
      <c r="I381" s="201">
        <f>SUM(I375:I380)</f>
        <v>14297</v>
      </c>
      <c r="J381" s="201">
        <f>SUM(J375:J380)</f>
        <v>9648</v>
      </c>
      <c r="K381" s="204">
        <f>SUM(K375:K380)</f>
        <v>7719</v>
      </c>
    </row>
    <row r="382" spans="1:11" ht="15" customHeight="1" x14ac:dyDescent="0.3">
      <c r="A382" s="324"/>
      <c r="B382" s="305" t="s">
        <v>128</v>
      </c>
      <c r="C382" s="285" t="s">
        <v>127</v>
      </c>
      <c r="D382" s="240">
        <v>151</v>
      </c>
      <c r="E382" s="238" t="s">
        <v>48</v>
      </c>
      <c r="F382" s="249" t="s">
        <v>23</v>
      </c>
      <c r="G382" s="53">
        <f>SUM(H382:K382)</f>
        <v>17146</v>
      </c>
      <c r="H382" s="58">
        <v>5192</v>
      </c>
      <c r="I382" s="58">
        <v>5293</v>
      </c>
      <c r="J382" s="58">
        <v>3386</v>
      </c>
      <c r="K382" s="58">
        <v>3275</v>
      </c>
    </row>
    <row r="383" spans="1:11" ht="15" customHeight="1" thickBot="1" x14ac:dyDescent="0.35">
      <c r="A383" s="324"/>
      <c r="B383" s="305"/>
      <c r="C383" s="286"/>
      <c r="D383" s="239">
        <v>144</v>
      </c>
      <c r="E383" s="241" t="s">
        <v>48</v>
      </c>
      <c r="F383" s="250" t="s">
        <v>23</v>
      </c>
      <c r="G383" s="107">
        <f>SUM(H383:K383)</f>
        <v>600</v>
      </c>
      <c r="H383" s="108"/>
      <c r="I383" s="108">
        <v>600</v>
      </c>
      <c r="J383" s="108"/>
      <c r="K383" s="108"/>
    </row>
    <row r="384" spans="1:11" ht="15" customHeight="1" thickBot="1" x14ac:dyDescent="0.35">
      <c r="A384" s="324"/>
      <c r="B384" s="306"/>
      <c r="C384" s="291"/>
      <c r="D384" s="288" t="s">
        <v>125</v>
      </c>
      <c r="E384" s="289"/>
      <c r="F384" s="290"/>
      <c r="G384" s="201">
        <f>SUM(G382:G383)</f>
        <v>17746</v>
      </c>
      <c r="H384" s="201">
        <f t="shared" ref="H384:K384" si="78">SUM(H382:H383)</f>
        <v>5192</v>
      </c>
      <c r="I384" s="201">
        <f t="shared" si="78"/>
        <v>5893</v>
      </c>
      <c r="J384" s="201">
        <f t="shared" si="78"/>
        <v>3386</v>
      </c>
      <c r="K384" s="204">
        <f t="shared" si="78"/>
        <v>3275</v>
      </c>
    </row>
    <row r="385" spans="1:11" ht="15" customHeight="1" x14ac:dyDescent="0.3">
      <c r="A385" s="324"/>
      <c r="B385" s="317" t="s">
        <v>135</v>
      </c>
      <c r="C385" s="285" t="s">
        <v>136</v>
      </c>
      <c r="D385" s="295">
        <v>151</v>
      </c>
      <c r="E385" s="238" t="s">
        <v>40</v>
      </c>
      <c r="F385" s="249" t="s">
        <v>51</v>
      </c>
      <c r="G385" s="53">
        <f>SUM(H385:K385)</f>
        <v>25556</v>
      </c>
      <c r="H385" s="58">
        <v>7354</v>
      </c>
      <c r="I385" s="58">
        <v>7593</v>
      </c>
      <c r="J385" s="58">
        <v>6858</v>
      </c>
      <c r="K385" s="58">
        <v>3751</v>
      </c>
    </row>
    <row r="386" spans="1:11" ht="15" customHeight="1" x14ac:dyDescent="0.3">
      <c r="A386" s="324"/>
      <c r="B386" s="305"/>
      <c r="C386" s="286"/>
      <c r="D386" s="295"/>
      <c r="E386" s="43" t="s">
        <v>41</v>
      </c>
      <c r="F386" s="23" t="s">
        <v>52</v>
      </c>
      <c r="G386" s="24">
        <f>SUM(H386:K386)</f>
        <v>7360</v>
      </c>
      <c r="H386" s="21">
        <v>3000</v>
      </c>
      <c r="I386" s="21">
        <v>4360</v>
      </c>
      <c r="J386" s="21"/>
      <c r="K386" s="21"/>
    </row>
    <row r="387" spans="1:11" ht="15" customHeight="1" x14ac:dyDescent="0.3">
      <c r="A387" s="324"/>
      <c r="B387" s="305"/>
      <c r="C387" s="286"/>
      <c r="D387" s="304"/>
      <c r="E387" s="43" t="s">
        <v>42</v>
      </c>
      <c r="F387" s="23" t="s">
        <v>53</v>
      </c>
      <c r="G387" s="24">
        <f>SUM(H387:K387)</f>
        <v>13000</v>
      </c>
      <c r="H387" s="21">
        <v>5500</v>
      </c>
      <c r="I387" s="21">
        <v>5300</v>
      </c>
      <c r="J387" s="21">
        <v>1700</v>
      </c>
      <c r="K387" s="21">
        <v>500</v>
      </c>
    </row>
    <row r="388" spans="1:11" ht="15" customHeight="1" x14ac:dyDescent="0.3">
      <c r="A388" s="324"/>
      <c r="B388" s="305"/>
      <c r="C388" s="286"/>
      <c r="D388" s="294">
        <v>155</v>
      </c>
      <c r="E388" s="43" t="s">
        <v>40</v>
      </c>
      <c r="F388" s="23" t="s">
        <v>51</v>
      </c>
      <c r="G388" s="24">
        <f t="shared" ref="G388:G389" si="79">SUM(H388:K388)</f>
        <v>305</v>
      </c>
      <c r="H388" s="21">
        <v>305</v>
      </c>
      <c r="I388" s="21"/>
      <c r="J388" s="21"/>
      <c r="K388" s="21"/>
    </row>
    <row r="389" spans="1:11" ht="15" customHeight="1" x14ac:dyDescent="0.3">
      <c r="A389" s="324"/>
      <c r="B389" s="305"/>
      <c r="C389" s="286"/>
      <c r="D389" s="304"/>
      <c r="E389" s="43" t="s">
        <v>42</v>
      </c>
      <c r="F389" s="23" t="s">
        <v>53</v>
      </c>
      <c r="G389" s="24">
        <f t="shared" si="79"/>
        <v>527</v>
      </c>
      <c r="H389" s="21">
        <v>527</v>
      </c>
      <c r="I389" s="21"/>
      <c r="J389" s="21"/>
      <c r="K389" s="21"/>
    </row>
    <row r="390" spans="1:11" ht="15" customHeight="1" thickBot="1" x14ac:dyDescent="0.35">
      <c r="A390" s="324"/>
      <c r="B390" s="305"/>
      <c r="C390" s="286"/>
      <c r="D390" s="239" t="s">
        <v>99</v>
      </c>
      <c r="E390" s="241" t="s">
        <v>41</v>
      </c>
      <c r="F390" s="250" t="s">
        <v>52</v>
      </c>
      <c r="G390" s="107">
        <f>SUM(H390:K390)</f>
        <v>1900</v>
      </c>
      <c r="H390" s="108">
        <v>500</v>
      </c>
      <c r="I390" s="108">
        <v>500</v>
      </c>
      <c r="J390" s="108">
        <v>500</v>
      </c>
      <c r="K390" s="108">
        <v>400</v>
      </c>
    </row>
    <row r="391" spans="1:11" ht="15" customHeight="1" thickBot="1" x14ac:dyDescent="0.35">
      <c r="A391" s="324"/>
      <c r="B391" s="305"/>
      <c r="C391" s="287"/>
      <c r="D391" s="288" t="s">
        <v>133</v>
      </c>
      <c r="E391" s="289"/>
      <c r="F391" s="290"/>
      <c r="G391" s="201">
        <f>SUM(G385:G390)</f>
        <v>48648</v>
      </c>
      <c r="H391" s="201">
        <f t="shared" ref="H391:K391" si="80">SUM(H385:H390)</f>
        <v>17186</v>
      </c>
      <c r="I391" s="201">
        <f t="shared" si="80"/>
        <v>17753</v>
      </c>
      <c r="J391" s="201">
        <f t="shared" si="80"/>
        <v>9058</v>
      </c>
      <c r="K391" s="204">
        <f t="shared" si="80"/>
        <v>4651</v>
      </c>
    </row>
    <row r="392" spans="1:11" ht="15" customHeight="1" thickBot="1" x14ac:dyDescent="0.35">
      <c r="A392" s="180" t="s">
        <v>205</v>
      </c>
      <c r="B392" s="310" t="s">
        <v>202</v>
      </c>
      <c r="C392" s="311"/>
      <c r="D392" s="311"/>
      <c r="E392" s="311"/>
      <c r="F392" s="312"/>
      <c r="G392" s="181">
        <f>SUM(G397,G400,G402,G408,G410)</f>
        <v>67688</v>
      </c>
      <c r="H392" s="181">
        <f>SUM(H397,H400,H402,H408,H410)</f>
        <v>19122</v>
      </c>
      <c r="I392" s="181">
        <f>SUM(I397,I400,I402,I408,I410)</f>
        <v>18749</v>
      </c>
      <c r="J392" s="181">
        <f>SUM(J397,J400,J402,J408,J410)</f>
        <v>16174</v>
      </c>
      <c r="K392" s="182">
        <f>SUM(K397,K400,K402,K408,K410)</f>
        <v>13643</v>
      </c>
    </row>
    <row r="393" spans="1:11" ht="15" customHeight="1" x14ac:dyDescent="0.3">
      <c r="A393" s="362"/>
      <c r="B393" s="305" t="s">
        <v>60</v>
      </c>
      <c r="C393" s="286" t="s">
        <v>16</v>
      </c>
      <c r="D393" s="125">
        <v>151</v>
      </c>
      <c r="E393" s="59" t="s">
        <v>22</v>
      </c>
      <c r="F393" s="41" t="s">
        <v>23</v>
      </c>
      <c r="G393" s="53">
        <f t="shared" ref="G393:G595" si="81">SUM(H393:K393)</f>
        <v>50184</v>
      </c>
      <c r="H393" s="58">
        <v>15408</v>
      </c>
      <c r="I393" s="58">
        <v>13031</v>
      </c>
      <c r="J393" s="58">
        <v>11825</v>
      </c>
      <c r="K393" s="58">
        <v>9920</v>
      </c>
    </row>
    <row r="394" spans="1:11" ht="15" customHeight="1" x14ac:dyDescent="0.3">
      <c r="A394" s="362"/>
      <c r="B394" s="305"/>
      <c r="C394" s="286"/>
      <c r="D394" s="160">
        <v>155</v>
      </c>
      <c r="E394" s="43" t="s">
        <v>22</v>
      </c>
      <c r="F394" s="157" t="s">
        <v>23</v>
      </c>
      <c r="G394" s="53">
        <f t="shared" si="81"/>
        <v>192</v>
      </c>
      <c r="H394" s="21">
        <v>192</v>
      </c>
      <c r="I394" s="21"/>
      <c r="J394" s="21"/>
      <c r="K394" s="21"/>
    </row>
    <row r="395" spans="1:11" ht="15" customHeight="1" x14ac:dyDescent="0.3">
      <c r="A395" s="362"/>
      <c r="B395" s="305"/>
      <c r="C395" s="286"/>
      <c r="D395" s="153" t="s">
        <v>99</v>
      </c>
      <c r="E395" s="43" t="s">
        <v>41</v>
      </c>
      <c r="F395" s="5" t="s">
        <v>52</v>
      </c>
      <c r="G395" s="24">
        <f t="shared" si="81"/>
        <v>2068</v>
      </c>
      <c r="H395" s="21">
        <v>520</v>
      </c>
      <c r="I395" s="21">
        <v>520</v>
      </c>
      <c r="J395" s="21">
        <v>520</v>
      </c>
      <c r="K395" s="21">
        <v>508</v>
      </c>
    </row>
    <row r="396" spans="1:11" ht="15" customHeight="1" thickBot="1" x14ac:dyDescent="0.35">
      <c r="A396" s="362"/>
      <c r="B396" s="305"/>
      <c r="C396" s="286"/>
      <c r="D396" s="239" t="s">
        <v>100</v>
      </c>
      <c r="E396" s="241" t="s">
        <v>41</v>
      </c>
      <c r="F396" s="253" t="s">
        <v>52</v>
      </c>
      <c r="G396" s="107">
        <f t="shared" si="81"/>
        <v>310</v>
      </c>
      <c r="H396" s="108">
        <v>310</v>
      </c>
      <c r="I396" s="108"/>
      <c r="J396" s="108"/>
      <c r="K396" s="108"/>
    </row>
    <row r="397" spans="1:11" ht="15" customHeight="1" thickBot="1" x14ac:dyDescent="0.35">
      <c r="A397" s="362"/>
      <c r="B397" s="306"/>
      <c r="C397" s="291"/>
      <c r="D397" s="288" t="s">
        <v>36</v>
      </c>
      <c r="E397" s="289"/>
      <c r="F397" s="290"/>
      <c r="G397" s="201">
        <f>SUM(G393:G396)</f>
        <v>52754</v>
      </c>
      <c r="H397" s="201">
        <f>SUM(H393:H396)</f>
        <v>16430</v>
      </c>
      <c r="I397" s="201">
        <f>SUM(I393:I395)</f>
        <v>13551</v>
      </c>
      <c r="J397" s="201">
        <f>SUM(J393:J395)</f>
        <v>12345</v>
      </c>
      <c r="K397" s="204">
        <f>SUM(K393:K395)</f>
        <v>10428</v>
      </c>
    </row>
    <row r="398" spans="1:11" ht="26.4" customHeight="1" x14ac:dyDescent="0.3">
      <c r="A398" s="362"/>
      <c r="B398" s="317" t="s">
        <v>86</v>
      </c>
      <c r="C398" s="394" t="s">
        <v>87</v>
      </c>
      <c r="D398" s="295">
        <v>151</v>
      </c>
      <c r="E398" s="238" t="s">
        <v>43</v>
      </c>
      <c r="F398" s="249" t="s">
        <v>54</v>
      </c>
      <c r="G398" s="53">
        <f t="shared" si="81"/>
        <v>2000</v>
      </c>
      <c r="H398" s="58">
        <v>200</v>
      </c>
      <c r="I398" s="58">
        <v>1700</v>
      </c>
      <c r="J398" s="58"/>
      <c r="K398" s="58">
        <v>100</v>
      </c>
    </row>
    <row r="399" spans="1:11" ht="16.95" customHeight="1" thickBot="1" x14ac:dyDescent="0.35">
      <c r="A399" s="362"/>
      <c r="B399" s="305"/>
      <c r="C399" s="395"/>
      <c r="D399" s="295"/>
      <c r="E399" s="241" t="s">
        <v>44</v>
      </c>
      <c r="F399" s="250" t="s">
        <v>55</v>
      </c>
      <c r="G399" s="107">
        <f t="shared" si="81"/>
        <v>1000</v>
      </c>
      <c r="H399" s="108">
        <v>200</v>
      </c>
      <c r="I399" s="108">
        <v>500</v>
      </c>
      <c r="J399" s="108">
        <v>100</v>
      </c>
      <c r="K399" s="108">
        <v>200</v>
      </c>
    </row>
    <row r="400" spans="1:11" ht="15" customHeight="1" thickBot="1" x14ac:dyDescent="0.35">
      <c r="A400" s="362"/>
      <c r="B400" s="306"/>
      <c r="C400" s="396"/>
      <c r="D400" s="288" t="s">
        <v>90</v>
      </c>
      <c r="E400" s="289"/>
      <c r="F400" s="290"/>
      <c r="G400" s="201">
        <f>SUM(G398:G399)</f>
        <v>3000</v>
      </c>
      <c r="H400" s="201">
        <f t="shared" ref="H400:K400" si="82">SUM(H398:H399)</f>
        <v>400</v>
      </c>
      <c r="I400" s="201">
        <f t="shared" si="82"/>
        <v>2200</v>
      </c>
      <c r="J400" s="201">
        <f t="shared" si="82"/>
        <v>100</v>
      </c>
      <c r="K400" s="204">
        <f t="shared" si="82"/>
        <v>300</v>
      </c>
    </row>
    <row r="401" spans="1:11" ht="24" customHeight="1" thickBot="1" x14ac:dyDescent="0.35">
      <c r="A401" s="362"/>
      <c r="B401" s="317" t="s">
        <v>101</v>
      </c>
      <c r="C401" s="285" t="s">
        <v>102</v>
      </c>
      <c r="D401" s="245">
        <v>151</v>
      </c>
      <c r="E401" s="244" t="s">
        <v>29</v>
      </c>
      <c r="F401" s="246" t="s">
        <v>30</v>
      </c>
      <c r="G401" s="260">
        <f>SUM(H401:K401)</f>
        <v>600</v>
      </c>
      <c r="H401" s="247"/>
      <c r="I401" s="247">
        <v>300</v>
      </c>
      <c r="J401" s="247">
        <v>300</v>
      </c>
      <c r="K401" s="247"/>
    </row>
    <row r="402" spans="1:11" ht="15" customHeight="1" thickBot="1" x14ac:dyDescent="0.35">
      <c r="A402" s="362"/>
      <c r="B402" s="306"/>
      <c r="C402" s="291"/>
      <c r="D402" s="288" t="s">
        <v>103</v>
      </c>
      <c r="E402" s="289"/>
      <c r="F402" s="290"/>
      <c r="G402" s="201">
        <f>SUM(G401)</f>
        <v>600</v>
      </c>
      <c r="H402" s="201">
        <f>SUM(H401)</f>
        <v>0</v>
      </c>
      <c r="I402" s="201">
        <f>SUM(I401)</f>
        <v>300</v>
      </c>
      <c r="J402" s="201">
        <f>SUM(J401)</f>
        <v>300</v>
      </c>
      <c r="K402" s="204">
        <f>SUM(K401)</f>
        <v>0</v>
      </c>
    </row>
    <row r="403" spans="1:11" ht="23.25" customHeight="1" x14ac:dyDescent="0.3">
      <c r="A403" s="362"/>
      <c r="B403" s="317" t="s">
        <v>109</v>
      </c>
      <c r="C403" s="285" t="s">
        <v>122</v>
      </c>
      <c r="D403" s="293">
        <v>142</v>
      </c>
      <c r="E403" s="238" t="s">
        <v>187</v>
      </c>
      <c r="F403" s="249" t="s">
        <v>193</v>
      </c>
      <c r="G403" s="53">
        <f t="shared" si="81"/>
        <v>793</v>
      </c>
      <c r="H403" s="58">
        <v>200</v>
      </c>
      <c r="I403" s="58">
        <v>200</v>
      </c>
      <c r="J403" s="58">
        <v>200</v>
      </c>
      <c r="K403" s="58">
        <v>193</v>
      </c>
    </row>
    <row r="404" spans="1:11" ht="23.25" customHeight="1" x14ac:dyDescent="0.3">
      <c r="A404" s="362"/>
      <c r="B404" s="305"/>
      <c r="C404" s="286"/>
      <c r="D404" s="293"/>
      <c r="E404" s="43" t="s">
        <v>183</v>
      </c>
      <c r="F404" s="23" t="s">
        <v>184</v>
      </c>
      <c r="G404" s="24">
        <f t="shared" si="81"/>
        <v>1269</v>
      </c>
      <c r="H404" s="21"/>
      <c r="I404" s="21">
        <v>269</v>
      </c>
      <c r="J404" s="21">
        <v>1000</v>
      </c>
      <c r="K404" s="21"/>
    </row>
    <row r="405" spans="1:11" ht="15" customHeight="1" x14ac:dyDescent="0.3">
      <c r="A405" s="362"/>
      <c r="B405" s="305"/>
      <c r="C405" s="286"/>
      <c r="D405" s="293"/>
      <c r="E405" s="43" t="s">
        <v>38</v>
      </c>
      <c r="F405" s="23" t="s">
        <v>49</v>
      </c>
      <c r="G405" s="24">
        <f t="shared" si="81"/>
        <v>6461</v>
      </c>
      <c r="H405" s="21">
        <v>1617</v>
      </c>
      <c r="I405" s="21">
        <v>1617</v>
      </c>
      <c r="J405" s="21">
        <v>1617</v>
      </c>
      <c r="K405" s="21">
        <v>1610</v>
      </c>
    </row>
    <row r="406" spans="1:11" ht="25.5" customHeight="1" x14ac:dyDescent="0.3">
      <c r="A406" s="362"/>
      <c r="B406" s="305"/>
      <c r="C406" s="286"/>
      <c r="D406" s="293"/>
      <c r="E406" s="43" t="s">
        <v>170</v>
      </c>
      <c r="F406" s="23" t="s">
        <v>175</v>
      </c>
      <c r="G406" s="24">
        <f t="shared" si="81"/>
        <v>1279</v>
      </c>
      <c r="H406" s="21">
        <v>343</v>
      </c>
      <c r="I406" s="21">
        <v>312</v>
      </c>
      <c r="J406" s="21">
        <v>312</v>
      </c>
      <c r="K406" s="21">
        <v>312</v>
      </c>
    </row>
    <row r="407" spans="1:11" ht="15" customHeight="1" thickBot="1" x14ac:dyDescent="0.35">
      <c r="A407" s="362"/>
      <c r="B407" s="305"/>
      <c r="C407" s="286"/>
      <c r="D407" s="293"/>
      <c r="E407" s="241" t="s">
        <v>171</v>
      </c>
      <c r="F407" s="250" t="s">
        <v>176</v>
      </c>
      <c r="G407" s="107">
        <f t="shared" si="81"/>
        <v>32</v>
      </c>
      <c r="H407" s="108">
        <v>32</v>
      </c>
      <c r="I407" s="108"/>
      <c r="J407" s="108"/>
      <c r="K407" s="108"/>
    </row>
    <row r="408" spans="1:11" ht="15" customHeight="1" thickBot="1" x14ac:dyDescent="0.35">
      <c r="A408" s="362"/>
      <c r="B408" s="306"/>
      <c r="C408" s="291"/>
      <c r="D408" s="288" t="s">
        <v>121</v>
      </c>
      <c r="E408" s="289"/>
      <c r="F408" s="290"/>
      <c r="G408" s="201">
        <f>SUM(G403:G407)</f>
        <v>9834</v>
      </c>
      <c r="H408" s="201">
        <f>SUM(H403:H407)</f>
        <v>2192</v>
      </c>
      <c r="I408" s="201">
        <f>SUM(I403:I407)</f>
        <v>2398</v>
      </c>
      <c r="J408" s="201">
        <f>SUM(J403:J407)</f>
        <v>3129</v>
      </c>
      <c r="K408" s="204">
        <f>SUM(K403:K407)</f>
        <v>2115</v>
      </c>
    </row>
    <row r="409" spans="1:11" ht="15" customHeight="1" thickBot="1" x14ac:dyDescent="0.35">
      <c r="A409" s="362"/>
      <c r="B409" s="317" t="s">
        <v>135</v>
      </c>
      <c r="C409" s="285" t="s">
        <v>136</v>
      </c>
      <c r="D409" s="245">
        <v>151</v>
      </c>
      <c r="E409" s="244" t="s">
        <v>40</v>
      </c>
      <c r="F409" s="246" t="s">
        <v>51</v>
      </c>
      <c r="G409" s="260">
        <f t="shared" si="81"/>
        <v>1500</v>
      </c>
      <c r="H409" s="266">
        <v>100</v>
      </c>
      <c r="I409" s="266">
        <v>300</v>
      </c>
      <c r="J409" s="266">
        <v>300</v>
      </c>
      <c r="K409" s="266">
        <v>800</v>
      </c>
    </row>
    <row r="410" spans="1:11" ht="15" customHeight="1" thickBot="1" x14ac:dyDescent="0.35">
      <c r="A410" s="362"/>
      <c r="B410" s="305"/>
      <c r="C410" s="287"/>
      <c r="D410" s="288" t="s">
        <v>133</v>
      </c>
      <c r="E410" s="289"/>
      <c r="F410" s="290"/>
      <c r="G410" s="201">
        <f>SUM(G409)</f>
        <v>1500</v>
      </c>
      <c r="H410" s="201">
        <f t="shared" ref="H410:K410" si="83">SUM(H409)</f>
        <v>100</v>
      </c>
      <c r="I410" s="201">
        <f t="shared" si="83"/>
        <v>300</v>
      </c>
      <c r="J410" s="201">
        <f t="shared" si="83"/>
        <v>300</v>
      </c>
      <c r="K410" s="204">
        <f t="shared" si="83"/>
        <v>800</v>
      </c>
    </row>
    <row r="411" spans="1:11" ht="15" customHeight="1" thickBot="1" x14ac:dyDescent="0.35">
      <c r="A411" s="180" t="s">
        <v>204</v>
      </c>
      <c r="B411" s="318" t="s">
        <v>203</v>
      </c>
      <c r="C411" s="319"/>
      <c r="D411" s="319"/>
      <c r="E411" s="319"/>
      <c r="F411" s="320"/>
      <c r="G411" s="181">
        <f>SUM(G413,G417,G419,G426,G429+G436)</f>
        <v>217768</v>
      </c>
      <c r="H411" s="181">
        <f>SUM(H413,H417,H419,H426,H429+H436)</f>
        <v>88561</v>
      </c>
      <c r="I411" s="181">
        <f>SUM(I413,I417,I419,I426,I429+I436)</f>
        <v>70836</v>
      </c>
      <c r="J411" s="181">
        <f>SUM(J413,J417,J419,J426,J429+J436)</f>
        <v>44623</v>
      </c>
      <c r="K411" s="182">
        <f>SUM(K413,K417,K419,K426,K429+K436)</f>
        <v>13748</v>
      </c>
    </row>
    <row r="412" spans="1:11" ht="20.399999999999999" customHeight="1" thickBot="1" x14ac:dyDescent="0.35">
      <c r="A412" s="362"/>
      <c r="B412" s="305" t="s">
        <v>60</v>
      </c>
      <c r="C412" s="286" t="s">
        <v>16</v>
      </c>
      <c r="D412" s="74">
        <v>151</v>
      </c>
      <c r="E412" s="244" t="s">
        <v>22</v>
      </c>
      <c r="F412" s="242" t="s">
        <v>23</v>
      </c>
      <c r="G412" s="260">
        <f t="shared" si="81"/>
        <v>83837</v>
      </c>
      <c r="H412" s="266">
        <v>26783</v>
      </c>
      <c r="I412" s="266">
        <v>30600</v>
      </c>
      <c r="J412" s="266">
        <v>20940</v>
      </c>
      <c r="K412" s="266">
        <v>5514</v>
      </c>
    </row>
    <row r="413" spans="1:11" ht="20.399999999999999" customHeight="1" thickBot="1" x14ac:dyDescent="0.35">
      <c r="A413" s="362"/>
      <c r="B413" s="306"/>
      <c r="C413" s="291"/>
      <c r="D413" s="288" t="s">
        <v>36</v>
      </c>
      <c r="E413" s="289"/>
      <c r="F413" s="290"/>
      <c r="G413" s="201">
        <f>SUM(G412:G412)</f>
        <v>83837</v>
      </c>
      <c r="H413" s="201">
        <f>SUM(H412:H412)</f>
        <v>26783</v>
      </c>
      <c r="I413" s="201">
        <f>SUM(I412:I412)</f>
        <v>30600</v>
      </c>
      <c r="J413" s="201">
        <f>SUM(J412:J412)</f>
        <v>20940</v>
      </c>
      <c r="K413" s="204">
        <f>SUM(K412:K412)</f>
        <v>5514</v>
      </c>
    </row>
    <row r="414" spans="1:11" ht="23.25" customHeight="1" x14ac:dyDescent="0.3">
      <c r="A414" s="362"/>
      <c r="B414" s="317" t="s">
        <v>86</v>
      </c>
      <c r="C414" s="285" t="s">
        <v>87</v>
      </c>
      <c r="D414" s="295">
        <v>151</v>
      </c>
      <c r="E414" s="238" t="s">
        <v>43</v>
      </c>
      <c r="F414" s="249" t="s">
        <v>54</v>
      </c>
      <c r="G414" s="53">
        <f t="shared" si="81"/>
        <v>3200</v>
      </c>
      <c r="H414" s="58">
        <v>500</v>
      </c>
      <c r="I414" s="58">
        <v>1200</v>
      </c>
      <c r="J414" s="58">
        <v>500</v>
      </c>
      <c r="K414" s="58">
        <v>1000</v>
      </c>
    </row>
    <row r="415" spans="1:11" ht="15" customHeight="1" x14ac:dyDescent="0.3">
      <c r="A415" s="362"/>
      <c r="B415" s="305"/>
      <c r="C415" s="286"/>
      <c r="D415" s="304"/>
      <c r="E415" s="43" t="s">
        <v>44</v>
      </c>
      <c r="F415" s="5" t="s">
        <v>55</v>
      </c>
      <c r="G415" s="24">
        <f t="shared" si="81"/>
        <v>13332</v>
      </c>
      <c r="H415" s="21">
        <v>6724</v>
      </c>
      <c r="I415" s="21">
        <v>5593</v>
      </c>
      <c r="J415" s="21">
        <v>1015</v>
      </c>
      <c r="K415" s="21"/>
    </row>
    <row r="416" spans="1:11" ht="15" customHeight="1" thickBot="1" x14ac:dyDescent="0.35">
      <c r="A416" s="362"/>
      <c r="B416" s="305"/>
      <c r="C416" s="286"/>
      <c r="D416" s="239">
        <v>155</v>
      </c>
      <c r="E416" s="241" t="s">
        <v>44</v>
      </c>
      <c r="F416" s="253" t="s">
        <v>55</v>
      </c>
      <c r="G416" s="107">
        <f t="shared" si="81"/>
        <v>34</v>
      </c>
      <c r="H416" s="108">
        <v>34</v>
      </c>
      <c r="I416" s="108"/>
      <c r="J416" s="108"/>
      <c r="K416" s="108"/>
    </row>
    <row r="417" spans="1:11" ht="15" customHeight="1" thickBot="1" x14ac:dyDescent="0.35">
      <c r="A417" s="362"/>
      <c r="B417" s="306"/>
      <c r="C417" s="291"/>
      <c r="D417" s="288" t="s">
        <v>90</v>
      </c>
      <c r="E417" s="289"/>
      <c r="F417" s="290"/>
      <c r="G417" s="201">
        <f>SUM(G414:G416)</f>
        <v>16566</v>
      </c>
      <c r="H417" s="201">
        <f t="shared" ref="H417:K417" si="84">SUM(H414:H416)</f>
        <v>7258</v>
      </c>
      <c r="I417" s="201">
        <f t="shared" si="84"/>
        <v>6793</v>
      </c>
      <c r="J417" s="201">
        <f t="shared" si="84"/>
        <v>1515</v>
      </c>
      <c r="K417" s="204">
        <f t="shared" si="84"/>
        <v>1000</v>
      </c>
    </row>
    <row r="418" spans="1:11" ht="17.7" customHeight="1" thickBot="1" x14ac:dyDescent="0.35">
      <c r="A418" s="362"/>
      <c r="B418" s="317" t="s">
        <v>101</v>
      </c>
      <c r="C418" s="285" t="s">
        <v>102</v>
      </c>
      <c r="D418" s="245">
        <v>151</v>
      </c>
      <c r="E418" s="244" t="s">
        <v>44</v>
      </c>
      <c r="F418" s="242" t="s">
        <v>55</v>
      </c>
      <c r="G418" s="260">
        <f t="shared" si="81"/>
        <v>1000</v>
      </c>
      <c r="H418" s="266"/>
      <c r="I418" s="266">
        <v>1000</v>
      </c>
      <c r="J418" s="266"/>
      <c r="K418" s="266"/>
    </row>
    <row r="419" spans="1:11" ht="19.649999999999999" customHeight="1" thickBot="1" x14ac:dyDescent="0.35">
      <c r="A419" s="362"/>
      <c r="B419" s="306"/>
      <c r="C419" s="291"/>
      <c r="D419" s="288" t="s">
        <v>103</v>
      </c>
      <c r="E419" s="289"/>
      <c r="F419" s="290"/>
      <c r="G419" s="201">
        <f>SUM(G418)</f>
        <v>1000</v>
      </c>
      <c r="H419" s="201">
        <f t="shared" ref="H419:K419" si="85">SUM(H418)</f>
        <v>0</v>
      </c>
      <c r="I419" s="201">
        <f t="shared" si="85"/>
        <v>1000</v>
      </c>
      <c r="J419" s="201">
        <f t="shared" si="85"/>
        <v>0</v>
      </c>
      <c r="K419" s="204">
        <f t="shared" si="85"/>
        <v>0</v>
      </c>
    </row>
    <row r="420" spans="1:11" ht="27" customHeight="1" x14ac:dyDescent="0.3">
      <c r="A420" s="362"/>
      <c r="B420" s="317" t="s">
        <v>109</v>
      </c>
      <c r="C420" s="285" t="s">
        <v>122</v>
      </c>
      <c r="D420" s="295">
        <v>142</v>
      </c>
      <c r="E420" s="238" t="s">
        <v>187</v>
      </c>
      <c r="F420" s="249" t="s">
        <v>193</v>
      </c>
      <c r="G420" s="53">
        <f t="shared" si="81"/>
        <v>793</v>
      </c>
      <c r="H420" s="58">
        <v>200</v>
      </c>
      <c r="I420" s="58">
        <v>200</v>
      </c>
      <c r="J420" s="58">
        <v>200</v>
      </c>
      <c r="K420" s="58">
        <v>193</v>
      </c>
    </row>
    <row r="421" spans="1:11" ht="27" customHeight="1" x14ac:dyDescent="0.3">
      <c r="A421" s="362"/>
      <c r="B421" s="305"/>
      <c r="C421" s="286"/>
      <c r="D421" s="295"/>
      <c r="E421" s="43" t="s">
        <v>183</v>
      </c>
      <c r="F421" s="23" t="s">
        <v>184</v>
      </c>
      <c r="G421" s="24">
        <f t="shared" si="81"/>
        <v>2547</v>
      </c>
      <c r="H421" s="21"/>
      <c r="I421" s="21">
        <v>140</v>
      </c>
      <c r="J421" s="21">
        <v>2407</v>
      </c>
      <c r="K421" s="21"/>
    </row>
    <row r="422" spans="1:11" ht="15" customHeight="1" x14ac:dyDescent="0.3">
      <c r="A422" s="362"/>
      <c r="B422" s="305"/>
      <c r="C422" s="286"/>
      <c r="D422" s="295"/>
      <c r="E422" s="43" t="s">
        <v>38</v>
      </c>
      <c r="F422" s="23" t="s">
        <v>49</v>
      </c>
      <c r="G422" s="24">
        <f t="shared" si="81"/>
        <v>12995</v>
      </c>
      <c r="H422" s="21">
        <v>4460</v>
      </c>
      <c r="I422" s="21">
        <v>3655</v>
      </c>
      <c r="J422" s="21">
        <v>3650</v>
      </c>
      <c r="K422" s="21">
        <v>1230</v>
      </c>
    </row>
    <row r="423" spans="1:11" ht="22.65" customHeight="1" x14ac:dyDescent="0.3">
      <c r="A423" s="362"/>
      <c r="B423" s="305"/>
      <c r="C423" s="286"/>
      <c r="D423" s="295"/>
      <c r="E423" s="43" t="s">
        <v>170</v>
      </c>
      <c r="F423" s="23" t="s">
        <v>175</v>
      </c>
      <c r="G423" s="24">
        <f t="shared" si="81"/>
        <v>9665</v>
      </c>
      <c r="H423" s="21">
        <v>3838</v>
      </c>
      <c r="I423" s="21">
        <v>3198</v>
      </c>
      <c r="J423" s="21">
        <v>2606</v>
      </c>
      <c r="K423" s="21">
        <v>23</v>
      </c>
    </row>
    <row r="424" spans="1:11" ht="15" customHeight="1" x14ac:dyDescent="0.3">
      <c r="A424" s="362"/>
      <c r="B424" s="305"/>
      <c r="C424" s="286"/>
      <c r="D424" s="295"/>
      <c r="E424" s="43" t="s">
        <v>46</v>
      </c>
      <c r="F424" s="23" t="s">
        <v>57</v>
      </c>
      <c r="G424" s="24">
        <f t="shared" si="81"/>
        <v>18252</v>
      </c>
      <c r="H424" s="21">
        <v>5273</v>
      </c>
      <c r="I424" s="21">
        <v>4870</v>
      </c>
      <c r="J424" s="21">
        <v>4670</v>
      </c>
      <c r="K424" s="21">
        <v>3439</v>
      </c>
    </row>
    <row r="425" spans="1:11" ht="15" customHeight="1" thickBot="1" x14ac:dyDescent="0.35">
      <c r="A425" s="362"/>
      <c r="B425" s="305"/>
      <c r="C425" s="286"/>
      <c r="D425" s="295"/>
      <c r="E425" s="241" t="s">
        <v>171</v>
      </c>
      <c r="F425" s="250" t="s">
        <v>176</v>
      </c>
      <c r="G425" s="107">
        <f t="shared" si="81"/>
        <v>320</v>
      </c>
      <c r="H425" s="108"/>
      <c r="I425" s="108"/>
      <c r="J425" s="108">
        <v>320</v>
      </c>
      <c r="K425" s="108"/>
    </row>
    <row r="426" spans="1:11" ht="15" customHeight="1" thickBot="1" x14ac:dyDescent="0.35">
      <c r="A426" s="362"/>
      <c r="B426" s="306"/>
      <c r="C426" s="291"/>
      <c r="D426" s="288" t="s">
        <v>121</v>
      </c>
      <c r="E426" s="289"/>
      <c r="F426" s="290"/>
      <c r="G426" s="201">
        <f>SUM(G420:G425)</f>
        <v>44572</v>
      </c>
      <c r="H426" s="201">
        <f>SUM(H420:H425)</f>
        <v>13771</v>
      </c>
      <c r="I426" s="201">
        <f>SUM(I420:I425)</f>
        <v>12063</v>
      </c>
      <c r="J426" s="201">
        <f>SUM(J420:J425)</f>
        <v>13853</v>
      </c>
      <c r="K426" s="204">
        <f>SUM(K420:K425)</f>
        <v>4885</v>
      </c>
    </row>
    <row r="427" spans="1:11" ht="17.399999999999999" customHeight="1" x14ac:dyDescent="0.3">
      <c r="A427" s="362"/>
      <c r="B427" s="305" t="s">
        <v>128</v>
      </c>
      <c r="C427" s="286" t="s">
        <v>48</v>
      </c>
      <c r="D427" s="75">
        <v>151</v>
      </c>
      <c r="E427" s="238" t="s">
        <v>48</v>
      </c>
      <c r="F427" s="249" t="s">
        <v>23</v>
      </c>
      <c r="G427" s="53">
        <f t="shared" si="81"/>
        <v>14278</v>
      </c>
      <c r="H427" s="58">
        <v>4600</v>
      </c>
      <c r="I427" s="58">
        <v>4950</v>
      </c>
      <c r="J427" s="58">
        <v>3085</v>
      </c>
      <c r="K427" s="58">
        <v>1643</v>
      </c>
    </row>
    <row r="428" spans="1:11" ht="17.399999999999999" customHeight="1" thickBot="1" x14ac:dyDescent="0.35">
      <c r="A428" s="362"/>
      <c r="B428" s="305"/>
      <c r="C428" s="286"/>
      <c r="D428" s="245">
        <v>144</v>
      </c>
      <c r="E428" s="241" t="s">
        <v>48</v>
      </c>
      <c r="F428" s="250" t="s">
        <v>23</v>
      </c>
      <c r="G428" s="107">
        <f t="shared" si="81"/>
        <v>600</v>
      </c>
      <c r="H428" s="108"/>
      <c r="I428" s="108">
        <v>600</v>
      </c>
      <c r="J428" s="108"/>
      <c r="K428" s="108"/>
    </row>
    <row r="429" spans="1:11" ht="18" customHeight="1" thickBot="1" x14ac:dyDescent="0.35">
      <c r="A429" s="362"/>
      <c r="B429" s="306"/>
      <c r="C429" s="291"/>
      <c r="D429" s="288" t="s">
        <v>125</v>
      </c>
      <c r="E429" s="289"/>
      <c r="F429" s="290"/>
      <c r="G429" s="201">
        <f>SUM(G427:G428)</f>
        <v>14878</v>
      </c>
      <c r="H429" s="201">
        <f t="shared" ref="H429:K429" si="86">SUM(H427:H428)</f>
        <v>4600</v>
      </c>
      <c r="I429" s="201">
        <f t="shared" si="86"/>
        <v>5550</v>
      </c>
      <c r="J429" s="201">
        <f t="shared" si="86"/>
        <v>3085</v>
      </c>
      <c r="K429" s="204">
        <f t="shared" si="86"/>
        <v>1643</v>
      </c>
    </row>
    <row r="430" spans="1:11" ht="15" customHeight="1" x14ac:dyDescent="0.3">
      <c r="A430" s="362"/>
      <c r="B430" s="305" t="s">
        <v>135</v>
      </c>
      <c r="C430" s="286" t="s">
        <v>136</v>
      </c>
      <c r="D430" s="295">
        <v>151</v>
      </c>
      <c r="E430" s="238" t="s">
        <v>40</v>
      </c>
      <c r="F430" s="249" t="s">
        <v>51</v>
      </c>
      <c r="G430" s="53">
        <f t="shared" si="81"/>
        <v>21596</v>
      </c>
      <c r="H430" s="58">
        <v>14030</v>
      </c>
      <c r="I430" s="58">
        <v>4730</v>
      </c>
      <c r="J430" s="58">
        <v>2130</v>
      </c>
      <c r="K430" s="58">
        <v>706</v>
      </c>
    </row>
    <row r="431" spans="1:11" ht="15" customHeight="1" x14ac:dyDescent="0.3">
      <c r="A431" s="362"/>
      <c r="B431" s="305"/>
      <c r="C431" s="286"/>
      <c r="D431" s="295"/>
      <c r="E431" s="43" t="s">
        <v>41</v>
      </c>
      <c r="F431" s="23" t="s">
        <v>52</v>
      </c>
      <c r="G431" s="24">
        <f t="shared" si="81"/>
        <v>6700</v>
      </c>
      <c r="H431" s="21">
        <v>2200</v>
      </c>
      <c r="I431" s="21">
        <v>1500</v>
      </c>
      <c r="J431" s="21">
        <v>3000</v>
      </c>
      <c r="K431" s="21"/>
    </row>
    <row r="432" spans="1:11" ht="15" customHeight="1" x14ac:dyDescent="0.3">
      <c r="A432" s="362"/>
      <c r="B432" s="305"/>
      <c r="C432" s="286"/>
      <c r="D432" s="304"/>
      <c r="E432" s="43" t="s">
        <v>42</v>
      </c>
      <c r="F432" s="23" t="s">
        <v>53</v>
      </c>
      <c r="G432" s="24">
        <f t="shared" si="81"/>
        <v>16000</v>
      </c>
      <c r="H432" s="21">
        <v>7500</v>
      </c>
      <c r="I432" s="21">
        <v>8500</v>
      </c>
      <c r="J432" s="21"/>
      <c r="K432" s="21"/>
    </row>
    <row r="433" spans="1:11" ht="15" customHeight="1" x14ac:dyDescent="0.3">
      <c r="A433" s="362"/>
      <c r="B433" s="305"/>
      <c r="C433" s="286"/>
      <c r="D433" s="152">
        <v>155</v>
      </c>
      <c r="E433" s="43" t="s">
        <v>40</v>
      </c>
      <c r="F433" s="23" t="s">
        <v>51</v>
      </c>
      <c r="G433" s="24">
        <f t="shared" si="81"/>
        <v>49</v>
      </c>
      <c r="H433" s="21">
        <v>49</v>
      </c>
      <c r="I433" s="21"/>
      <c r="J433" s="21"/>
      <c r="K433" s="21"/>
    </row>
    <row r="434" spans="1:11" ht="15" customHeight="1" x14ac:dyDescent="0.3">
      <c r="A434" s="362"/>
      <c r="B434" s="305"/>
      <c r="C434" s="286"/>
      <c r="D434" s="15" t="s">
        <v>99</v>
      </c>
      <c r="E434" s="43" t="s">
        <v>41</v>
      </c>
      <c r="F434" s="5" t="s">
        <v>52</v>
      </c>
      <c r="G434" s="24">
        <f t="shared" si="81"/>
        <v>300</v>
      </c>
      <c r="H434" s="21">
        <v>100</v>
      </c>
      <c r="I434" s="21">
        <v>100</v>
      </c>
      <c r="J434" s="21">
        <v>100</v>
      </c>
      <c r="K434" s="21"/>
    </row>
    <row r="435" spans="1:11" ht="15" customHeight="1" thickBot="1" x14ac:dyDescent="0.35">
      <c r="A435" s="362"/>
      <c r="B435" s="305"/>
      <c r="C435" s="286"/>
      <c r="D435" s="239" t="s">
        <v>100</v>
      </c>
      <c r="E435" s="241" t="s">
        <v>41</v>
      </c>
      <c r="F435" s="253" t="s">
        <v>52</v>
      </c>
      <c r="G435" s="107">
        <f t="shared" si="81"/>
        <v>12270</v>
      </c>
      <c r="H435" s="108">
        <v>12270</v>
      </c>
      <c r="I435" s="108"/>
      <c r="J435" s="108"/>
      <c r="K435" s="108"/>
    </row>
    <row r="436" spans="1:11" ht="15" customHeight="1" thickBot="1" x14ac:dyDescent="0.35">
      <c r="A436" s="362"/>
      <c r="B436" s="305"/>
      <c r="C436" s="287"/>
      <c r="D436" s="288" t="s">
        <v>133</v>
      </c>
      <c r="E436" s="289"/>
      <c r="F436" s="290"/>
      <c r="G436" s="201">
        <f>SUM(G430:G435)</f>
        <v>56915</v>
      </c>
      <c r="H436" s="201">
        <f>SUM(H430:H435)</f>
        <v>36149</v>
      </c>
      <c r="I436" s="201">
        <f>SUM(I430:I435)</f>
        <v>14830</v>
      </c>
      <c r="J436" s="201">
        <f>SUM(J430:J435)</f>
        <v>5230</v>
      </c>
      <c r="K436" s="204">
        <f>SUM(K430:K435)</f>
        <v>706</v>
      </c>
    </row>
    <row r="437" spans="1:11" ht="15" customHeight="1" thickBot="1" x14ac:dyDescent="0.35">
      <c r="A437" s="180" t="s">
        <v>206</v>
      </c>
      <c r="B437" s="318" t="s">
        <v>207</v>
      </c>
      <c r="C437" s="319"/>
      <c r="D437" s="319"/>
      <c r="E437" s="319"/>
      <c r="F437" s="320"/>
      <c r="G437" s="185">
        <f>SUM(G439,G441,G443,G448,G450,G456)</f>
        <v>473661</v>
      </c>
      <c r="H437" s="185">
        <f t="shared" ref="H437:K437" si="87">SUM(H439,H441,H443,H448,H450,H456)</f>
        <v>140675</v>
      </c>
      <c r="I437" s="185">
        <f t="shared" si="87"/>
        <v>144970</v>
      </c>
      <c r="J437" s="185">
        <f t="shared" si="87"/>
        <v>116219</v>
      </c>
      <c r="K437" s="185">
        <f t="shared" si="87"/>
        <v>71797</v>
      </c>
    </row>
    <row r="438" spans="1:11" ht="18" customHeight="1" thickBot="1" x14ac:dyDescent="0.35">
      <c r="A438" s="324"/>
      <c r="B438" s="305" t="s">
        <v>60</v>
      </c>
      <c r="C438" s="286" t="s">
        <v>16</v>
      </c>
      <c r="D438" s="244">
        <v>151</v>
      </c>
      <c r="E438" s="117" t="s">
        <v>22</v>
      </c>
      <c r="F438" s="121" t="s">
        <v>23</v>
      </c>
      <c r="G438" s="260">
        <f t="shared" si="81"/>
        <v>62492</v>
      </c>
      <c r="H438" s="266">
        <v>19774</v>
      </c>
      <c r="I438" s="266">
        <v>17925</v>
      </c>
      <c r="J438" s="266">
        <v>16724</v>
      </c>
      <c r="K438" s="266">
        <v>8069</v>
      </c>
    </row>
    <row r="439" spans="1:11" ht="18.75" customHeight="1" thickBot="1" x14ac:dyDescent="0.35">
      <c r="A439" s="324"/>
      <c r="B439" s="306"/>
      <c r="C439" s="291"/>
      <c r="D439" s="288" t="s">
        <v>36</v>
      </c>
      <c r="E439" s="289"/>
      <c r="F439" s="290"/>
      <c r="G439" s="201">
        <f>SUM(G438:G438)</f>
        <v>62492</v>
      </c>
      <c r="H439" s="201">
        <f>SUM(H438:H438)</f>
        <v>19774</v>
      </c>
      <c r="I439" s="201">
        <f>SUM(I438:I438)</f>
        <v>17925</v>
      </c>
      <c r="J439" s="201">
        <f>SUM(J438:J438)</f>
        <v>16724</v>
      </c>
      <c r="K439" s="204">
        <f>SUM(K438:K438)</f>
        <v>8069</v>
      </c>
    </row>
    <row r="440" spans="1:11" ht="24.6" customHeight="1" x14ac:dyDescent="0.3">
      <c r="A440" s="324"/>
      <c r="B440" s="317" t="s">
        <v>86</v>
      </c>
      <c r="C440" s="285" t="s">
        <v>87</v>
      </c>
      <c r="D440" s="238">
        <v>151</v>
      </c>
      <c r="E440" s="245" t="s">
        <v>43</v>
      </c>
      <c r="F440" s="246" t="s">
        <v>54</v>
      </c>
      <c r="G440" s="53">
        <f t="shared" si="81"/>
        <v>22000</v>
      </c>
      <c r="H440" s="58">
        <v>2000</v>
      </c>
      <c r="I440" s="58">
        <v>2000</v>
      </c>
      <c r="J440" s="58">
        <v>2000</v>
      </c>
      <c r="K440" s="58">
        <v>16000</v>
      </c>
    </row>
    <row r="441" spans="1:11" ht="16.95" customHeight="1" x14ac:dyDescent="0.3">
      <c r="A441" s="324"/>
      <c r="B441" s="306"/>
      <c r="C441" s="347"/>
      <c r="D441" s="300" t="s">
        <v>90</v>
      </c>
      <c r="E441" s="376"/>
      <c r="F441" s="301"/>
      <c r="G441" s="174">
        <f>SUM(G440:G440)</f>
        <v>22000</v>
      </c>
      <c r="H441" s="174">
        <f>SUM(H440:H440)</f>
        <v>2000</v>
      </c>
      <c r="I441" s="174">
        <f>SUM(I440:I440)</f>
        <v>2000</v>
      </c>
      <c r="J441" s="174">
        <f>SUM(J440:J440)</f>
        <v>2000</v>
      </c>
      <c r="K441" s="174">
        <f>SUM(K440:K440)</f>
        <v>16000</v>
      </c>
    </row>
    <row r="442" spans="1:11" ht="15" customHeight="1" thickBot="1" x14ac:dyDescent="0.35">
      <c r="A442" s="324"/>
      <c r="B442" s="305" t="s">
        <v>101</v>
      </c>
      <c r="C442" s="394" t="s">
        <v>102</v>
      </c>
      <c r="D442" s="241">
        <v>151</v>
      </c>
      <c r="E442" s="239" t="s">
        <v>208</v>
      </c>
      <c r="F442" s="253" t="s">
        <v>209</v>
      </c>
      <c r="G442" s="107">
        <f t="shared" si="81"/>
        <v>1000</v>
      </c>
      <c r="H442" s="108">
        <v>1000</v>
      </c>
      <c r="I442" s="108"/>
      <c r="J442" s="108"/>
      <c r="K442" s="108"/>
    </row>
    <row r="443" spans="1:11" ht="15" customHeight="1" thickBot="1" x14ac:dyDescent="0.35">
      <c r="A443" s="324"/>
      <c r="B443" s="306"/>
      <c r="C443" s="396"/>
      <c r="D443" s="288" t="s">
        <v>103</v>
      </c>
      <c r="E443" s="289"/>
      <c r="F443" s="290"/>
      <c r="G443" s="201">
        <f>SUM(G442:G442)</f>
        <v>1000</v>
      </c>
      <c r="H443" s="201">
        <f>SUM(H442:H442)</f>
        <v>1000</v>
      </c>
      <c r="I443" s="201">
        <f>SUM(I442:I442)</f>
        <v>0</v>
      </c>
      <c r="J443" s="201">
        <f>SUM(J442:J442)</f>
        <v>0</v>
      </c>
      <c r="K443" s="204">
        <f>SUM(K442:K442)</f>
        <v>0</v>
      </c>
    </row>
    <row r="444" spans="1:11" ht="24" customHeight="1" x14ac:dyDescent="0.3">
      <c r="A444" s="324"/>
      <c r="B444" s="317" t="s">
        <v>109</v>
      </c>
      <c r="C444" s="285" t="s">
        <v>122</v>
      </c>
      <c r="D444" s="293">
        <v>142</v>
      </c>
      <c r="E444" s="238" t="s">
        <v>187</v>
      </c>
      <c r="F444" s="249" t="s">
        <v>193</v>
      </c>
      <c r="G444" s="53">
        <f t="shared" si="81"/>
        <v>793</v>
      </c>
      <c r="H444" s="58">
        <v>199</v>
      </c>
      <c r="I444" s="58">
        <v>198</v>
      </c>
      <c r="J444" s="58">
        <v>198</v>
      </c>
      <c r="K444" s="58">
        <v>198</v>
      </c>
    </row>
    <row r="445" spans="1:11" ht="33.450000000000003" customHeight="1" x14ac:dyDescent="0.3">
      <c r="A445" s="324"/>
      <c r="B445" s="305"/>
      <c r="C445" s="286"/>
      <c r="D445" s="293"/>
      <c r="E445" s="43" t="s">
        <v>183</v>
      </c>
      <c r="F445" s="23" t="s">
        <v>184</v>
      </c>
      <c r="G445" s="24">
        <f t="shared" si="81"/>
        <v>11152</v>
      </c>
      <c r="H445" s="21"/>
      <c r="I445" s="21">
        <v>2000</v>
      </c>
      <c r="J445" s="21">
        <v>9152</v>
      </c>
      <c r="K445" s="21"/>
    </row>
    <row r="446" spans="1:11" ht="15" customHeight="1" x14ac:dyDescent="0.3">
      <c r="A446" s="324"/>
      <c r="B446" s="305"/>
      <c r="C446" s="286"/>
      <c r="D446" s="293"/>
      <c r="E446" s="43" t="s">
        <v>46</v>
      </c>
      <c r="F446" s="23" t="s">
        <v>57</v>
      </c>
      <c r="G446" s="24">
        <f t="shared" si="81"/>
        <v>39448</v>
      </c>
      <c r="H446" s="21">
        <v>9864</v>
      </c>
      <c r="I446" s="21">
        <v>9864</v>
      </c>
      <c r="J446" s="21">
        <v>9863</v>
      </c>
      <c r="K446" s="21">
        <v>9857</v>
      </c>
    </row>
    <row r="447" spans="1:11" ht="15" customHeight="1" thickBot="1" x14ac:dyDescent="0.35">
      <c r="A447" s="324"/>
      <c r="B447" s="305"/>
      <c r="C447" s="286"/>
      <c r="D447" s="293"/>
      <c r="E447" s="241" t="s">
        <v>171</v>
      </c>
      <c r="F447" s="250" t="s">
        <v>176</v>
      </c>
      <c r="G447" s="107">
        <f t="shared" si="81"/>
        <v>392</v>
      </c>
      <c r="H447" s="108"/>
      <c r="I447" s="108"/>
      <c r="J447" s="108">
        <v>392</v>
      </c>
      <c r="K447" s="108"/>
    </row>
    <row r="448" spans="1:11" ht="15" customHeight="1" thickBot="1" x14ac:dyDescent="0.35">
      <c r="A448" s="324"/>
      <c r="B448" s="306"/>
      <c r="C448" s="291"/>
      <c r="D448" s="288" t="s">
        <v>121</v>
      </c>
      <c r="E448" s="289"/>
      <c r="F448" s="290"/>
      <c r="G448" s="201">
        <f>SUM(G444:G447)</f>
        <v>51785</v>
      </c>
      <c r="H448" s="201">
        <f>SUM(H444:H447)</f>
        <v>10063</v>
      </c>
      <c r="I448" s="201">
        <f>SUM(I444:I447)</f>
        <v>12062</v>
      </c>
      <c r="J448" s="201">
        <f>SUM(J444:J447)</f>
        <v>19605</v>
      </c>
      <c r="K448" s="204">
        <f>SUM(K444:K447)</f>
        <v>10055</v>
      </c>
    </row>
    <row r="449" spans="1:11" ht="15" customHeight="1" thickBot="1" x14ac:dyDescent="0.35">
      <c r="A449" s="324"/>
      <c r="B449" s="426" t="s">
        <v>128</v>
      </c>
      <c r="C449" s="441" t="s">
        <v>127</v>
      </c>
      <c r="D449" s="267">
        <v>144</v>
      </c>
      <c r="E449" s="244" t="s">
        <v>48</v>
      </c>
      <c r="F449" s="246" t="s">
        <v>23</v>
      </c>
      <c r="G449" s="110">
        <f>SUM(H449:K449)</f>
        <v>600</v>
      </c>
      <c r="H449" s="111"/>
      <c r="I449" s="111">
        <v>600</v>
      </c>
      <c r="J449" s="111"/>
      <c r="K449" s="111"/>
    </row>
    <row r="450" spans="1:11" ht="15" customHeight="1" thickBot="1" x14ac:dyDescent="0.35">
      <c r="A450" s="324"/>
      <c r="B450" s="426"/>
      <c r="C450" s="442"/>
      <c r="D450" s="288" t="s">
        <v>125</v>
      </c>
      <c r="E450" s="289"/>
      <c r="F450" s="290"/>
      <c r="G450" s="201">
        <f>SUM(G449)</f>
        <v>600</v>
      </c>
      <c r="H450" s="201">
        <f t="shared" ref="H450:K450" si="88">SUM(H449)</f>
        <v>0</v>
      </c>
      <c r="I450" s="201">
        <f t="shared" si="88"/>
        <v>600</v>
      </c>
      <c r="J450" s="201">
        <f t="shared" si="88"/>
        <v>0</v>
      </c>
      <c r="K450" s="204">
        <f t="shared" si="88"/>
        <v>0</v>
      </c>
    </row>
    <row r="451" spans="1:11" ht="15" customHeight="1" x14ac:dyDescent="0.3">
      <c r="A451" s="324"/>
      <c r="B451" s="305" t="s">
        <v>135</v>
      </c>
      <c r="C451" s="286" t="s">
        <v>136</v>
      </c>
      <c r="D451" s="295">
        <v>151</v>
      </c>
      <c r="E451" s="238" t="s">
        <v>40</v>
      </c>
      <c r="F451" s="249" t="s">
        <v>51</v>
      </c>
      <c r="G451" s="53">
        <f>SUM(H451:K451)</f>
        <v>216729</v>
      </c>
      <c r="H451" s="248">
        <v>74783</v>
      </c>
      <c r="I451" s="248">
        <v>60383</v>
      </c>
      <c r="J451" s="248">
        <v>58890</v>
      </c>
      <c r="K451" s="248">
        <v>22673</v>
      </c>
    </row>
    <row r="452" spans="1:11" ht="15" customHeight="1" x14ac:dyDescent="0.3">
      <c r="A452" s="324"/>
      <c r="B452" s="305"/>
      <c r="C452" s="286"/>
      <c r="D452" s="295"/>
      <c r="E452" s="43" t="s">
        <v>41</v>
      </c>
      <c r="F452" s="5" t="s">
        <v>52</v>
      </c>
      <c r="G452" s="24">
        <f t="shared" si="81"/>
        <v>27000</v>
      </c>
      <c r="H452" s="21">
        <v>11000</v>
      </c>
      <c r="I452" s="21">
        <v>10000</v>
      </c>
      <c r="J452" s="21">
        <v>4000</v>
      </c>
      <c r="K452" s="21">
        <v>2000</v>
      </c>
    </row>
    <row r="453" spans="1:11" ht="15" customHeight="1" x14ac:dyDescent="0.3">
      <c r="A453" s="324"/>
      <c r="B453" s="305"/>
      <c r="C453" s="286"/>
      <c r="D453" s="304"/>
      <c r="E453" s="43" t="s">
        <v>42</v>
      </c>
      <c r="F453" s="23" t="s">
        <v>53</v>
      </c>
      <c r="G453" s="24">
        <f t="shared" si="81"/>
        <v>90000</v>
      </c>
      <c r="H453" s="21">
        <v>20000</v>
      </c>
      <c r="I453" s="21">
        <v>42000</v>
      </c>
      <c r="J453" s="21">
        <v>15000</v>
      </c>
      <c r="K453" s="21">
        <v>13000</v>
      </c>
    </row>
    <row r="454" spans="1:11" ht="15" customHeight="1" x14ac:dyDescent="0.3">
      <c r="A454" s="324"/>
      <c r="B454" s="305"/>
      <c r="C454" s="286"/>
      <c r="D454" s="294">
        <v>155</v>
      </c>
      <c r="E454" s="43" t="s">
        <v>40</v>
      </c>
      <c r="F454" s="23" t="s">
        <v>51</v>
      </c>
      <c r="G454" s="24">
        <f t="shared" si="81"/>
        <v>36</v>
      </c>
      <c r="H454" s="21">
        <v>36</v>
      </c>
      <c r="I454" s="21"/>
      <c r="J454" s="21"/>
      <c r="K454" s="21"/>
    </row>
    <row r="455" spans="1:11" ht="15" customHeight="1" thickBot="1" x14ac:dyDescent="0.35">
      <c r="A455" s="324"/>
      <c r="B455" s="305"/>
      <c r="C455" s="286"/>
      <c r="D455" s="295"/>
      <c r="E455" s="241" t="s">
        <v>42</v>
      </c>
      <c r="F455" s="250" t="s">
        <v>53</v>
      </c>
      <c r="G455" s="107">
        <f t="shared" si="81"/>
        <v>2019</v>
      </c>
      <c r="H455" s="108">
        <v>2019</v>
      </c>
      <c r="I455" s="108"/>
      <c r="J455" s="108"/>
      <c r="K455" s="108"/>
    </row>
    <row r="456" spans="1:11" ht="15" customHeight="1" thickBot="1" x14ac:dyDescent="0.35">
      <c r="A456" s="324"/>
      <c r="B456" s="305"/>
      <c r="C456" s="287"/>
      <c r="D456" s="288" t="s">
        <v>133</v>
      </c>
      <c r="E456" s="289"/>
      <c r="F456" s="290"/>
      <c r="G456" s="201">
        <f>SUM(G451:G455)</f>
        <v>335784</v>
      </c>
      <c r="H456" s="201">
        <f>SUM(H451:H455)</f>
        <v>107838</v>
      </c>
      <c r="I456" s="201">
        <f>SUM(I451:I455)</f>
        <v>112383</v>
      </c>
      <c r="J456" s="201">
        <f>SUM(J451:J455)</f>
        <v>77890</v>
      </c>
      <c r="K456" s="204">
        <f>SUM(K451:K455)</f>
        <v>37673</v>
      </c>
    </row>
    <row r="457" spans="1:11" ht="15" customHeight="1" thickBot="1" x14ac:dyDescent="0.35">
      <c r="A457" s="180" t="s">
        <v>210</v>
      </c>
      <c r="B457" s="310" t="s">
        <v>211</v>
      </c>
      <c r="C457" s="311"/>
      <c r="D457" s="311"/>
      <c r="E457" s="311"/>
      <c r="F457" s="312"/>
      <c r="G457" s="184">
        <f>SUM(G459,G462,G464,G470,G473,G479)</f>
        <v>166831</v>
      </c>
      <c r="H457" s="184">
        <f>SUM(H459,H462,H464,H470,H473,H479)</f>
        <v>74237</v>
      </c>
      <c r="I457" s="184">
        <f>SUM(I459,I462,I464,I470,I473,I479)</f>
        <v>57107</v>
      </c>
      <c r="J457" s="184">
        <f>SUM(J459,J462,J464,J470,J473,J479)</f>
        <v>35487</v>
      </c>
      <c r="K457" s="212">
        <f>SUM(K459,K462,K464,K470,K473,K479)</f>
        <v>0</v>
      </c>
    </row>
    <row r="458" spans="1:11" ht="22.2" customHeight="1" thickBot="1" x14ac:dyDescent="0.35">
      <c r="A458" s="362"/>
      <c r="B458" s="305" t="s">
        <v>60</v>
      </c>
      <c r="C458" s="286" t="s">
        <v>16</v>
      </c>
      <c r="D458" s="64">
        <v>151</v>
      </c>
      <c r="E458" s="61" t="s">
        <v>22</v>
      </c>
      <c r="F458" s="242" t="s">
        <v>23</v>
      </c>
      <c r="G458" s="260">
        <f t="shared" si="81"/>
        <v>82146</v>
      </c>
      <c r="H458" s="247">
        <v>35300</v>
      </c>
      <c r="I458" s="247">
        <v>28615</v>
      </c>
      <c r="J458" s="247">
        <v>18231</v>
      </c>
      <c r="K458" s="247"/>
    </row>
    <row r="459" spans="1:11" ht="19.2" customHeight="1" thickBot="1" x14ac:dyDescent="0.35">
      <c r="A459" s="362"/>
      <c r="B459" s="306"/>
      <c r="C459" s="291"/>
      <c r="D459" s="288" t="s">
        <v>36</v>
      </c>
      <c r="E459" s="289"/>
      <c r="F459" s="290"/>
      <c r="G459" s="201">
        <f>SUM(G458:G458)</f>
        <v>82146</v>
      </c>
      <c r="H459" s="201">
        <f>SUM(H458:H458)</f>
        <v>35300</v>
      </c>
      <c r="I459" s="201">
        <f>SUM(I458:I458)</f>
        <v>28615</v>
      </c>
      <c r="J459" s="201">
        <f>SUM(J458:J458)</f>
        <v>18231</v>
      </c>
      <c r="K459" s="204">
        <f>SUM(K458:K458)</f>
        <v>0</v>
      </c>
    </row>
    <row r="460" spans="1:11" ht="22.65" customHeight="1" x14ac:dyDescent="0.3">
      <c r="A460" s="362"/>
      <c r="B460" s="317" t="s">
        <v>86</v>
      </c>
      <c r="C460" s="285" t="s">
        <v>87</v>
      </c>
      <c r="D460" s="295">
        <v>151</v>
      </c>
      <c r="E460" s="238" t="s">
        <v>43</v>
      </c>
      <c r="F460" s="249" t="s">
        <v>54</v>
      </c>
      <c r="G460" s="53">
        <f t="shared" si="81"/>
        <v>5000</v>
      </c>
      <c r="H460" s="248">
        <v>2000</v>
      </c>
      <c r="I460" s="248">
        <v>2000</v>
      </c>
      <c r="J460" s="248">
        <v>1000</v>
      </c>
      <c r="K460" s="248"/>
    </row>
    <row r="461" spans="1:11" ht="17.399999999999999" customHeight="1" thickBot="1" x14ac:dyDescent="0.35">
      <c r="A461" s="362"/>
      <c r="B461" s="305"/>
      <c r="C461" s="286"/>
      <c r="D461" s="295"/>
      <c r="E461" s="241" t="s">
        <v>44</v>
      </c>
      <c r="F461" s="253" t="s">
        <v>55</v>
      </c>
      <c r="G461" s="107">
        <f t="shared" si="81"/>
        <v>12497</v>
      </c>
      <c r="H461" s="101">
        <v>7200</v>
      </c>
      <c r="I461" s="101">
        <v>2880</v>
      </c>
      <c r="J461" s="101">
        <v>2417</v>
      </c>
      <c r="K461" s="101"/>
    </row>
    <row r="462" spans="1:11" ht="15" customHeight="1" thickBot="1" x14ac:dyDescent="0.35">
      <c r="A462" s="362"/>
      <c r="B462" s="306"/>
      <c r="C462" s="291"/>
      <c r="D462" s="288" t="s">
        <v>90</v>
      </c>
      <c r="E462" s="289"/>
      <c r="F462" s="290"/>
      <c r="G462" s="201">
        <f>SUM(G460:G461)</f>
        <v>17497</v>
      </c>
      <c r="H462" s="201">
        <f t="shared" ref="H462:K462" si="89">SUM(H460:H461)</f>
        <v>9200</v>
      </c>
      <c r="I462" s="201">
        <f t="shared" si="89"/>
        <v>4880</v>
      </c>
      <c r="J462" s="201">
        <f t="shared" si="89"/>
        <v>3417</v>
      </c>
      <c r="K462" s="204">
        <f t="shared" si="89"/>
        <v>0</v>
      </c>
    </row>
    <row r="463" spans="1:11" ht="24.75" customHeight="1" thickBot="1" x14ac:dyDescent="0.35">
      <c r="A463" s="362"/>
      <c r="B463" s="317" t="s">
        <v>101</v>
      </c>
      <c r="C463" s="285" t="s">
        <v>102</v>
      </c>
      <c r="D463" s="245">
        <v>151</v>
      </c>
      <c r="E463" s="244" t="s">
        <v>43</v>
      </c>
      <c r="F463" s="246" t="s">
        <v>54</v>
      </c>
      <c r="G463" s="260">
        <f>SUM(H463:K463)</f>
        <v>1000</v>
      </c>
      <c r="H463" s="247">
        <v>1000</v>
      </c>
      <c r="I463" s="247"/>
      <c r="J463" s="247"/>
      <c r="K463" s="247"/>
    </row>
    <row r="464" spans="1:11" ht="15" customHeight="1" thickBot="1" x14ac:dyDescent="0.35">
      <c r="A464" s="362"/>
      <c r="B464" s="306"/>
      <c r="C464" s="291"/>
      <c r="D464" s="288" t="s">
        <v>103</v>
      </c>
      <c r="E464" s="289"/>
      <c r="F464" s="290"/>
      <c r="G464" s="201">
        <f>SUM(G463)</f>
        <v>1000</v>
      </c>
      <c r="H464" s="201">
        <f t="shared" ref="H464:K464" si="90">SUM(H463)</f>
        <v>1000</v>
      </c>
      <c r="I464" s="201">
        <f t="shared" si="90"/>
        <v>0</v>
      </c>
      <c r="J464" s="201">
        <f t="shared" si="90"/>
        <v>0</v>
      </c>
      <c r="K464" s="204">
        <f t="shared" si="90"/>
        <v>0</v>
      </c>
    </row>
    <row r="465" spans="1:11" ht="26.4" customHeight="1" x14ac:dyDescent="0.3">
      <c r="A465" s="362"/>
      <c r="B465" s="317" t="s">
        <v>109</v>
      </c>
      <c r="C465" s="285" t="s">
        <v>122</v>
      </c>
      <c r="D465" s="295">
        <v>142</v>
      </c>
      <c r="E465" s="238" t="s">
        <v>187</v>
      </c>
      <c r="F465" s="249" t="s">
        <v>193</v>
      </c>
      <c r="G465" s="53">
        <f t="shared" si="81"/>
        <v>793</v>
      </c>
      <c r="H465" s="248">
        <v>450</v>
      </c>
      <c r="I465" s="248">
        <v>250</v>
      </c>
      <c r="J465" s="248">
        <v>93</v>
      </c>
      <c r="K465" s="248"/>
    </row>
    <row r="466" spans="1:11" ht="26.4" customHeight="1" x14ac:dyDescent="0.3">
      <c r="A466" s="362"/>
      <c r="B466" s="305"/>
      <c r="C466" s="286"/>
      <c r="D466" s="295"/>
      <c r="E466" s="43" t="s">
        <v>183</v>
      </c>
      <c r="F466" s="23" t="s">
        <v>184</v>
      </c>
      <c r="G466" s="24">
        <f t="shared" si="81"/>
        <v>2538</v>
      </c>
      <c r="H466" s="25"/>
      <c r="I466" s="25">
        <v>2538</v>
      </c>
      <c r="J466" s="25"/>
      <c r="K466" s="25"/>
    </row>
    <row r="467" spans="1:11" ht="15" customHeight="1" x14ac:dyDescent="0.3">
      <c r="A467" s="362"/>
      <c r="B467" s="305"/>
      <c r="C467" s="286"/>
      <c r="D467" s="295"/>
      <c r="E467" s="43" t="s">
        <v>38</v>
      </c>
      <c r="F467" s="23" t="s">
        <v>49</v>
      </c>
      <c r="G467" s="24">
        <f t="shared" si="81"/>
        <v>13827</v>
      </c>
      <c r="H467" s="25">
        <v>6510</v>
      </c>
      <c r="I467" s="25">
        <v>4570</v>
      </c>
      <c r="J467" s="25">
        <v>2747</v>
      </c>
      <c r="K467" s="25"/>
    </row>
    <row r="468" spans="1:11" ht="24.75" customHeight="1" x14ac:dyDescent="0.3">
      <c r="A468" s="362"/>
      <c r="B468" s="305"/>
      <c r="C468" s="286"/>
      <c r="D468" s="295"/>
      <c r="E468" s="43" t="s">
        <v>170</v>
      </c>
      <c r="F468" s="23" t="s">
        <v>175</v>
      </c>
      <c r="G468" s="24">
        <f t="shared" si="81"/>
        <v>7675</v>
      </c>
      <c r="H468" s="25">
        <v>3307</v>
      </c>
      <c r="I468" s="25">
        <v>3120</v>
      </c>
      <c r="J468" s="25">
        <v>1248</v>
      </c>
      <c r="K468" s="25"/>
    </row>
    <row r="469" spans="1:11" ht="15" customHeight="1" thickBot="1" x14ac:dyDescent="0.35">
      <c r="A469" s="362"/>
      <c r="B469" s="305"/>
      <c r="C469" s="286"/>
      <c r="D469" s="295"/>
      <c r="E469" s="241" t="s">
        <v>171</v>
      </c>
      <c r="F469" s="250" t="s">
        <v>176</v>
      </c>
      <c r="G469" s="107">
        <f t="shared" si="81"/>
        <v>304</v>
      </c>
      <c r="H469" s="101"/>
      <c r="I469" s="101">
        <v>304</v>
      </c>
      <c r="J469" s="101"/>
      <c r="K469" s="101"/>
    </row>
    <row r="470" spans="1:11" ht="15" customHeight="1" thickBot="1" x14ac:dyDescent="0.35">
      <c r="A470" s="362"/>
      <c r="B470" s="306"/>
      <c r="C470" s="291"/>
      <c r="D470" s="288" t="s">
        <v>121</v>
      </c>
      <c r="E470" s="289"/>
      <c r="F470" s="290"/>
      <c r="G470" s="201">
        <f>SUM(G465:G469)</f>
        <v>25137</v>
      </c>
      <c r="H470" s="201">
        <f>SUM(H465:H469)</f>
        <v>10267</v>
      </c>
      <c r="I470" s="201">
        <f>SUM(I465:I469)</f>
        <v>10782</v>
      </c>
      <c r="J470" s="201">
        <f>SUM(J465:J469)</f>
        <v>4088</v>
      </c>
      <c r="K470" s="204">
        <f>SUM(K465:K469)</f>
        <v>0</v>
      </c>
    </row>
    <row r="471" spans="1:11" ht="15" customHeight="1" x14ac:dyDescent="0.3">
      <c r="A471" s="362"/>
      <c r="B471" s="317" t="s">
        <v>128</v>
      </c>
      <c r="C471" s="285" t="s">
        <v>127</v>
      </c>
      <c r="D471" s="238">
        <v>144</v>
      </c>
      <c r="E471" s="238" t="s">
        <v>48</v>
      </c>
      <c r="F471" s="249" t="s">
        <v>23</v>
      </c>
      <c r="G471" s="53">
        <f t="shared" si="81"/>
        <v>300</v>
      </c>
      <c r="H471" s="103"/>
      <c r="I471" s="103">
        <v>300</v>
      </c>
      <c r="J471" s="103"/>
      <c r="K471" s="103"/>
    </row>
    <row r="472" spans="1:11" ht="15" customHeight="1" thickBot="1" x14ac:dyDescent="0.35">
      <c r="A472" s="362"/>
      <c r="B472" s="305"/>
      <c r="C472" s="286"/>
      <c r="D472" s="239">
        <v>151</v>
      </c>
      <c r="E472" s="241" t="s">
        <v>48</v>
      </c>
      <c r="F472" s="250" t="s">
        <v>23</v>
      </c>
      <c r="G472" s="107">
        <f t="shared" si="81"/>
        <v>14712</v>
      </c>
      <c r="H472" s="101">
        <v>5410</v>
      </c>
      <c r="I472" s="101">
        <v>4930</v>
      </c>
      <c r="J472" s="101">
        <v>4372</v>
      </c>
      <c r="K472" s="101"/>
    </row>
    <row r="473" spans="1:11" ht="15" customHeight="1" thickBot="1" x14ac:dyDescent="0.35">
      <c r="A473" s="362"/>
      <c r="B473" s="306"/>
      <c r="C473" s="291"/>
      <c r="D473" s="288" t="s">
        <v>125</v>
      </c>
      <c r="E473" s="289"/>
      <c r="F473" s="290"/>
      <c r="G473" s="201">
        <f>SUM(G471:G472)</f>
        <v>15012</v>
      </c>
      <c r="H473" s="201">
        <f t="shared" ref="H473:K473" si="91">SUM(H471:H472)</f>
        <v>5410</v>
      </c>
      <c r="I473" s="201">
        <f t="shared" si="91"/>
        <v>5230</v>
      </c>
      <c r="J473" s="201">
        <f t="shared" si="91"/>
        <v>4372</v>
      </c>
      <c r="K473" s="204">
        <f t="shared" si="91"/>
        <v>0</v>
      </c>
    </row>
    <row r="474" spans="1:11" ht="15" customHeight="1" x14ac:dyDescent="0.3">
      <c r="A474" s="362"/>
      <c r="B474" s="317" t="s">
        <v>135</v>
      </c>
      <c r="C474" s="285" t="s">
        <v>136</v>
      </c>
      <c r="D474" s="295">
        <v>151</v>
      </c>
      <c r="E474" s="238" t="s">
        <v>40</v>
      </c>
      <c r="F474" s="249" t="s">
        <v>51</v>
      </c>
      <c r="G474" s="53">
        <f t="shared" si="81"/>
        <v>20699</v>
      </c>
      <c r="H474" s="248">
        <v>8300</v>
      </c>
      <c r="I474" s="248">
        <v>7060</v>
      </c>
      <c r="J474" s="248">
        <v>5339</v>
      </c>
      <c r="K474" s="248"/>
    </row>
    <row r="475" spans="1:11" ht="15" customHeight="1" x14ac:dyDescent="0.3">
      <c r="A475" s="362"/>
      <c r="B475" s="305"/>
      <c r="C475" s="286"/>
      <c r="D475" s="295"/>
      <c r="E475" s="43" t="s">
        <v>41</v>
      </c>
      <c r="F475" s="5" t="s">
        <v>52</v>
      </c>
      <c r="G475" s="24">
        <f t="shared" si="81"/>
        <v>3000</v>
      </c>
      <c r="H475" s="25">
        <v>3000</v>
      </c>
      <c r="I475" s="25"/>
      <c r="J475" s="25"/>
      <c r="K475" s="25"/>
    </row>
    <row r="476" spans="1:11" ht="15" customHeight="1" x14ac:dyDescent="0.3">
      <c r="A476" s="362"/>
      <c r="B476" s="305"/>
      <c r="C476" s="286"/>
      <c r="D476" s="304"/>
      <c r="E476" s="43" t="s">
        <v>42</v>
      </c>
      <c r="F476" s="23" t="s">
        <v>53</v>
      </c>
      <c r="G476" s="24">
        <f t="shared" si="81"/>
        <v>2000</v>
      </c>
      <c r="H476" s="25">
        <v>1500</v>
      </c>
      <c r="I476" s="25">
        <v>500</v>
      </c>
      <c r="J476" s="25"/>
      <c r="K476" s="25"/>
    </row>
    <row r="477" spans="1:11" ht="15" customHeight="1" x14ac:dyDescent="0.3">
      <c r="A477" s="362"/>
      <c r="B477" s="305"/>
      <c r="C477" s="286"/>
      <c r="D477" s="15" t="s">
        <v>99</v>
      </c>
      <c r="E477" s="43" t="s">
        <v>41</v>
      </c>
      <c r="F477" s="5" t="s">
        <v>52</v>
      </c>
      <c r="G477" s="24">
        <f t="shared" si="81"/>
        <v>120</v>
      </c>
      <c r="H477" s="25">
        <v>40</v>
      </c>
      <c r="I477" s="25">
        <v>40</v>
      </c>
      <c r="J477" s="25">
        <v>40</v>
      </c>
      <c r="K477" s="25"/>
    </row>
    <row r="478" spans="1:11" ht="15" customHeight="1" thickBot="1" x14ac:dyDescent="0.35">
      <c r="A478" s="362"/>
      <c r="B478" s="305"/>
      <c r="C478" s="286"/>
      <c r="D478" s="239" t="s">
        <v>100</v>
      </c>
      <c r="E478" s="241" t="s">
        <v>41</v>
      </c>
      <c r="F478" s="253" t="s">
        <v>52</v>
      </c>
      <c r="G478" s="107">
        <f t="shared" si="81"/>
        <v>220</v>
      </c>
      <c r="H478" s="101">
        <v>220</v>
      </c>
      <c r="I478" s="101"/>
      <c r="J478" s="101"/>
      <c r="K478" s="101"/>
    </row>
    <row r="479" spans="1:11" ht="15" customHeight="1" thickBot="1" x14ac:dyDescent="0.35">
      <c r="A479" s="362"/>
      <c r="B479" s="305"/>
      <c r="C479" s="287"/>
      <c r="D479" s="288" t="s">
        <v>133</v>
      </c>
      <c r="E479" s="289"/>
      <c r="F479" s="290"/>
      <c r="G479" s="201">
        <f>SUM(G474:G478)</f>
        <v>26039</v>
      </c>
      <c r="H479" s="201">
        <f>SUM(H474:H478)</f>
        <v>13060</v>
      </c>
      <c r="I479" s="201">
        <f>SUM(I474:I478)</f>
        <v>7600</v>
      </c>
      <c r="J479" s="201">
        <f>SUM(J474:J478)</f>
        <v>5379</v>
      </c>
      <c r="K479" s="204">
        <f>SUM(K474:K478)</f>
        <v>0</v>
      </c>
    </row>
    <row r="480" spans="1:11" ht="15" customHeight="1" thickBot="1" x14ac:dyDescent="0.35">
      <c r="A480" s="180" t="s">
        <v>212</v>
      </c>
      <c r="B480" s="310" t="s">
        <v>213</v>
      </c>
      <c r="C480" s="311"/>
      <c r="D480" s="311"/>
      <c r="E480" s="311"/>
      <c r="F480" s="312"/>
      <c r="G480" s="184">
        <f>SUM(G483,G485,G492,G494,G497)</f>
        <v>92121</v>
      </c>
      <c r="H480" s="184">
        <f t="shared" ref="H480:K480" si="92">SUM(H483,H485,H492,H494,H497)</f>
        <v>26944</v>
      </c>
      <c r="I480" s="184">
        <f t="shared" si="92"/>
        <v>23365</v>
      </c>
      <c r="J480" s="184">
        <f t="shared" si="92"/>
        <v>26219</v>
      </c>
      <c r="K480" s="184">
        <f t="shared" si="92"/>
        <v>15593</v>
      </c>
    </row>
    <row r="481" spans="1:11" ht="15" customHeight="1" x14ac:dyDescent="0.3">
      <c r="A481" s="362"/>
      <c r="B481" s="305" t="s">
        <v>60</v>
      </c>
      <c r="C481" s="286" t="s">
        <v>16</v>
      </c>
      <c r="D481" s="57">
        <v>151</v>
      </c>
      <c r="E481" s="59" t="s">
        <v>22</v>
      </c>
      <c r="F481" s="41" t="s">
        <v>23</v>
      </c>
      <c r="G481" s="53">
        <f t="shared" si="81"/>
        <v>40513</v>
      </c>
      <c r="H481" s="54">
        <v>13034</v>
      </c>
      <c r="I481" s="54">
        <v>10590</v>
      </c>
      <c r="J481" s="54">
        <v>9801</v>
      </c>
      <c r="K481" s="54">
        <v>7088</v>
      </c>
    </row>
    <row r="482" spans="1:11" ht="15" customHeight="1" thickBot="1" x14ac:dyDescent="0.35">
      <c r="A482" s="362"/>
      <c r="B482" s="305"/>
      <c r="C482" s="286"/>
      <c r="D482" s="239" t="s">
        <v>99</v>
      </c>
      <c r="E482" s="239" t="s">
        <v>41</v>
      </c>
      <c r="F482" s="253" t="s">
        <v>52</v>
      </c>
      <c r="G482" s="107">
        <f t="shared" si="81"/>
        <v>432</v>
      </c>
      <c r="H482" s="101">
        <v>90</v>
      </c>
      <c r="I482" s="101">
        <v>115</v>
      </c>
      <c r="J482" s="101">
        <v>100</v>
      </c>
      <c r="K482" s="101">
        <v>127</v>
      </c>
    </row>
    <row r="483" spans="1:11" ht="15" customHeight="1" thickBot="1" x14ac:dyDescent="0.35">
      <c r="A483" s="362"/>
      <c r="B483" s="306"/>
      <c r="C483" s="291"/>
      <c r="D483" s="288" t="s">
        <v>36</v>
      </c>
      <c r="E483" s="289"/>
      <c r="F483" s="290"/>
      <c r="G483" s="201">
        <f>SUM(G481:G482)</f>
        <v>40945</v>
      </c>
      <c r="H483" s="201">
        <f>SUM(H481:H482)</f>
        <v>13124</v>
      </c>
      <c r="I483" s="201">
        <f>SUM(I481:I482)</f>
        <v>10705</v>
      </c>
      <c r="J483" s="201">
        <f>SUM(J481:J482)</f>
        <v>9901</v>
      </c>
      <c r="K483" s="204">
        <f>SUM(K481:K482)</f>
        <v>7215</v>
      </c>
    </row>
    <row r="484" spans="1:11" ht="22.65" customHeight="1" thickBot="1" x14ac:dyDescent="0.35">
      <c r="A484" s="362"/>
      <c r="B484" s="317" t="s">
        <v>86</v>
      </c>
      <c r="C484" s="285" t="s">
        <v>87</v>
      </c>
      <c r="D484" s="245">
        <v>151</v>
      </c>
      <c r="E484" s="244" t="s">
        <v>43</v>
      </c>
      <c r="F484" s="246" t="s">
        <v>54</v>
      </c>
      <c r="G484" s="260">
        <f t="shared" si="81"/>
        <v>3000</v>
      </c>
      <c r="H484" s="247"/>
      <c r="I484" s="247"/>
      <c r="J484" s="247">
        <v>3000</v>
      </c>
      <c r="K484" s="247"/>
    </row>
    <row r="485" spans="1:11" ht="15" customHeight="1" thickBot="1" x14ac:dyDescent="0.35">
      <c r="A485" s="362"/>
      <c r="B485" s="306"/>
      <c r="C485" s="291"/>
      <c r="D485" s="288" t="s">
        <v>90</v>
      </c>
      <c r="E485" s="289"/>
      <c r="F485" s="290"/>
      <c r="G485" s="201">
        <f>SUM(G484)</f>
        <v>3000</v>
      </c>
      <c r="H485" s="201">
        <f t="shared" ref="H485:K485" si="93">SUM(H484)</f>
        <v>0</v>
      </c>
      <c r="I485" s="201">
        <f t="shared" si="93"/>
        <v>0</v>
      </c>
      <c r="J485" s="201">
        <f t="shared" si="93"/>
        <v>3000</v>
      </c>
      <c r="K485" s="204">
        <f t="shared" si="93"/>
        <v>0</v>
      </c>
    </row>
    <row r="486" spans="1:11" ht="26.4" customHeight="1" x14ac:dyDescent="0.3">
      <c r="A486" s="362"/>
      <c r="B486" s="317" t="s">
        <v>109</v>
      </c>
      <c r="C486" s="285" t="s">
        <v>122</v>
      </c>
      <c r="D486" s="295">
        <v>142</v>
      </c>
      <c r="E486" s="238" t="s">
        <v>187</v>
      </c>
      <c r="F486" s="249" t="s">
        <v>193</v>
      </c>
      <c r="G486" s="53">
        <f t="shared" si="81"/>
        <v>793</v>
      </c>
      <c r="H486" s="248">
        <v>198</v>
      </c>
      <c r="I486" s="248">
        <v>198</v>
      </c>
      <c r="J486" s="248">
        <v>198</v>
      </c>
      <c r="K486" s="248">
        <v>199</v>
      </c>
    </row>
    <row r="487" spans="1:11" ht="34.65" customHeight="1" x14ac:dyDescent="0.3">
      <c r="A487" s="362"/>
      <c r="B487" s="305"/>
      <c r="C487" s="286"/>
      <c r="D487" s="295"/>
      <c r="E487" s="43" t="s">
        <v>183</v>
      </c>
      <c r="F487" s="23" t="s">
        <v>184</v>
      </c>
      <c r="G487" s="24">
        <f t="shared" si="81"/>
        <v>1269</v>
      </c>
      <c r="H487" s="25"/>
      <c r="I487" s="25">
        <v>180</v>
      </c>
      <c r="J487" s="25">
        <v>1089</v>
      </c>
      <c r="K487" s="25"/>
    </row>
    <row r="488" spans="1:11" ht="15" customHeight="1" x14ac:dyDescent="0.3">
      <c r="A488" s="362"/>
      <c r="B488" s="305"/>
      <c r="C488" s="286"/>
      <c r="D488" s="295"/>
      <c r="E488" s="43" t="s">
        <v>38</v>
      </c>
      <c r="F488" s="23" t="s">
        <v>49</v>
      </c>
      <c r="G488" s="24">
        <f t="shared" si="81"/>
        <v>6482</v>
      </c>
      <c r="H488" s="25">
        <v>1621</v>
      </c>
      <c r="I488" s="25">
        <v>1621</v>
      </c>
      <c r="J488" s="25">
        <v>1620</v>
      </c>
      <c r="K488" s="25">
        <v>1620</v>
      </c>
    </row>
    <row r="489" spans="1:11" ht="26.4" customHeight="1" x14ac:dyDescent="0.3">
      <c r="A489" s="362"/>
      <c r="B489" s="305"/>
      <c r="C489" s="286"/>
      <c r="D489" s="295"/>
      <c r="E489" s="43" t="s">
        <v>170</v>
      </c>
      <c r="F489" s="23" t="s">
        <v>175</v>
      </c>
      <c r="G489" s="24">
        <f t="shared" si="81"/>
        <v>3198</v>
      </c>
      <c r="H489" s="25">
        <v>800</v>
      </c>
      <c r="I489" s="25">
        <v>800</v>
      </c>
      <c r="J489" s="25">
        <v>1579</v>
      </c>
      <c r="K489" s="25">
        <v>19</v>
      </c>
    </row>
    <row r="490" spans="1:11" ht="15" customHeight="1" x14ac:dyDescent="0.3">
      <c r="A490" s="362"/>
      <c r="B490" s="305"/>
      <c r="C490" s="286"/>
      <c r="D490" s="295"/>
      <c r="E490" s="43" t="s">
        <v>46</v>
      </c>
      <c r="F490" s="23" t="s">
        <v>57</v>
      </c>
      <c r="G490" s="24">
        <f t="shared" si="81"/>
        <v>13782</v>
      </c>
      <c r="H490" s="25">
        <v>3446</v>
      </c>
      <c r="I490" s="25">
        <v>3445</v>
      </c>
      <c r="J490" s="25">
        <v>3446</v>
      </c>
      <c r="K490" s="25">
        <v>3445</v>
      </c>
    </row>
    <row r="491" spans="1:11" ht="15" customHeight="1" thickBot="1" x14ac:dyDescent="0.35">
      <c r="A491" s="362"/>
      <c r="B491" s="305"/>
      <c r="C491" s="286"/>
      <c r="D491" s="295"/>
      <c r="E491" s="241" t="s">
        <v>171</v>
      </c>
      <c r="F491" s="250" t="s">
        <v>176</v>
      </c>
      <c r="G491" s="107">
        <f t="shared" si="81"/>
        <v>140</v>
      </c>
      <c r="H491" s="101">
        <v>35</v>
      </c>
      <c r="I491" s="101">
        <v>35</v>
      </c>
      <c r="J491" s="101">
        <v>35</v>
      </c>
      <c r="K491" s="101">
        <v>35</v>
      </c>
    </row>
    <row r="492" spans="1:11" ht="15" customHeight="1" thickBot="1" x14ac:dyDescent="0.35">
      <c r="A492" s="362"/>
      <c r="B492" s="306"/>
      <c r="C492" s="291"/>
      <c r="D492" s="288" t="s">
        <v>121</v>
      </c>
      <c r="E492" s="289"/>
      <c r="F492" s="290"/>
      <c r="G492" s="201">
        <f>SUM(G486:G491)</f>
        <v>25664</v>
      </c>
      <c r="H492" s="201">
        <f>SUM(H486:H491)</f>
        <v>6100</v>
      </c>
      <c r="I492" s="201">
        <f>SUM(I486:I491)</f>
        <v>6279</v>
      </c>
      <c r="J492" s="201">
        <f>SUM(J486:J491)</f>
        <v>7967</v>
      </c>
      <c r="K492" s="204">
        <f>SUM(K486:K491)</f>
        <v>5318</v>
      </c>
    </row>
    <row r="493" spans="1:11" ht="15" customHeight="1" thickBot="1" x14ac:dyDescent="0.35">
      <c r="A493" s="362"/>
      <c r="B493" s="426" t="s">
        <v>128</v>
      </c>
      <c r="C493" s="441" t="s">
        <v>127</v>
      </c>
      <c r="D493" s="244">
        <v>144</v>
      </c>
      <c r="E493" s="244" t="s">
        <v>48</v>
      </c>
      <c r="F493" s="246" t="s">
        <v>23</v>
      </c>
      <c r="G493" s="110">
        <f>SUM(H493:K493)</f>
        <v>225</v>
      </c>
      <c r="H493" s="111"/>
      <c r="I493" s="111">
        <v>225</v>
      </c>
      <c r="J493" s="111"/>
      <c r="K493" s="111"/>
    </row>
    <row r="494" spans="1:11" ht="15" customHeight="1" thickBot="1" x14ac:dyDescent="0.35">
      <c r="A494" s="362"/>
      <c r="B494" s="426"/>
      <c r="C494" s="442"/>
      <c r="D494" s="288" t="s">
        <v>125</v>
      </c>
      <c r="E494" s="289"/>
      <c r="F494" s="290"/>
      <c r="G494" s="201">
        <f>SUM(G493)</f>
        <v>225</v>
      </c>
      <c r="H494" s="201">
        <f t="shared" ref="H494:K494" si="94">SUM(H493)</f>
        <v>0</v>
      </c>
      <c r="I494" s="201">
        <f t="shared" si="94"/>
        <v>225</v>
      </c>
      <c r="J494" s="201">
        <f t="shared" si="94"/>
        <v>0</v>
      </c>
      <c r="K494" s="204">
        <f t="shared" si="94"/>
        <v>0</v>
      </c>
    </row>
    <row r="495" spans="1:11" ht="15" customHeight="1" x14ac:dyDescent="0.3">
      <c r="A495" s="362"/>
      <c r="B495" s="305" t="s">
        <v>135</v>
      </c>
      <c r="C495" s="286" t="s">
        <v>136</v>
      </c>
      <c r="D495" s="295">
        <v>151</v>
      </c>
      <c r="E495" s="238" t="s">
        <v>40</v>
      </c>
      <c r="F495" s="249" t="s">
        <v>51</v>
      </c>
      <c r="G495" s="53">
        <f t="shared" si="81"/>
        <v>11313</v>
      </c>
      <c r="H495" s="248">
        <v>4180</v>
      </c>
      <c r="I495" s="248">
        <v>3220</v>
      </c>
      <c r="J495" s="248">
        <v>2715</v>
      </c>
      <c r="K495" s="248">
        <v>1198</v>
      </c>
    </row>
    <row r="496" spans="1:11" ht="15" customHeight="1" thickBot="1" x14ac:dyDescent="0.35">
      <c r="A496" s="362"/>
      <c r="B496" s="305"/>
      <c r="C496" s="286"/>
      <c r="D496" s="295"/>
      <c r="E496" s="241" t="s">
        <v>42</v>
      </c>
      <c r="F496" s="250" t="s">
        <v>53</v>
      </c>
      <c r="G496" s="107">
        <f t="shared" si="81"/>
        <v>10974</v>
      </c>
      <c r="H496" s="101">
        <v>3540</v>
      </c>
      <c r="I496" s="101">
        <v>2936</v>
      </c>
      <c r="J496" s="101">
        <v>2636</v>
      </c>
      <c r="K496" s="101">
        <v>1862</v>
      </c>
    </row>
    <row r="497" spans="1:11" ht="15" customHeight="1" thickBot="1" x14ac:dyDescent="0.35">
      <c r="A497" s="368"/>
      <c r="B497" s="306"/>
      <c r="C497" s="291"/>
      <c r="D497" s="288" t="s">
        <v>133</v>
      </c>
      <c r="E497" s="289"/>
      <c r="F497" s="290"/>
      <c r="G497" s="201">
        <f>SUM(G495:G496)</f>
        <v>22287</v>
      </c>
      <c r="H497" s="201">
        <f>SUM(H495:H496)</f>
        <v>7720</v>
      </c>
      <c r="I497" s="201">
        <f>SUM(I495:I496)</f>
        <v>6156</v>
      </c>
      <c r="J497" s="201">
        <f>SUM(J495:J496)</f>
        <v>5351</v>
      </c>
      <c r="K497" s="204">
        <f>SUM(K495:K496)</f>
        <v>3060</v>
      </c>
    </row>
    <row r="498" spans="1:11" ht="15" customHeight="1" x14ac:dyDescent="0.3">
      <c r="A498" s="183" t="s">
        <v>214</v>
      </c>
      <c r="B498" s="369" t="s">
        <v>215</v>
      </c>
      <c r="C498" s="370"/>
      <c r="D498" s="371"/>
      <c r="E498" s="371"/>
      <c r="F498" s="372"/>
      <c r="G498" s="268">
        <f>SUM(G504,G507,G509,G516,G519,G523)</f>
        <v>210225</v>
      </c>
      <c r="H498" s="268">
        <f>SUM(H504,H507,H509,H516,H519,H523)</f>
        <v>56979</v>
      </c>
      <c r="I498" s="268">
        <f>SUM(I504,I507,I509,I516,I519,I523)</f>
        <v>57908</v>
      </c>
      <c r="J498" s="268">
        <f>SUM(J504,J507,J509,J516,J519,J523)</f>
        <v>57845</v>
      </c>
      <c r="K498" s="268">
        <f>SUM(K504,K507,K509,K516,K519,K523)</f>
        <v>37493</v>
      </c>
    </row>
    <row r="499" spans="1:11" ht="15" customHeight="1" x14ac:dyDescent="0.3">
      <c r="A499" s="362"/>
      <c r="B499" s="305" t="s">
        <v>60</v>
      </c>
      <c r="C499" s="286" t="s">
        <v>16</v>
      </c>
      <c r="D499" s="60">
        <v>151</v>
      </c>
      <c r="E499" s="43" t="s">
        <v>22</v>
      </c>
      <c r="F499" s="5" t="s">
        <v>23</v>
      </c>
      <c r="G499" s="53">
        <f t="shared" si="81"/>
        <v>93777</v>
      </c>
      <c r="H499" s="54">
        <v>26943</v>
      </c>
      <c r="I499" s="54">
        <v>24941</v>
      </c>
      <c r="J499" s="54">
        <v>24700</v>
      </c>
      <c r="K499" s="54">
        <v>17193</v>
      </c>
    </row>
    <row r="500" spans="1:11" ht="15" customHeight="1" x14ac:dyDescent="0.3">
      <c r="A500" s="362"/>
      <c r="B500" s="305"/>
      <c r="C500" s="286"/>
      <c r="D500" s="43">
        <v>155</v>
      </c>
      <c r="E500" s="43" t="s">
        <v>22</v>
      </c>
      <c r="F500" s="5" t="s">
        <v>23</v>
      </c>
      <c r="G500" s="24">
        <f t="shared" si="81"/>
        <v>1004</v>
      </c>
      <c r="H500" s="25">
        <v>1004</v>
      </c>
      <c r="I500" s="25"/>
      <c r="J500" s="25"/>
      <c r="K500" s="25"/>
    </row>
    <row r="501" spans="1:11" ht="15" customHeight="1" x14ac:dyDescent="0.3">
      <c r="A501" s="362"/>
      <c r="B501" s="305"/>
      <c r="C501" s="286"/>
      <c r="D501" s="302" t="s">
        <v>99</v>
      </c>
      <c r="E501" s="43" t="s">
        <v>22</v>
      </c>
      <c r="F501" s="5" t="s">
        <v>23</v>
      </c>
      <c r="G501" s="24">
        <f t="shared" si="81"/>
        <v>800</v>
      </c>
      <c r="H501" s="25"/>
      <c r="I501" s="25"/>
      <c r="J501" s="25"/>
      <c r="K501" s="25">
        <v>800</v>
      </c>
    </row>
    <row r="502" spans="1:11" ht="15" customHeight="1" x14ac:dyDescent="0.3">
      <c r="A502" s="362"/>
      <c r="B502" s="305"/>
      <c r="C502" s="286"/>
      <c r="D502" s="303"/>
      <c r="E502" s="43" t="s">
        <v>44</v>
      </c>
      <c r="F502" s="5" t="s">
        <v>55</v>
      </c>
      <c r="G502" s="24">
        <f t="shared" si="81"/>
        <v>200</v>
      </c>
      <c r="H502" s="25"/>
      <c r="I502" s="25"/>
      <c r="J502" s="25">
        <v>200</v>
      </c>
      <c r="K502" s="25"/>
    </row>
    <row r="503" spans="1:11" ht="15" customHeight="1" thickBot="1" x14ac:dyDescent="0.35">
      <c r="A503" s="362"/>
      <c r="B503" s="305"/>
      <c r="C503" s="286"/>
      <c r="D503" s="241" t="s">
        <v>100</v>
      </c>
      <c r="E503" s="241" t="s">
        <v>22</v>
      </c>
      <c r="F503" s="253" t="s">
        <v>23</v>
      </c>
      <c r="G503" s="107">
        <f t="shared" si="81"/>
        <v>706</v>
      </c>
      <c r="H503" s="101"/>
      <c r="I503" s="101">
        <v>200</v>
      </c>
      <c r="J503" s="101">
        <v>506</v>
      </c>
      <c r="K503" s="101"/>
    </row>
    <row r="504" spans="1:11" ht="15" customHeight="1" thickBot="1" x14ac:dyDescent="0.35">
      <c r="A504" s="362"/>
      <c r="B504" s="306"/>
      <c r="C504" s="291"/>
      <c r="D504" s="288" t="s">
        <v>36</v>
      </c>
      <c r="E504" s="289"/>
      <c r="F504" s="290"/>
      <c r="G504" s="201">
        <f>SUM(G499:G503)</f>
        <v>96487</v>
      </c>
      <c r="H504" s="201">
        <f t="shared" ref="H504:K504" si="95">SUM(H499:H503)</f>
        <v>27947</v>
      </c>
      <c r="I504" s="201">
        <f t="shared" si="95"/>
        <v>25141</v>
      </c>
      <c r="J504" s="201">
        <f t="shared" si="95"/>
        <v>25406</v>
      </c>
      <c r="K504" s="204">
        <f t="shared" si="95"/>
        <v>17993</v>
      </c>
    </row>
    <row r="505" spans="1:11" ht="23.25" customHeight="1" x14ac:dyDescent="0.3">
      <c r="A505" s="362"/>
      <c r="B505" s="317" t="s">
        <v>86</v>
      </c>
      <c r="C505" s="285" t="s">
        <v>87</v>
      </c>
      <c r="D505" s="295">
        <v>151</v>
      </c>
      <c r="E505" s="238" t="s">
        <v>43</v>
      </c>
      <c r="F505" s="249" t="s">
        <v>54</v>
      </c>
      <c r="G505" s="53">
        <f t="shared" si="81"/>
        <v>2261</v>
      </c>
      <c r="H505" s="248">
        <v>1500</v>
      </c>
      <c r="I505" s="248">
        <v>3500</v>
      </c>
      <c r="J505" s="248">
        <v>-2739</v>
      </c>
      <c r="K505" s="248"/>
    </row>
    <row r="506" spans="1:11" ht="15" customHeight="1" thickBot="1" x14ac:dyDescent="0.35">
      <c r="A506" s="362"/>
      <c r="B506" s="305"/>
      <c r="C506" s="286"/>
      <c r="D506" s="295"/>
      <c r="E506" s="241" t="s">
        <v>44</v>
      </c>
      <c r="F506" s="253" t="s">
        <v>55</v>
      </c>
      <c r="G506" s="107">
        <f t="shared" si="81"/>
        <v>10605</v>
      </c>
      <c r="H506" s="101">
        <v>5939</v>
      </c>
      <c r="I506" s="101">
        <v>1031</v>
      </c>
      <c r="J506" s="101">
        <v>2539</v>
      </c>
      <c r="K506" s="101">
        <v>1096</v>
      </c>
    </row>
    <row r="507" spans="1:11" ht="15" customHeight="1" thickBot="1" x14ac:dyDescent="0.35">
      <c r="A507" s="362"/>
      <c r="B507" s="306"/>
      <c r="C507" s="291"/>
      <c r="D507" s="288" t="s">
        <v>90</v>
      </c>
      <c r="E507" s="289"/>
      <c r="F507" s="290"/>
      <c r="G507" s="201">
        <f>SUM(G505:G506)</f>
        <v>12866</v>
      </c>
      <c r="H507" s="201">
        <f t="shared" ref="H507:K507" si="96">SUM(H505:H506)</f>
        <v>7439</v>
      </c>
      <c r="I507" s="201">
        <f t="shared" si="96"/>
        <v>4531</v>
      </c>
      <c r="J507" s="201">
        <f t="shared" si="96"/>
        <v>-200</v>
      </c>
      <c r="K507" s="204">
        <f t="shared" si="96"/>
        <v>1096</v>
      </c>
    </row>
    <row r="508" spans="1:11" ht="21.75" customHeight="1" thickBot="1" x14ac:dyDescent="0.35">
      <c r="A508" s="362"/>
      <c r="B508" s="317" t="s">
        <v>101</v>
      </c>
      <c r="C508" s="285" t="s">
        <v>102</v>
      </c>
      <c r="D508" s="244">
        <v>151</v>
      </c>
      <c r="E508" s="244" t="s">
        <v>208</v>
      </c>
      <c r="F508" s="246" t="s">
        <v>54</v>
      </c>
      <c r="G508" s="110">
        <f>SUM(H508:K508)</f>
        <v>600</v>
      </c>
      <c r="H508" s="110"/>
      <c r="I508" s="111">
        <v>1000</v>
      </c>
      <c r="J508" s="110">
        <v>-400</v>
      </c>
      <c r="K508" s="111"/>
    </row>
    <row r="509" spans="1:11" ht="15" customHeight="1" thickBot="1" x14ac:dyDescent="0.35">
      <c r="A509" s="362"/>
      <c r="B509" s="306"/>
      <c r="C509" s="291"/>
      <c r="D509" s="288" t="s">
        <v>103</v>
      </c>
      <c r="E509" s="289"/>
      <c r="F509" s="290"/>
      <c r="G509" s="201">
        <f t="shared" ref="G509:J509" si="97">SUM(G508)</f>
        <v>600</v>
      </c>
      <c r="H509" s="201">
        <f t="shared" si="97"/>
        <v>0</v>
      </c>
      <c r="I509" s="201">
        <f t="shared" si="97"/>
        <v>1000</v>
      </c>
      <c r="J509" s="201">
        <f t="shared" si="97"/>
        <v>-400</v>
      </c>
      <c r="K509" s="204">
        <f>SUM(K508)</f>
        <v>0</v>
      </c>
    </row>
    <row r="510" spans="1:11" ht="24" customHeight="1" x14ac:dyDescent="0.3">
      <c r="A510" s="362"/>
      <c r="B510" s="317" t="s">
        <v>109</v>
      </c>
      <c r="C510" s="285" t="s">
        <v>122</v>
      </c>
      <c r="D510" s="295">
        <v>142</v>
      </c>
      <c r="E510" s="238" t="s">
        <v>187</v>
      </c>
      <c r="F510" s="249" t="s">
        <v>193</v>
      </c>
      <c r="G510" s="53">
        <f t="shared" si="81"/>
        <v>793</v>
      </c>
      <c r="H510" s="248">
        <v>199</v>
      </c>
      <c r="I510" s="248">
        <v>198</v>
      </c>
      <c r="J510" s="248">
        <v>198</v>
      </c>
      <c r="K510" s="248">
        <v>198</v>
      </c>
    </row>
    <row r="511" spans="1:11" ht="24" customHeight="1" x14ac:dyDescent="0.3">
      <c r="A511" s="362"/>
      <c r="B511" s="305"/>
      <c r="C511" s="286"/>
      <c r="D511" s="295"/>
      <c r="E511" s="43" t="s">
        <v>183</v>
      </c>
      <c r="F511" s="23" t="s">
        <v>184</v>
      </c>
      <c r="G511" s="24">
        <f t="shared" si="81"/>
        <v>2556</v>
      </c>
      <c r="H511" s="25"/>
      <c r="I511" s="25">
        <v>356</v>
      </c>
      <c r="J511" s="25">
        <v>2200</v>
      </c>
      <c r="K511" s="25"/>
    </row>
    <row r="512" spans="1:11" ht="15" customHeight="1" x14ac:dyDescent="0.3">
      <c r="A512" s="362"/>
      <c r="B512" s="305"/>
      <c r="C512" s="286"/>
      <c r="D512" s="295"/>
      <c r="E512" s="43" t="s">
        <v>38</v>
      </c>
      <c r="F512" s="23" t="s">
        <v>49</v>
      </c>
      <c r="G512" s="24">
        <f t="shared" si="81"/>
        <v>13126</v>
      </c>
      <c r="H512" s="25">
        <v>3281</v>
      </c>
      <c r="I512" s="25">
        <v>3282</v>
      </c>
      <c r="J512" s="25">
        <v>3281</v>
      </c>
      <c r="K512" s="25">
        <v>3282</v>
      </c>
    </row>
    <row r="513" spans="1:11" ht="27" customHeight="1" x14ac:dyDescent="0.3">
      <c r="A513" s="362"/>
      <c r="B513" s="305"/>
      <c r="C513" s="286"/>
      <c r="D513" s="295"/>
      <c r="E513" s="43" t="s">
        <v>170</v>
      </c>
      <c r="F513" s="23" t="s">
        <v>175</v>
      </c>
      <c r="G513" s="24">
        <f t="shared" si="81"/>
        <v>9036</v>
      </c>
      <c r="H513" s="25">
        <v>2259</v>
      </c>
      <c r="I513" s="25">
        <v>2259</v>
      </c>
      <c r="J513" s="25">
        <v>2259</v>
      </c>
      <c r="K513" s="25">
        <v>2259</v>
      </c>
    </row>
    <row r="514" spans="1:11" ht="15" customHeight="1" x14ac:dyDescent="0.3">
      <c r="A514" s="362"/>
      <c r="B514" s="305"/>
      <c r="C514" s="286"/>
      <c r="D514" s="295"/>
      <c r="E514" s="43" t="s">
        <v>46</v>
      </c>
      <c r="F514" s="23" t="s">
        <v>57</v>
      </c>
      <c r="G514" s="24">
        <f t="shared" si="81"/>
        <v>16442</v>
      </c>
      <c r="H514" s="25">
        <v>4112</v>
      </c>
      <c r="I514" s="25">
        <v>4110</v>
      </c>
      <c r="J514" s="25">
        <v>4110</v>
      </c>
      <c r="K514" s="25">
        <v>4110</v>
      </c>
    </row>
    <row r="515" spans="1:11" ht="15" customHeight="1" thickBot="1" x14ac:dyDescent="0.35">
      <c r="A515" s="362"/>
      <c r="B515" s="305"/>
      <c r="C515" s="286"/>
      <c r="D515" s="295"/>
      <c r="E515" s="241" t="s">
        <v>171</v>
      </c>
      <c r="F515" s="250" t="s">
        <v>176</v>
      </c>
      <c r="G515" s="107">
        <f t="shared" si="81"/>
        <v>132</v>
      </c>
      <c r="H515" s="101">
        <v>33</v>
      </c>
      <c r="I515" s="101">
        <v>33</v>
      </c>
      <c r="J515" s="101">
        <v>33</v>
      </c>
      <c r="K515" s="101">
        <v>33</v>
      </c>
    </row>
    <row r="516" spans="1:11" ht="15" customHeight="1" thickBot="1" x14ac:dyDescent="0.35">
      <c r="A516" s="362"/>
      <c r="B516" s="306"/>
      <c r="C516" s="291"/>
      <c r="D516" s="288" t="s">
        <v>121</v>
      </c>
      <c r="E516" s="289"/>
      <c r="F516" s="290"/>
      <c r="G516" s="201">
        <f>SUM(G510:G515)</f>
        <v>42085</v>
      </c>
      <c r="H516" s="201">
        <f>SUM(H510:H515)</f>
        <v>9884</v>
      </c>
      <c r="I516" s="201">
        <f>SUM(I510:I515)</f>
        <v>10238</v>
      </c>
      <c r="J516" s="201">
        <f>SUM(J510:J515)</f>
        <v>12081</v>
      </c>
      <c r="K516" s="204">
        <f>SUM(K510:K515)</f>
        <v>9882</v>
      </c>
    </row>
    <row r="517" spans="1:11" ht="18.75" customHeight="1" x14ac:dyDescent="0.3">
      <c r="A517" s="362"/>
      <c r="B517" s="305" t="s">
        <v>128</v>
      </c>
      <c r="C517" s="286" t="s">
        <v>127</v>
      </c>
      <c r="D517" s="76">
        <v>151</v>
      </c>
      <c r="E517" s="238" t="s">
        <v>48</v>
      </c>
      <c r="F517" s="249" t="s">
        <v>23</v>
      </c>
      <c r="G517" s="53">
        <f t="shared" si="81"/>
        <v>14310</v>
      </c>
      <c r="H517" s="248">
        <v>3845</v>
      </c>
      <c r="I517" s="248">
        <v>3935</v>
      </c>
      <c r="J517" s="248">
        <v>3945</v>
      </c>
      <c r="K517" s="248">
        <v>2585</v>
      </c>
    </row>
    <row r="518" spans="1:11" ht="18.75" customHeight="1" thickBot="1" x14ac:dyDescent="0.35">
      <c r="A518" s="362"/>
      <c r="B518" s="305"/>
      <c r="C518" s="286"/>
      <c r="D518" s="251">
        <v>144</v>
      </c>
      <c r="E518" s="241" t="s">
        <v>48</v>
      </c>
      <c r="F518" s="250" t="s">
        <v>23</v>
      </c>
      <c r="G518" s="107">
        <f t="shared" si="81"/>
        <v>600</v>
      </c>
      <c r="H518" s="101"/>
      <c r="I518" s="101">
        <v>600</v>
      </c>
      <c r="J518" s="101"/>
      <c r="K518" s="101"/>
    </row>
    <row r="519" spans="1:11" ht="17.399999999999999" customHeight="1" thickBot="1" x14ac:dyDescent="0.35">
      <c r="A519" s="362"/>
      <c r="B519" s="306"/>
      <c r="C519" s="291"/>
      <c r="D519" s="288" t="s">
        <v>125</v>
      </c>
      <c r="E519" s="289"/>
      <c r="F519" s="290"/>
      <c r="G519" s="201">
        <f>SUM(G517:G518)</f>
        <v>14910</v>
      </c>
      <c r="H519" s="201">
        <f t="shared" ref="H519:K519" si="98">SUM(H517:H518)</f>
        <v>3845</v>
      </c>
      <c r="I519" s="201">
        <f t="shared" si="98"/>
        <v>4535</v>
      </c>
      <c r="J519" s="201">
        <f t="shared" si="98"/>
        <v>3945</v>
      </c>
      <c r="K519" s="204">
        <f t="shared" si="98"/>
        <v>2585</v>
      </c>
    </row>
    <row r="520" spans="1:11" ht="15" customHeight="1" x14ac:dyDescent="0.3">
      <c r="A520" s="362"/>
      <c r="B520" s="305" t="s">
        <v>135</v>
      </c>
      <c r="C520" s="286" t="s">
        <v>136</v>
      </c>
      <c r="D520" s="295">
        <v>151</v>
      </c>
      <c r="E520" s="238" t="s">
        <v>40</v>
      </c>
      <c r="F520" s="249" t="s">
        <v>51</v>
      </c>
      <c r="G520" s="53">
        <f t="shared" si="81"/>
        <v>8100</v>
      </c>
      <c r="H520" s="248">
        <v>1200</v>
      </c>
      <c r="I520" s="248">
        <v>4400</v>
      </c>
      <c r="J520" s="248">
        <v>1600</v>
      </c>
      <c r="K520" s="248">
        <v>900</v>
      </c>
    </row>
    <row r="521" spans="1:11" ht="15" customHeight="1" x14ac:dyDescent="0.3">
      <c r="A521" s="362"/>
      <c r="B521" s="305"/>
      <c r="C521" s="286"/>
      <c r="D521" s="295"/>
      <c r="E521" s="43" t="s">
        <v>41</v>
      </c>
      <c r="F521" s="5" t="s">
        <v>52</v>
      </c>
      <c r="G521" s="24">
        <f t="shared" si="81"/>
        <v>16552</v>
      </c>
      <c r="H521" s="25">
        <v>4057</v>
      </c>
      <c r="I521" s="25">
        <v>5957</v>
      </c>
      <c r="J521" s="25">
        <v>3307</v>
      </c>
      <c r="K521" s="25">
        <v>3231</v>
      </c>
    </row>
    <row r="522" spans="1:11" ht="15" customHeight="1" thickBot="1" x14ac:dyDescent="0.35">
      <c r="A522" s="362"/>
      <c r="B522" s="305"/>
      <c r="C522" s="286"/>
      <c r="D522" s="295"/>
      <c r="E522" s="241" t="s">
        <v>42</v>
      </c>
      <c r="F522" s="250" t="s">
        <v>53</v>
      </c>
      <c r="G522" s="107">
        <f t="shared" si="81"/>
        <v>18625</v>
      </c>
      <c r="H522" s="101">
        <v>2607</v>
      </c>
      <c r="I522" s="101">
        <v>2106</v>
      </c>
      <c r="J522" s="101">
        <v>12106</v>
      </c>
      <c r="K522" s="101">
        <v>1806</v>
      </c>
    </row>
    <row r="523" spans="1:11" ht="15" customHeight="1" thickBot="1" x14ac:dyDescent="0.35">
      <c r="A523" s="368"/>
      <c r="B523" s="306"/>
      <c r="C523" s="291"/>
      <c r="D523" s="288" t="s">
        <v>133</v>
      </c>
      <c r="E523" s="289"/>
      <c r="F523" s="290"/>
      <c r="G523" s="201">
        <f>SUM(G520:G522)</f>
        <v>43277</v>
      </c>
      <c r="H523" s="201">
        <f>SUM(H520:H522)</f>
        <v>7864</v>
      </c>
      <c r="I523" s="201">
        <f>SUM(I520:I522)</f>
        <v>12463</v>
      </c>
      <c r="J523" s="201">
        <f>SUM(J520:J522)</f>
        <v>17013</v>
      </c>
      <c r="K523" s="204">
        <f>SUM(K520:K522)</f>
        <v>5937</v>
      </c>
    </row>
    <row r="524" spans="1:11" ht="15" customHeight="1" x14ac:dyDescent="0.3">
      <c r="A524" s="183" t="s">
        <v>216</v>
      </c>
      <c r="B524" s="369" t="s">
        <v>217</v>
      </c>
      <c r="C524" s="370"/>
      <c r="D524" s="371"/>
      <c r="E524" s="371"/>
      <c r="F524" s="372"/>
      <c r="G524" s="268">
        <f>SUM(G527,G529,G531,G538,G540,G544)</f>
        <v>101039</v>
      </c>
      <c r="H524" s="268">
        <f t="shared" ref="H524:K524" si="99">SUM(H527,H529,H531,H538,H540,H544)</f>
        <v>26563</v>
      </c>
      <c r="I524" s="268">
        <f t="shared" si="99"/>
        <v>31141</v>
      </c>
      <c r="J524" s="268">
        <f t="shared" si="99"/>
        <v>24541</v>
      </c>
      <c r="K524" s="268">
        <f t="shared" si="99"/>
        <v>18794</v>
      </c>
    </row>
    <row r="525" spans="1:11" ht="15" customHeight="1" x14ac:dyDescent="0.3">
      <c r="A525" s="366"/>
      <c r="B525" s="305" t="s">
        <v>60</v>
      </c>
      <c r="C525" s="286" t="s">
        <v>16</v>
      </c>
      <c r="D525" s="43">
        <v>151</v>
      </c>
      <c r="E525" s="294" t="s">
        <v>22</v>
      </c>
      <c r="F525" s="373" t="s">
        <v>59</v>
      </c>
      <c r="G525" s="24">
        <f t="shared" si="81"/>
        <v>55969</v>
      </c>
      <c r="H525" s="25">
        <v>15287</v>
      </c>
      <c r="I525" s="25">
        <v>15096</v>
      </c>
      <c r="J525" s="25">
        <v>15667</v>
      </c>
      <c r="K525" s="25">
        <v>9919</v>
      </c>
    </row>
    <row r="526" spans="1:11" ht="15" customHeight="1" thickBot="1" x14ac:dyDescent="0.35">
      <c r="A526" s="324"/>
      <c r="B526" s="305"/>
      <c r="C526" s="286"/>
      <c r="D526" s="241" t="s">
        <v>99</v>
      </c>
      <c r="E526" s="295"/>
      <c r="F526" s="374"/>
      <c r="G526" s="107">
        <f t="shared" si="81"/>
        <v>820</v>
      </c>
      <c r="H526" s="101">
        <v>205</v>
      </c>
      <c r="I526" s="101">
        <v>205</v>
      </c>
      <c r="J526" s="101">
        <v>205</v>
      </c>
      <c r="K526" s="101">
        <v>205</v>
      </c>
    </row>
    <row r="527" spans="1:11" ht="15" customHeight="1" thickBot="1" x14ac:dyDescent="0.35">
      <c r="A527" s="324"/>
      <c r="B527" s="306"/>
      <c r="C527" s="291"/>
      <c r="D527" s="288" t="s">
        <v>36</v>
      </c>
      <c r="E527" s="289"/>
      <c r="F527" s="290"/>
      <c r="G527" s="201">
        <f>SUM(G525:G526)</f>
        <v>56789</v>
      </c>
      <c r="H527" s="201">
        <f>SUM(H525:H526)</f>
        <v>15492</v>
      </c>
      <c r="I527" s="201">
        <f>SUM(I525:I526)</f>
        <v>15301</v>
      </c>
      <c r="J527" s="201">
        <f>SUM(J525:J526)</f>
        <v>15872</v>
      </c>
      <c r="K527" s="204">
        <f>SUM(K525:K526)</f>
        <v>10124</v>
      </c>
    </row>
    <row r="528" spans="1:11" ht="25.5" customHeight="1" thickBot="1" x14ac:dyDescent="0.35">
      <c r="A528" s="324"/>
      <c r="B528" s="317" t="s">
        <v>86</v>
      </c>
      <c r="C528" s="285" t="s">
        <v>87</v>
      </c>
      <c r="D528" s="245">
        <v>151</v>
      </c>
      <c r="E528" s="244" t="s">
        <v>43</v>
      </c>
      <c r="F528" s="246" t="s">
        <v>54</v>
      </c>
      <c r="G528" s="260">
        <f t="shared" si="81"/>
        <v>2500</v>
      </c>
      <c r="H528" s="247">
        <v>300</v>
      </c>
      <c r="I528" s="247">
        <v>1500</v>
      </c>
      <c r="J528" s="247">
        <v>200</v>
      </c>
      <c r="K528" s="247">
        <v>500</v>
      </c>
    </row>
    <row r="529" spans="1:11" ht="15" customHeight="1" thickBot="1" x14ac:dyDescent="0.35">
      <c r="A529" s="324"/>
      <c r="B529" s="306"/>
      <c r="C529" s="291"/>
      <c r="D529" s="288" t="s">
        <v>90</v>
      </c>
      <c r="E529" s="289"/>
      <c r="F529" s="290"/>
      <c r="G529" s="201">
        <f>SUM(G528:G528)</f>
        <v>2500</v>
      </c>
      <c r="H529" s="201">
        <f>SUM(H528:H528)</f>
        <v>300</v>
      </c>
      <c r="I529" s="201">
        <f>SUM(I528:I528)</f>
        <v>1500</v>
      </c>
      <c r="J529" s="201">
        <f>SUM(J528:J528)</f>
        <v>200</v>
      </c>
      <c r="K529" s="204">
        <f>SUM(K528:K528)</f>
        <v>500</v>
      </c>
    </row>
    <row r="530" spans="1:11" ht="23.85" customHeight="1" thickBot="1" x14ac:dyDescent="0.35">
      <c r="A530" s="324"/>
      <c r="B530" s="317" t="s">
        <v>101</v>
      </c>
      <c r="C530" s="285" t="s">
        <v>102</v>
      </c>
      <c r="D530" s="244">
        <v>151</v>
      </c>
      <c r="E530" s="244" t="s">
        <v>208</v>
      </c>
      <c r="F530" s="246" t="s">
        <v>54</v>
      </c>
      <c r="G530" s="110">
        <f>SUM(H530:K530)</f>
        <v>600</v>
      </c>
      <c r="H530" s="110"/>
      <c r="I530" s="111">
        <v>600</v>
      </c>
      <c r="J530" s="110"/>
      <c r="K530" s="110"/>
    </row>
    <row r="531" spans="1:11" ht="15" customHeight="1" thickBot="1" x14ac:dyDescent="0.35">
      <c r="A531" s="324"/>
      <c r="B531" s="306"/>
      <c r="C531" s="291"/>
      <c r="D531" s="288" t="s">
        <v>103</v>
      </c>
      <c r="E531" s="289"/>
      <c r="F531" s="290"/>
      <c r="G531" s="201">
        <f>SUM(G530)</f>
        <v>600</v>
      </c>
      <c r="H531" s="201">
        <f t="shared" ref="H531:K531" si="100">SUM(H530)</f>
        <v>0</v>
      </c>
      <c r="I531" s="201">
        <f t="shared" si="100"/>
        <v>600</v>
      </c>
      <c r="J531" s="201">
        <f t="shared" si="100"/>
        <v>0</v>
      </c>
      <c r="K531" s="204">
        <f t="shared" si="100"/>
        <v>0</v>
      </c>
    </row>
    <row r="532" spans="1:11" ht="25.5" customHeight="1" x14ac:dyDescent="0.3">
      <c r="A532" s="324"/>
      <c r="B532" s="317" t="s">
        <v>109</v>
      </c>
      <c r="C532" s="285" t="s">
        <v>122</v>
      </c>
      <c r="D532" s="295">
        <v>142</v>
      </c>
      <c r="E532" s="238" t="s">
        <v>187</v>
      </c>
      <c r="F532" s="249" t="s">
        <v>193</v>
      </c>
      <c r="G532" s="53">
        <f t="shared" si="81"/>
        <v>793</v>
      </c>
      <c r="H532" s="248">
        <v>198</v>
      </c>
      <c r="I532" s="248">
        <v>198</v>
      </c>
      <c r="J532" s="248">
        <v>198</v>
      </c>
      <c r="K532" s="248">
        <v>199</v>
      </c>
    </row>
    <row r="533" spans="1:11" ht="37.35" customHeight="1" x14ac:dyDescent="0.3">
      <c r="A533" s="324"/>
      <c r="B533" s="305"/>
      <c r="C533" s="286"/>
      <c r="D533" s="295"/>
      <c r="E533" s="43" t="s">
        <v>183</v>
      </c>
      <c r="F533" s="23" t="s">
        <v>184</v>
      </c>
      <c r="G533" s="24">
        <f t="shared" si="81"/>
        <v>1269</v>
      </c>
      <c r="H533" s="25"/>
      <c r="I533" s="25">
        <v>1269</v>
      </c>
      <c r="J533" s="25"/>
      <c r="K533" s="25"/>
    </row>
    <row r="534" spans="1:11" ht="15" customHeight="1" x14ac:dyDescent="0.3">
      <c r="A534" s="324"/>
      <c r="B534" s="305"/>
      <c r="C534" s="286"/>
      <c r="D534" s="295"/>
      <c r="E534" s="43" t="s">
        <v>38</v>
      </c>
      <c r="F534" s="23" t="s">
        <v>49</v>
      </c>
      <c r="G534" s="24">
        <f t="shared" si="81"/>
        <v>9825</v>
      </c>
      <c r="H534" s="25">
        <v>2457</v>
      </c>
      <c r="I534" s="25">
        <v>2456</v>
      </c>
      <c r="J534" s="25">
        <v>2456</v>
      </c>
      <c r="K534" s="25">
        <v>2456</v>
      </c>
    </row>
    <row r="535" spans="1:11" ht="22.65" customHeight="1" x14ac:dyDescent="0.3">
      <c r="A535" s="324"/>
      <c r="B535" s="305"/>
      <c r="C535" s="286"/>
      <c r="D535" s="295"/>
      <c r="E535" s="43" t="s">
        <v>170</v>
      </c>
      <c r="F535" s="23" t="s">
        <v>175</v>
      </c>
      <c r="G535" s="24">
        <f t="shared" si="81"/>
        <v>4674</v>
      </c>
      <c r="H535" s="25">
        <v>1168</v>
      </c>
      <c r="I535" s="25">
        <v>1169</v>
      </c>
      <c r="J535" s="25">
        <v>1168</v>
      </c>
      <c r="K535" s="25">
        <v>1169</v>
      </c>
    </row>
    <row r="536" spans="1:11" ht="15" customHeight="1" x14ac:dyDescent="0.3">
      <c r="A536" s="324"/>
      <c r="B536" s="305"/>
      <c r="C536" s="286"/>
      <c r="D536" s="295"/>
      <c r="E536" s="43" t="s">
        <v>46</v>
      </c>
      <c r="F536" s="23" t="s">
        <v>57</v>
      </c>
      <c r="G536" s="24">
        <f t="shared" si="81"/>
        <v>15665</v>
      </c>
      <c r="H536" s="25">
        <v>3917</v>
      </c>
      <c r="I536" s="25">
        <v>3917</v>
      </c>
      <c r="J536" s="25">
        <v>3916</v>
      </c>
      <c r="K536" s="25">
        <v>3915</v>
      </c>
    </row>
    <row r="537" spans="1:11" ht="15" customHeight="1" thickBot="1" x14ac:dyDescent="0.35">
      <c r="A537" s="324"/>
      <c r="B537" s="305"/>
      <c r="C537" s="286"/>
      <c r="D537" s="295"/>
      <c r="E537" s="241" t="s">
        <v>171</v>
      </c>
      <c r="F537" s="250" t="s">
        <v>176</v>
      </c>
      <c r="G537" s="107">
        <f t="shared" si="81"/>
        <v>124</v>
      </c>
      <c r="H537" s="101">
        <v>31</v>
      </c>
      <c r="I537" s="101">
        <v>31</v>
      </c>
      <c r="J537" s="101">
        <v>31</v>
      </c>
      <c r="K537" s="101">
        <v>31</v>
      </c>
    </row>
    <row r="538" spans="1:11" ht="15" customHeight="1" thickBot="1" x14ac:dyDescent="0.35">
      <c r="A538" s="324"/>
      <c r="B538" s="306"/>
      <c r="C538" s="291"/>
      <c r="D538" s="288" t="s">
        <v>121</v>
      </c>
      <c r="E538" s="289"/>
      <c r="F538" s="290"/>
      <c r="G538" s="201">
        <f>SUM(G532:G537)</f>
        <v>32350</v>
      </c>
      <c r="H538" s="201">
        <f t="shared" ref="H538:K538" si="101">SUM(H532:H537)</f>
        <v>7771</v>
      </c>
      <c r="I538" s="201">
        <f t="shared" si="101"/>
        <v>9040</v>
      </c>
      <c r="J538" s="201">
        <f t="shared" si="101"/>
        <v>7769</v>
      </c>
      <c r="K538" s="204">
        <f t="shared" si="101"/>
        <v>7770</v>
      </c>
    </row>
    <row r="539" spans="1:11" ht="15" customHeight="1" thickBot="1" x14ac:dyDescent="0.35">
      <c r="A539" s="324"/>
      <c r="B539" s="317" t="s">
        <v>128</v>
      </c>
      <c r="C539" s="441" t="s">
        <v>127</v>
      </c>
      <c r="D539" s="244">
        <v>144</v>
      </c>
      <c r="E539" s="244" t="s">
        <v>48</v>
      </c>
      <c r="F539" s="269" t="s">
        <v>59</v>
      </c>
      <c r="G539" s="110">
        <f>SUM(H539:K539)</f>
        <v>300</v>
      </c>
      <c r="H539" s="111"/>
      <c r="I539" s="111">
        <v>300</v>
      </c>
      <c r="J539" s="111"/>
      <c r="K539" s="111"/>
    </row>
    <row r="540" spans="1:11" ht="15" customHeight="1" thickBot="1" x14ac:dyDescent="0.35">
      <c r="A540" s="324"/>
      <c r="B540" s="306"/>
      <c r="C540" s="442"/>
      <c r="D540" s="288" t="s">
        <v>125</v>
      </c>
      <c r="E540" s="289"/>
      <c r="F540" s="290"/>
      <c r="G540" s="201">
        <f>SUM(G539)</f>
        <v>300</v>
      </c>
      <c r="H540" s="201">
        <f t="shared" ref="H540:K540" si="102">SUM(H539)</f>
        <v>0</v>
      </c>
      <c r="I540" s="201">
        <f t="shared" si="102"/>
        <v>300</v>
      </c>
      <c r="J540" s="201">
        <f t="shared" si="102"/>
        <v>0</v>
      </c>
      <c r="K540" s="204">
        <f t="shared" si="102"/>
        <v>0</v>
      </c>
    </row>
    <row r="541" spans="1:11" ht="15" customHeight="1" x14ac:dyDescent="0.3">
      <c r="A541" s="324"/>
      <c r="B541" s="305" t="s">
        <v>135</v>
      </c>
      <c r="C541" s="286" t="s">
        <v>136</v>
      </c>
      <c r="D541" s="295">
        <v>151</v>
      </c>
      <c r="E541" s="238" t="s">
        <v>40</v>
      </c>
      <c r="F541" s="249" t="s">
        <v>51</v>
      </c>
      <c r="G541" s="53">
        <f t="shared" si="81"/>
        <v>4500</v>
      </c>
      <c r="H541" s="248">
        <v>500</v>
      </c>
      <c r="I541" s="248">
        <v>3300</v>
      </c>
      <c r="J541" s="248">
        <v>500</v>
      </c>
      <c r="K541" s="248">
        <v>200</v>
      </c>
    </row>
    <row r="542" spans="1:11" ht="15" customHeight="1" x14ac:dyDescent="0.3">
      <c r="A542" s="324"/>
      <c r="B542" s="305"/>
      <c r="C542" s="286"/>
      <c r="D542" s="295"/>
      <c r="E542" s="43" t="s">
        <v>41</v>
      </c>
      <c r="F542" s="5" t="s">
        <v>52</v>
      </c>
      <c r="G542" s="24">
        <f t="shared" si="81"/>
        <v>3000</v>
      </c>
      <c r="H542" s="25">
        <v>2000</v>
      </c>
      <c r="I542" s="25">
        <v>1000</v>
      </c>
      <c r="J542" s="25"/>
      <c r="K542" s="25"/>
    </row>
    <row r="543" spans="1:11" ht="15" customHeight="1" thickBot="1" x14ac:dyDescent="0.35">
      <c r="A543" s="324"/>
      <c r="B543" s="305"/>
      <c r="C543" s="286"/>
      <c r="D543" s="295"/>
      <c r="E543" s="241" t="s">
        <v>42</v>
      </c>
      <c r="F543" s="250" t="s">
        <v>53</v>
      </c>
      <c r="G543" s="107">
        <f t="shared" si="81"/>
        <v>1000</v>
      </c>
      <c r="H543" s="101">
        <v>500</v>
      </c>
      <c r="I543" s="101">
        <v>100</v>
      </c>
      <c r="J543" s="101">
        <v>200</v>
      </c>
      <c r="K543" s="101">
        <v>200</v>
      </c>
    </row>
    <row r="544" spans="1:11" ht="15" customHeight="1" thickBot="1" x14ac:dyDescent="0.35">
      <c r="A544" s="324"/>
      <c r="B544" s="305"/>
      <c r="C544" s="287"/>
      <c r="D544" s="288" t="s">
        <v>133</v>
      </c>
      <c r="E544" s="289"/>
      <c r="F544" s="290"/>
      <c r="G544" s="201">
        <f>SUM(G541:G543)</f>
        <v>8500</v>
      </c>
      <c r="H544" s="201">
        <f>SUM(H541:H543)</f>
        <v>3000</v>
      </c>
      <c r="I544" s="201">
        <f>SUM(I541:I543)</f>
        <v>4400</v>
      </c>
      <c r="J544" s="201">
        <f>SUM(J541:J543)</f>
        <v>700</v>
      </c>
      <c r="K544" s="204">
        <f>SUM(K541:K543)</f>
        <v>400</v>
      </c>
    </row>
    <row r="545" spans="1:15" ht="15" customHeight="1" thickBot="1" x14ac:dyDescent="0.35">
      <c r="A545" s="180" t="s">
        <v>218</v>
      </c>
      <c r="B545" s="318" t="s">
        <v>219</v>
      </c>
      <c r="C545" s="319"/>
      <c r="D545" s="319"/>
      <c r="E545" s="319"/>
      <c r="F545" s="320"/>
      <c r="G545" s="181">
        <f>SUM(G553)</f>
        <v>836287</v>
      </c>
      <c r="H545" s="181">
        <f t="shared" ref="H545:K545" si="103">SUM(H553)</f>
        <v>222692</v>
      </c>
      <c r="I545" s="181">
        <f t="shared" si="103"/>
        <v>258286</v>
      </c>
      <c r="J545" s="181">
        <f t="shared" si="103"/>
        <v>221340</v>
      </c>
      <c r="K545" s="182">
        <f t="shared" si="103"/>
        <v>133969</v>
      </c>
    </row>
    <row r="546" spans="1:15" ht="24" customHeight="1" x14ac:dyDescent="0.3">
      <c r="A546" s="324"/>
      <c r="B546" s="305" t="s">
        <v>86</v>
      </c>
      <c r="C546" s="286" t="s">
        <v>87</v>
      </c>
      <c r="D546" s="295">
        <v>151</v>
      </c>
      <c r="E546" s="114" t="s">
        <v>43</v>
      </c>
      <c r="F546" s="119" t="s">
        <v>54</v>
      </c>
      <c r="G546" s="53">
        <f t="shared" si="81"/>
        <v>54950</v>
      </c>
      <c r="H546" s="54">
        <v>12000</v>
      </c>
      <c r="I546" s="54">
        <v>18000</v>
      </c>
      <c r="J546" s="54">
        <v>19950</v>
      </c>
      <c r="K546" s="54">
        <v>5000</v>
      </c>
    </row>
    <row r="547" spans="1:15" ht="15" customHeight="1" x14ac:dyDescent="0.3">
      <c r="A547" s="324"/>
      <c r="B547" s="305"/>
      <c r="C547" s="286"/>
      <c r="D547" s="304"/>
      <c r="E547" s="15" t="s">
        <v>44</v>
      </c>
      <c r="F547" s="70" t="s">
        <v>55</v>
      </c>
      <c r="G547" s="24">
        <f t="shared" si="81"/>
        <v>730920</v>
      </c>
      <c r="H547" s="25">
        <v>193300</v>
      </c>
      <c r="I547" s="25">
        <v>226186</v>
      </c>
      <c r="J547" s="25">
        <v>188290</v>
      </c>
      <c r="K547" s="25">
        <v>123144</v>
      </c>
      <c r="L547" s="80"/>
      <c r="M547" s="80"/>
      <c r="N547" s="80"/>
      <c r="O547" s="81"/>
    </row>
    <row r="548" spans="1:15" ht="15" customHeight="1" x14ac:dyDescent="0.3">
      <c r="A548" s="324"/>
      <c r="B548" s="305"/>
      <c r="C548" s="286"/>
      <c r="D548" s="76">
        <v>152</v>
      </c>
      <c r="E548" s="77" t="s">
        <v>44</v>
      </c>
      <c r="F548" s="78" t="s">
        <v>55</v>
      </c>
      <c r="G548" s="24">
        <f t="shared" si="81"/>
        <v>25125</v>
      </c>
      <c r="H548" s="25">
        <v>7100</v>
      </c>
      <c r="I548" s="25">
        <v>8100</v>
      </c>
      <c r="J548" s="25">
        <v>8100</v>
      </c>
      <c r="K548" s="25">
        <v>1825</v>
      </c>
      <c r="L548" s="80"/>
      <c r="M548" s="80"/>
      <c r="N548" s="80"/>
      <c r="O548" s="81"/>
    </row>
    <row r="549" spans="1:15" ht="15" customHeight="1" x14ac:dyDescent="0.3">
      <c r="A549" s="324"/>
      <c r="B549" s="305"/>
      <c r="C549" s="286"/>
      <c r="D549" s="153">
        <v>155</v>
      </c>
      <c r="E549" s="160" t="s">
        <v>44</v>
      </c>
      <c r="F549" s="162" t="s">
        <v>55</v>
      </c>
      <c r="G549" s="24">
        <f t="shared" si="81"/>
        <v>240</v>
      </c>
      <c r="H549" s="25">
        <v>240</v>
      </c>
      <c r="I549" s="25"/>
      <c r="J549" s="25"/>
      <c r="K549" s="25"/>
      <c r="L549" s="80"/>
      <c r="M549" s="80"/>
      <c r="N549" s="80"/>
      <c r="O549" s="81"/>
    </row>
    <row r="550" spans="1:15" ht="15" customHeight="1" x14ac:dyDescent="0.3">
      <c r="A550" s="324"/>
      <c r="B550" s="305"/>
      <c r="C550" s="286"/>
      <c r="D550" s="15" t="s">
        <v>99</v>
      </c>
      <c r="E550" s="15" t="s">
        <v>44</v>
      </c>
      <c r="F550" s="70" t="s">
        <v>55</v>
      </c>
      <c r="G550" s="24">
        <f t="shared" si="81"/>
        <v>15000</v>
      </c>
      <c r="H550" s="25">
        <v>4000</v>
      </c>
      <c r="I550" s="25">
        <v>4000</v>
      </c>
      <c r="J550" s="25">
        <v>4000</v>
      </c>
      <c r="K550" s="25">
        <v>3000</v>
      </c>
    </row>
    <row r="551" spans="1:15" ht="15" customHeight="1" x14ac:dyDescent="0.3">
      <c r="A551" s="324"/>
      <c r="B551" s="305"/>
      <c r="C551" s="286"/>
      <c r="D551" s="40" t="s">
        <v>192</v>
      </c>
      <c r="E551" s="15" t="s">
        <v>44</v>
      </c>
      <c r="F551" s="5" t="s">
        <v>55</v>
      </c>
      <c r="G551" s="24">
        <f t="shared" si="81"/>
        <v>10000</v>
      </c>
      <c r="H551" s="25">
        <v>6000</v>
      </c>
      <c r="I551" s="25">
        <v>2000</v>
      </c>
      <c r="J551" s="25">
        <v>1000</v>
      </c>
      <c r="K551" s="25">
        <v>1000</v>
      </c>
    </row>
    <row r="552" spans="1:15" ht="15" customHeight="1" thickBot="1" x14ac:dyDescent="0.35">
      <c r="A552" s="324"/>
      <c r="B552" s="305"/>
      <c r="C552" s="286"/>
      <c r="D552" s="245" t="s">
        <v>100</v>
      </c>
      <c r="E552" s="239" t="s">
        <v>44</v>
      </c>
      <c r="F552" s="253" t="s">
        <v>55</v>
      </c>
      <c r="G552" s="107">
        <f t="shared" si="81"/>
        <v>52</v>
      </c>
      <c r="H552" s="101">
        <v>52</v>
      </c>
      <c r="I552" s="101"/>
      <c r="J552" s="101"/>
      <c r="K552" s="101"/>
    </row>
    <row r="553" spans="1:15" ht="15" customHeight="1" thickBot="1" x14ac:dyDescent="0.35">
      <c r="A553" s="324"/>
      <c r="B553" s="305"/>
      <c r="C553" s="287"/>
      <c r="D553" s="288" t="s">
        <v>90</v>
      </c>
      <c r="E553" s="289"/>
      <c r="F553" s="290"/>
      <c r="G553" s="201">
        <f>SUM(G546:G552)</f>
        <v>836287</v>
      </c>
      <c r="H553" s="201">
        <f>SUM(H546:H552)</f>
        <v>222692</v>
      </c>
      <c r="I553" s="201">
        <f>SUM(I546:I551)</f>
        <v>258286</v>
      </c>
      <c r="J553" s="201">
        <f>SUM(J546:J551)</f>
        <v>221340</v>
      </c>
      <c r="K553" s="204">
        <f>SUM(K546:K551)</f>
        <v>133969</v>
      </c>
    </row>
    <row r="554" spans="1:15" ht="15" customHeight="1" thickBot="1" x14ac:dyDescent="0.35">
      <c r="A554" s="180" t="s">
        <v>220</v>
      </c>
      <c r="B554" s="318" t="s">
        <v>221</v>
      </c>
      <c r="C554" s="319"/>
      <c r="D554" s="319"/>
      <c r="E554" s="319"/>
      <c r="F554" s="320"/>
      <c r="G554" s="181">
        <f t="shared" ref="G554:K554" si="104">SUM(G559)</f>
        <v>585572</v>
      </c>
      <c r="H554" s="181">
        <f t="shared" si="104"/>
        <v>169097</v>
      </c>
      <c r="I554" s="181">
        <f t="shared" si="104"/>
        <v>164023</v>
      </c>
      <c r="J554" s="181">
        <f t="shared" si="104"/>
        <v>142928</v>
      </c>
      <c r="K554" s="182">
        <f t="shared" si="104"/>
        <v>109524</v>
      </c>
    </row>
    <row r="555" spans="1:15" ht="15" customHeight="1" x14ac:dyDescent="0.3">
      <c r="A555" s="324"/>
      <c r="B555" s="305" t="s">
        <v>86</v>
      </c>
      <c r="C555" s="286" t="s">
        <v>87</v>
      </c>
      <c r="D555" s="114">
        <v>151</v>
      </c>
      <c r="E555" s="331" t="s">
        <v>88</v>
      </c>
      <c r="F555" s="409" t="s">
        <v>94</v>
      </c>
      <c r="G555" s="53">
        <f t="shared" si="81"/>
        <v>550008</v>
      </c>
      <c r="H555" s="54">
        <v>152803</v>
      </c>
      <c r="I555" s="54">
        <v>155853</v>
      </c>
      <c r="J555" s="54">
        <v>136778</v>
      </c>
      <c r="K555" s="54">
        <v>104574</v>
      </c>
    </row>
    <row r="556" spans="1:15" ht="15" customHeight="1" x14ac:dyDescent="0.3">
      <c r="A556" s="324"/>
      <c r="B556" s="305"/>
      <c r="C556" s="286"/>
      <c r="D556" s="77">
        <v>152</v>
      </c>
      <c r="E556" s="295"/>
      <c r="F556" s="409"/>
      <c r="G556" s="24">
        <f t="shared" si="81"/>
        <v>23466</v>
      </c>
      <c r="H556" s="25">
        <v>6446</v>
      </c>
      <c r="I556" s="25">
        <v>7420</v>
      </c>
      <c r="J556" s="25">
        <v>5400</v>
      </c>
      <c r="K556" s="25">
        <v>4200</v>
      </c>
    </row>
    <row r="557" spans="1:15" ht="15" customHeight="1" x14ac:dyDescent="0.3">
      <c r="A557" s="324"/>
      <c r="B557" s="305"/>
      <c r="C557" s="286"/>
      <c r="D557" s="15">
        <v>155</v>
      </c>
      <c r="E557" s="295"/>
      <c r="F557" s="409"/>
      <c r="G557" s="24">
        <f t="shared" si="81"/>
        <v>9098</v>
      </c>
      <c r="H557" s="25">
        <v>9098</v>
      </c>
      <c r="I557" s="25"/>
      <c r="J557" s="25"/>
      <c r="K557" s="25"/>
    </row>
    <row r="558" spans="1:15" ht="15" customHeight="1" thickBot="1" x14ac:dyDescent="0.35">
      <c r="A558" s="324"/>
      <c r="B558" s="305"/>
      <c r="C558" s="286"/>
      <c r="D558" s="239" t="s">
        <v>192</v>
      </c>
      <c r="E558" s="295"/>
      <c r="F558" s="409"/>
      <c r="G558" s="107">
        <f t="shared" si="81"/>
        <v>3000</v>
      </c>
      <c r="H558" s="101">
        <v>750</v>
      </c>
      <c r="I558" s="101">
        <v>750</v>
      </c>
      <c r="J558" s="101">
        <v>750</v>
      </c>
      <c r="K558" s="101">
        <v>750</v>
      </c>
    </row>
    <row r="559" spans="1:15" ht="15" customHeight="1" thickBot="1" x14ac:dyDescent="0.35">
      <c r="A559" s="324"/>
      <c r="B559" s="305"/>
      <c r="C559" s="287"/>
      <c r="D559" s="288" t="s">
        <v>90</v>
      </c>
      <c r="E559" s="289"/>
      <c r="F559" s="290"/>
      <c r="G559" s="201">
        <f>SUM(G555:G558)</f>
        <v>585572</v>
      </c>
      <c r="H559" s="201">
        <f>SUM(H555:H558)</f>
        <v>169097</v>
      </c>
      <c r="I559" s="201">
        <f>SUM(I555:I558)</f>
        <v>164023</v>
      </c>
      <c r="J559" s="201">
        <f>SUM(J555:J558)</f>
        <v>142928</v>
      </c>
      <c r="K559" s="204">
        <f>SUM(K555:K558)</f>
        <v>109524</v>
      </c>
    </row>
    <row r="560" spans="1:15" ht="15" customHeight="1" thickBot="1" x14ac:dyDescent="0.35">
      <c r="A560" s="180" t="s">
        <v>222</v>
      </c>
      <c r="B560" s="375" t="s">
        <v>223</v>
      </c>
      <c r="C560" s="375"/>
      <c r="D560" s="375"/>
      <c r="E560" s="375"/>
      <c r="F560" s="375"/>
      <c r="G560" s="181">
        <f>SUM(G564)</f>
        <v>576210</v>
      </c>
      <c r="H560" s="181">
        <f t="shared" ref="H560:K560" si="105">SUM(H564)</f>
        <v>151905</v>
      </c>
      <c r="I560" s="181">
        <f t="shared" si="105"/>
        <v>151800</v>
      </c>
      <c r="J560" s="181">
        <f t="shared" si="105"/>
        <v>140470</v>
      </c>
      <c r="K560" s="182">
        <f t="shared" si="105"/>
        <v>132035</v>
      </c>
    </row>
    <row r="561" spans="1:11" ht="15" customHeight="1" x14ac:dyDescent="0.3">
      <c r="A561" s="367"/>
      <c r="B561" s="305" t="s">
        <v>109</v>
      </c>
      <c r="C561" s="286" t="s">
        <v>122</v>
      </c>
      <c r="D561" s="114">
        <v>142</v>
      </c>
      <c r="E561" s="331" t="s">
        <v>67</v>
      </c>
      <c r="F561" s="408" t="s">
        <v>80</v>
      </c>
      <c r="G561" s="53">
        <f t="shared" si="81"/>
        <v>549600</v>
      </c>
      <c r="H561" s="54">
        <v>137155</v>
      </c>
      <c r="I561" s="54">
        <v>146350</v>
      </c>
      <c r="J561" s="54">
        <v>137520</v>
      </c>
      <c r="K561" s="54">
        <v>128575</v>
      </c>
    </row>
    <row r="562" spans="1:11" ht="15" customHeight="1" x14ac:dyDescent="0.3">
      <c r="A562" s="367"/>
      <c r="B562" s="305"/>
      <c r="C562" s="286"/>
      <c r="D562" s="15">
        <v>151</v>
      </c>
      <c r="E562" s="295"/>
      <c r="F562" s="409"/>
      <c r="G562" s="24">
        <f t="shared" si="81"/>
        <v>13610</v>
      </c>
      <c r="H562" s="25">
        <v>1750</v>
      </c>
      <c r="I562" s="25">
        <v>5450</v>
      </c>
      <c r="J562" s="25">
        <v>2950</v>
      </c>
      <c r="K562" s="25">
        <v>3460</v>
      </c>
    </row>
    <row r="563" spans="1:11" ht="15" customHeight="1" thickBot="1" x14ac:dyDescent="0.35">
      <c r="A563" s="367"/>
      <c r="B563" s="305"/>
      <c r="C563" s="286"/>
      <c r="D563" s="239">
        <v>155</v>
      </c>
      <c r="E563" s="295"/>
      <c r="F563" s="409"/>
      <c r="G563" s="107">
        <f t="shared" si="81"/>
        <v>13000</v>
      </c>
      <c r="H563" s="101">
        <v>13000</v>
      </c>
      <c r="I563" s="101"/>
      <c r="J563" s="101"/>
      <c r="K563" s="101"/>
    </row>
    <row r="564" spans="1:11" ht="15" customHeight="1" thickBot="1" x14ac:dyDescent="0.35">
      <c r="A564" s="367"/>
      <c r="B564" s="305"/>
      <c r="C564" s="287"/>
      <c r="D564" s="288" t="s">
        <v>121</v>
      </c>
      <c r="E564" s="289"/>
      <c r="F564" s="290"/>
      <c r="G564" s="201">
        <f>SUM(G561:G563)</f>
        <v>576210</v>
      </c>
      <c r="H564" s="201">
        <f>SUM(H561:H563)</f>
        <v>151905</v>
      </c>
      <c r="I564" s="201">
        <f>SUM(I561:I563)</f>
        <v>151800</v>
      </c>
      <c r="J564" s="201">
        <f>SUM(J561:J563)</f>
        <v>140470</v>
      </c>
      <c r="K564" s="204">
        <f>SUM(K561:K563)</f>
        <v>132035</v>
      </c>
    </row>
    <row r="565" spans="1:11" ht="15" customHeight="1" thickBot="1" x14ac:dyDescent="0.35">
      <c r="A565" s="180" t="s">
        <v>226</v>
      </c>
      <c r="B565" s="318" t="s">
        <v>224</v>
      </c>
      <c r="C565" s="319"/>
      <c r="D565" s="319"/>
      <c r="E565" s="319"/>
      <c r="F565" s="320"/>
      <c r="G565" s="181">
        <f>SUM(G568)</f>
        <v>100498</v>
      </c>
      <c r="H565" s="181">
        <f t="shared" ref="H565:K565" si="106">SUM(H568)</f>
        <v>327815</v>
      </c>
      <c r="I565" s="181">
        <f t="shared" si="106"/>
        <v>-227317</v>
      </c>
      <c r="J565" s="181">
        <f t="shared" si="106"/>
        <v>0</v>
      </c>
      <c r="K565" s="182">
        <f t="shared" si="106"/>
        <v>0</v>
      </c>
    </row>
    <row r="566" spans="1:11" ht="15" customHeight="1" x14ac:dyDescent="0.3">
      <c r="A566" s="324"/>
      <c r="B566" s="305" t="s">
        <v>128</v>
      </c>
      <c r="C566" s="286" t="s">
        <v>127</v>
      </c>
      <c r="D566" s="114">
        <v>151</v>
      </c>
      <c r="E566" s="331" t="s">
        <v>46</v>
      </c>
      <c r="F566" s="325" t="s">
        <v>57</v>
      </c>
      <c r="G566" s="53">
        <f t="shared" si="81"/>
        <v>100340</v>
      </c>
      <c r="H566" s="54">
        <v>327657</v>
      </c>
      <c r="I566" s="54">
        <v>-227317</v>
      </c>
      <c r="J566" s="54"/>
      <c r="K566" s="54"/>
    </row>
    <row r="567" spans="1:11" ht="15" customHeight="1" thickBot="1" x14ac:dyDescent="0.35">
      <c r="A567" s="324"/>
      <c r="B567" s="305"/>
      <c r="C567" s="286"/>
      <c r="D567" s="239">
        <v>155</v>
      </c>
      <c r="E567" s="295"/>
      <c r="F567" s="325"/>
      <c r="G567" s="107">
        <f t="shared" si="81"/>
        <v>158</v>
      </c>
      <c r="H567" s="101">
        <v>158</v>
      </c>
      <c r="I567" s="101"/>
      <c r="J567" s="101"/>
      <c r="K567" s="101"/>
    </row>
    <row r="568" spans="1:11" ht="15" customHeight="1" thickBot="1" x14ac:dyDescent="0.35">
      <c r="A568" s="324"/>
      <c r="B568" s="305"/>
      <c r="C568" s="287"/>
      <c r="D568" s="288" t="s">
        <v>125</v>
      </c>
      <c r="E568" s="289"/>
      <c r="F568" s="290"/>
      <c r="G568" s="201">
        <f>SUM(G566:G567)</f>
        <v>100498</v>
      </c>
      <c r="H568" s="201">
        <f>SUM(H566:H567)</f>
        <v>327815</v>
      </c>
      <c r="I568" s="201">
        <f>SUM(I566:I567)</f>
        <v>-227317</v>
      </c>
      <c r="J568" s="201">
        <f>SUM(J566:J567)</f>
        <v>0</v>
      </c>
      <c r="K568" s="204">
        <f>SUM(K566:K567)</f>
        <v>0</v>
      </c>
    </row>
    <row r="569" spans="1:11" ht="15" customHeight="1" thickBot="1" x14ac:dyDescent="0.35">
      <c r="A569" s="180" t="s">
        <v>225</v>
      </c>
      <c r="B569" s="318" t="s">
        <v>227</v>
      </c>
      <c r="C569" s="319"/>
      <c r="D569" s="319"/>
      <c r="E569" s="319"/>
      <c r="F569" s="320"/>
      <c r="G569" s="182">
        <f t="shared" ref="G569:J569" si="107">SUM(G578,G580)</f>
        <v>1272681</v>
      </c>
      <c r="H569" s="182">
        <f t="shared" si="107"/>
        <v>338498</v>
      </c>
      <c r="I569" s="182">
        <f t="shared" si="107"/>
        <v>481805</v>
      </c>
      <c r="J569" s="182">
        <f t="shared" si="107"/>
        <v>172410</v>
      </c>
      <c r="K569" s="182">
        <f>SUM(K578,K580)</f>
        <v>279968</v>
      </c>
    </row>
    <row r="570" spans="1:11" ht="27.75" customHeight="1" x14ac:dyDescent="0.3">
      <c r="A570" s="324"/>
      <c r="B570" s="305" t="s">
        <v>108</v>
      </c>
      <c r="C570" s="286" t="s">
        <v>105</v>
      </c>
      <c r="D570" s="116" t="s">
        <v>286</v>
      </c>
      <c r="E570" s="331" t="s">
        <v>179</v>
      </c>
      <c r="F570" s="325" t="s">
        <v>180</v>
      </c>
      <c r="G570" s="53">
        <f t="shared" si="81"/>
        <v>687654</v>
      </c>
      <c r="H570" s="54">
        <v>171629</v>
      </c>
      <c r="I570" s="54">
        <v>288336</v>
      </c>
      <c r="J570" s="54">
        <v>56060</v>
      </c>
      <c r="K570" s="54">
        <v>171629</v>
      </c>
    </row>
    <row r="571" spans="1:11" ht="25.95" customHeight="1" x14ac:dyDescent="0.3">
      <c r="A571" s="324"/>
      <c r="B571" s="305"/>
      <c r="C571" s="286"/>
      <c r="D571" s="16" t="s">
        <v>287</v>
      </c>
      <c r="E571" s="295"/>
      <c r="F571" s="325"/>
      <c r="G571" s="24">
        <f t="shared" si="81"/>
        <v>125747</v>
      </c>
      <c r="H571" s="25">
        <v>31347</v>
      </c>
      <c r="I571" s="25">
        <v>52661</v>
      </c>
      <c r="J571" s="25">
        <v>10394</v>
      </c>
      <c r="K571" s="25">
        <v>31345</v>
      </c>
    </row>
    <row r="572" spans="1:11" ht="25.95" customHeight="1" x14ac:dyDescent="0.3">
      <c r="A572" s="324"/>
      <c r="B572" s="305"/>
      <c r="C572" s="286"/>
      <c r="D572" s="16">
        <v>1411</v>
      </c>
      <c r="E572" s="295"/>
      <c r="F572" s="325"/>
      <c r="G572" s="24">
        <f t="shared" si="81"/>
        <v>8600</v>
      </c>
      <c r="H572" s="25"/>
      <c r="I572" s="25"/>
      <c r="J572" s="25">
        <v>8600</v>
      </c>
      <c r="K572" s="25"/>
    </row>
    <row r="573" spans="1:11" ht="25.95" customHeight="1" x14ac:dyDescent="0.3">
      <c r="A573" s="324"/>
      <c r="B573" s="305"/>
      <c r="C573" s="286"/>
      <c r="D573" s="16">
        <v>144</v>
      </c>
      <c r="E573" s="295"/>
      <c r="F573" s="325"/>
      <c r="G573" s="24">
        <f t="shared" si="81"/>
        <v>30000</v>
      </c>
      <c r="H573" s="25"/>
      <c r="I573" s="25"/>
      <c r="J573" s="25">
        <v>30000</v>
      </c>
      <c r="K573" s="25"/>
    </row>
    <row r="574" spans="1:11" ht="20.25" customHeight="1" x14ac:dyDescent="0.3">
      <c r="A574" s="324"/>
      <c r="B574" s="305"/>
      <c r="C574" s="286"/>
      <c r="D574" s="15">
        <v>151</v>
      </c>
      <c r="E574" s="295"/>
      <c r="F574" s="325"/>
      <c r="G574" s="45">
        <f t="shared" si="81"/>
        <v>344720</v>
      </c>
      <c r="H574" s="25">
        <v>109550</v>
      </c>
      <c r="I574" s="25">
        <v>116858</v>
      </c>
      <c r="J574" s="25">
        <v>59606</v>
      </c>
      <c r="K574" s="25">
        <v>58706</v>
      </c>
    </row>
    <row r="575" spans="1:11" ht="18.75" customHeight="1" x14ac:dyDescent="0.3">
      <c r="A575" s="324"/>
      <c r="B575" s="305"/>
      <c r="C575" s="286"/>
      <c r="D575" s="15">
        <v>155</v>
      </c>
      <c r="E575" s="295"/>
      <c r="F575" s="325"/>
      <c r="G575" s="45">
        <f t="shared" si="81"/>
        <v>2622</v>
      </c>
      <c r="H575" s="25">
        <v>2622</v>
      </c>
      <c r="I575" s="25"/>
      <c r="J575" s="25"/>
      <c r="K575" s="25"/>
    </row>
    <row r="576" spans="1:11" ht="16.5" customHeight="1" x14ac:dyDescent="0.3">
      <c r="A576" s="324"/>
      <c r="B576" s="305"/>
      <c r="C576" s="286"/>
      <c r="D576" s="15" t="s">
        <v>99</v>
      </c>
      <c r="E576" s="295"/>
      <c r="F576" s="325"/>
      <c r="G576" s="45">
        <f t="shared" si="81"/>
        <v>2000</v>
      </c>
      <c r="H576" s="25"/>
      <c r="I576" s="25">
        <v>2000</v>
      </c>
      <c r="J576" s="25"/>
      <c r="K576" s="25"/>
    </row>
    <row r="577" spans="1:11" ht="18" customHeight="1" thickBot="1" x14ac:dyDescent="0.35">
      <c r="A577" s="324"/>
      <c r="B577" s="305"/>
      <c r="C577" s="286"/>
      <c r="D577" s="239" t="s">
        <v>192</v>
      </c>
      <c r="E577" s="295"/>
      <c r="F577" s="325"/>
      <c r="G577" s="175">
        <f t="shared" si="81"/>
        <v>41000</v>
      </c>
      <c r="H577" s="101">
        <v>14000</v>
      </c>
      <c r="I577" s="101">
        <v>12600</v>
      </c>
      <c r="J577" s="101">
        <v>4600</v>
      </c>
      <c r="K577" s="101">
        <v>9800</v>
      </c>
    </row>
    <row r="578" spans="1:11" ht="15" customHeight="1" thickBot="1" x14ac:dyDescent="0.35">
      <c r="A578" s="324"/>
      <c r="B578" s="306"/>
      <c r="C578" s="291"/>
      <c r="D578" s="288" t="s">
        <v>106</v>
      </c>
      <c r="E578" s="289"/>
      <c r="F578" s="290"/>
      <c r="G578" s="201">
        <f>SUM(G570:G577)</f>
        <v>1242343</v>
      </c>
      <c r="H578" s="201">
        <f>SUM(H570:H577)</f>
        <v>329148</v>
      </c>
      <c r="I578" s="201">
        <f>SUM(I570:I577)</f>
        <v>472455</v>
      </c>
      <c r="J578" s="201">
        <f>SUM(J570:J577)</f>
        <v>169260</v>
      </c>
      <c r="K578" s="204">
        <f>SUM(K570:K577)</f>
        <v>271480</v>
      </c>
    </row>
    <row r="579" spans="1:11" ht="18" customHeight="1" thickBot="1" x14ac:dyDescent="0.35">
      <c r="A579" s="324"/>
      <c r="B579" s="317" t="s">
        <v>109</v>
      </c>
      <c r="C579" s="285" t="s">
        <v>122</v>
      </c>
      <c r="D579" s="245">
        <v>142</v>
      </c>
      <c r="E579" s="245" t="s">
        <v>171</v>
      </c>
      <c r="F579" s="246" t="s">
        <v>176</v>
      </c>
      <c r="G579" s="260">
        <f t="shared" si="81"/>
        <v>30338</v>
      </c>
      <c r="H579" s="247">
        <v>9350</v>
      </c>
      <c r="I579" s="247">
        <v>9350</v>
      </c>
      <c r="J579" s="247">
        <v>3150</v>
      </c>
      <c r="K579" s="247">
        <v>8488</v>
      </c>
    </row>
    <row r="580" spans="1:11" ht="21.75" customHeight="1" thickBot="1" x14ac:dyDescent="0.35">
      <c r="A580" s="324"/>
      <c r="B580" s="305"/>
      <c r="C580" s="287"/>
      <c r="D580" s="288" t="s">
        <v>121</v>
      </c>
      <c r="E580" s="289"/>
      <c r="F580" s="290"/>
      <c r="G580" s="201">
        <f>SUM(G579)</f>
        <v>30338</v>
      </c>
      <c r="H580" s="201">
        <f t="shared" ref="H580:K580" si="108">SUM(H579)</f>
        <v>9350</v>
      </c>
      <c r="I580" s="201">
        <f t="shared" si="108"/>
        <v>9350</v>
      </c>
      <c r="J580" s="201">
        <f t="shared" si="108"/>
        <v>3150</v>
      </c>
      <c r="K580" s="204">
        <f t="shared" si="108"/>
        <v>8488</v>
      </c>
    </row>
    <row r="581" spans="1:11" ht="20.399999999999999" customHeight="1" x14ac:dyDescent="0.3">
      <c r="A581" s="222" t="s">
        <v>228</v>
      </c>
      <c r="B581" s="326" t="s">
        <v>229</v>
      </c>
      <c r="C581" s="327"/>
      <c r="D581" s="327"/>
      <c r="E581" s="327"/>
      <c r="F581" s="328"/>
      <c r="G581" s="223">
        <f>SUM(G583,G594,G596)</f>
        <v>1094713</v>
      </c>
      <c r="H581" s="223">
        <f t="shared" ref="H581:K581" si="109">SUM(H583,H594,H596)</f>
        <v>332173</v>
      </c>
      <c r="I581" s="223">
        <f t="shared" si="109"/>
        <v>427294</v>
      </c>
      <c r="J581" s="223">
        <f t="shared" si="109"/>
        <v>110559</v>
      </c>
      <c r="K581" s="223">
        <f t="shared" si="109"/>
        <v>224687</v>
      </c>
    </row>
    <row r="582" spans="1:11" ht="30.6" customHeight="1" thickBot="1" x14ac:dyDescent="0.35">
      <c r="A582" s="439"/>
      <c r="B582" s="397" t="s">
        <v>86</v>
      </c>
      <c r="C582" s="399" t="s">
        <v>87</v>
      </c>
      <c r="D582" s="226" t="s">
        <v>277</v>
      </c>
      <c r="E582" s="241" t="s">
        <v>179</v>
      </c>
      <c r="F582" s="250" t="s">
        <v>180</v>
      </c>
      <c r="G582" s="270">
        <f>SUM(H582:K582)</f>
        <v>2200</v>
      </c>
      <c r="H582" s="271"/>
      <c r="I582" s="271"/>
      <c r="J582" s="271">
        <v>2200</v>
      </c>
      <c r="K582" s="271"/>
    </row>
    <row r="583" spans="1:11" ht="16.350000000000001" customHeight="1" thickBot="1" x14ac:dyDescent="0.35">
      <c r="A583" s="440"/>
      <c r="B583" s="398"/>
      <c r="C583" s="400"/>
      <c r="D583" s="288" t="s">
        <v>90</v>
      </c>
      <c r="E583" s="289"/>
      <c r="F583" s="290"/>
      <c r="G583" s="272">
        <f>SUM(G582)</f>
        <v>2200</v>
      </c>
      <c r="H583" s="272">
        <f t="shared" ref="H583:K583" si="110">SUM(H582)</f>
        <v>0</v>
      </c>
      <c r="I583" s="272">
        <f t="shared" si="110"/>
        <v>0</v>
      </c>
      <c r="J583" s="272">
        <f t="shared" si="110"/>
        <v>2200</v>
      </c>
      <c r="K583" s="273">
        <f t="shared" si="110"/>
        <v>0</v>
      </c>
    </row>
    <row r="584" spans="1:11" ht="37.5" customHeight="1" x14ac:dyDescent="0.3">
      <c r="A584" s="440"/>
      <c r="B584" s="305" t="s">
        <v>108</v>
      </c>
      <c r="C584" s="286" t="s">
        <v>105</v>
      </c>
      <c r="D584" s="329" t="s">
        <v>286</v>
      </c>
      <c r="E584" s="114" t="s">
        <v>141</v>
      </c>
      <c r="F584" s="119" t="s">
        <v>165</v>
      </c>
      <c r="G584" s="53">
        <f t="shared" si="81"/>
        <v>47099</v>
      </c>
      <c r="H584" s="54">
        <v>11994</v>
      </c>
      <c r="I584" s="54">
        <v>19480</v>
      </c>
      <c r="J584" s="54">
        <v>3860</v>
      </c>
      <c r="K584" s="54">
        <v>11765</v>
      </c>
    </row>
    <row r="585" spans="1:11" ht="27" customHeight="1" x14ac:dyDescent="0.3">
      <c r="A585" s="440"/>
      <c r="B585" s="305"/>
      <c r="C585" s="286"/>
      <c r="D585" s="330"/>
      <c r="E585" s="43" t="s">
        <v>179</v>
      </c>
      <c r="F585" s="23" t="s">
        <v>180</v>
      </c>
      <c r="G585" s="24">
        <f t="shared" si="81"/>
        <v>471589</v>
      </c>
      <c r="H585" s="25">
        <v>118339</v>
      </c>
      <c r="I585" s="25">
        <v>195853</v>
      </c>
      <c r="J585" s="25">
        <v>39576</v>
      </c>
      <c r="K585" s="25">
        <v>117821</v>
      </c>
    </row>
    <row r="586" spans="1:11" ht="27" customHeight="1" x14ac:dyDescent="0.3">
      <c r="A586" s="440"/>
      <c r="B586" s="305"/>
      <c r="C586" s="286"/>
      <c r="D586" s="404" t="s">
        <v>287</v>
      </c>
      <c r="E586" s="84" t="s">
        <v>141</v>
      </c>
      <c r="F586" s="23" t="s">
        <v>165</v>
      </c>
      <c r="G586" s="24">
        <f t="shared" si="81"/>
        <v>8211</v>
      </c>
      <c r="H586" s="25">
        <v>2055</v>
      </c>
      <c r="I586" s="25">
        <v>3450</v>
      </c>
      <c r="J586" s="25">
        <v>660</v>
      </c>
      <c r="K586" s="25">
        <v>2046</v>
      </c>
    </row>
    <row r="587" spans="1:11" ht="27" customHeight="1" x14ac:dyDescent="0.3">
      <c r="A587" s="440"/>
      <c r="B587" s="305"/>
      <c r="C587" s="286"/>
      <c r="D587" s="330"/>
      <c r="E587" s="43" t="s">
        <v>179</v>
      </c>
      <c r="F587" s="23" t="s">
        <v>180</v>
      </c>
      <c r="G587" s="24">
        <f t="shared" si="81"/>
        <v>100216</v>
      </c>
      <c r="H587" s="25">
        <v>38145</v>
      </c>
      <c r="I587" s="25">
        <v>41899</v>
      </c>
      <c r="J587" s="25">
        <v>13281</v>
      </c>
      <c r="K587" s="25">
        <v>6891</v>
      </c>
    </row>
    <row r="588" spans="1:11" ht="24" customHeight="1" x14ac:dyDescent="0.3">
      <c r="A588" s="440"/>
      <c r="B588" s="305"/>
      <c r="C588" s="286"/>
      <c r="D588" s="29">
        <v>151</v>
      </c>
      <c r="E588" s="43" t="s">
        <v>179</v>
      </c>
      <c r="F588" s="23" t="s">
        <v>180</v>
      </c>
      <c r="G588" s="24">
        <f t="shared" si="81"/>
        <v>306779</v>
      </c>
      <c r="H588" s="25">
        <v>114681</v>
      </c>
      <c r="I588" s="25">
        <v>117342</v>
      </c>
      <c r="J588" s="25">
        <v>27405</v>
      </c>
      <c r="K588" s="25">
        <v>47351</v>
      </c>
    </row>
    <row r="589" spans="1:11" ht="40.65" customHeight="1" x14ac:dyDescent="0.3">
      <c r="A589" s="440"/>
      <c r="B589" s="305"/>
      <c r="C589" s="286"/>
      <c r="D589" s="34">
        <v>151</v>
      </c>
      <c r="E589" s="43" t="s">
        <v>141</v>
      </c>
      <c r="F589" s="23" t="s">
        <v>165</v>
      </c>
      <c r="G589" s="24">
        <f t="shared" si="81"/>
        <v>49701</v>
      </c>
      <c r="H589" s="25">
        <v>11800</v>
      </c>
      <c r="I589" s="25">
        <v>22320</v>
      </c>
      <c r="J589" s="25">
        <v>4007</v>
      </c>
      <c r="K589" s="25">
        <v>11574</v>
      </c>
    </row>
    <row r="590" spans="1:11" ht="19.5" customHeight="1" x14ac:dyDescent="0.3">
      <c r="A590" s="440"/>
      <c r="B590" s="305"/>
      <c r="C590" s="286"/>
      <c r="D590" s="43">
        <v>155</v>
      </c>
      <c r="E590" s="294" t="s">
        <v>179</v>
      </c>
      <c r="F590" s="333" t="s">
        <v>180</v>
      </c>
      <c r="G590" s="24">
        <f t="shared" si="81"/>
        <v>2209</v>
      </c>
      <c r="H590" s="25">
        <v>2209</v>
      </c>
      <c r="I590" s="25"/>
      <c r="J590" s="25"/>
      <c r="K590" s="25"/>
    </row>
    <row r="591" spans="1:11" ht="20.25" customHeight="1" x14ac:dyDescent="0.3">
      <c r="A591" s="440"/>
      <c r="B591" s="305"/>
      <c r="C591" s="286"/>
      <c r="D591" s="43" t="s">
        <v>99</v>
      </c>
      <c r="E591" s="295"/>
      <c r="F591" s="333"/>
      <c r="G591" s="24">
        <f t="shared" si="81"/>
        <v>600</v>
      </c>
      <c r="H591" s="25">
        <v>200</v>
      </c>
      <c r="I591" s="25">
        <v>200</v>
      </c>
      <c r="J591" s="25">
        <v>100</v>
      </c>
      <c r="K591" s="25">
        <v>100</v>
      </c>
    </row>
    <row r="592" spans="1:11" ht="18" customHeight="1" x14ac:dyDescent="0.3">
      <c r="A592" s="440"/>
      <c r="B592" s="305"/>
      <c r="C592" s="286"/>
      <c r="D592" s="43" t="s">
        <v>192</v>
      </c>
      <c r="E592" s="304"/>
      <c r="F592" s="334"/>
      <c r="G592" s="24">
        <f t="shared" si="81"/>
        <v>39400</v>
      </c>
      <c r="H592" s="25">
        <v>14500</v>
      </c>
      <c r="I592" s="25">
        <v>10500</v>
      </c>
      <c r="J592" s="25">
        <v>4500</v>
      </c>
      <c r="K592" s="25">
        <v>9900</v>
      </c>
    </row>
    <row r="593" spans="1:11" ht="38.25" customHeight="1" thickBot="1" x14ac:dyDescent="0.35">
      <c r="A593" s="440"/>
      <c r="B593" s="305"/>
      <c r="C593" s="286"/>
      <c r="D593" s="239" t="s">
        <v>230</v>
      </c>
      <c r="E593" s="239" t="s">
        <v>141</v>
      </c>
      <c r="F593" s="250" t="s">
        <v>165</v>
      </c>
      <c r="G593" s="107">
        <f t="shared" si="81"/>
        <v>20200</v>
      </c>
      <c r="H593" s="101">
        <v>5800</v>
      </c>
      <c r="I593" s="101">
        <v>4800</v>
      </c>
      <c r="J593" s="101">
        <v>4800</v>
      </c>
      <c r="K593" s="101">
        <v>4800</v>
      </c>
    </row>
    <row r="594" spans="1:11" ht="15" customHeight="1" thickBot="1" x14ac:dyDescent="0.35">
      <c r="A594" s="440"/>
      <c r="B594" s="306"/>
      <c r="C594" s="291"/>
      <c r="D594" s="288" t="s">
        <v>106</v>
      </c>
      <c r="E594" s="289"/>
      <c r="F594" s="290"/>
      <c r="G594" s="201">
        <f>SUM(G584:G593)</f>
        <v>1046004</v>
      </c>
      <c r="H594" s="201">
        <f>SUM(H584:H593)</f>
        <v>319723</v>
      </c>
      <c r="I594" s="201">
        <f>SUM(I584:I593)</f>
        <v>415844</v>
      </c>
      <c r="J594" s="201">
        <f>SUM(J584:J593)</f>
        <v>98189</v>
      </c>
      <c r="K594" s="204">
        <f>SUM(K584:K593)</f>
        <v>212248</v>
      </c>
    </row>
    <row r="595" spans="1:11" ht="15" customHeight="1" thickBot="1" x14ac:dyDescent="0.35">
      <c r="A595" s="440"/>
      <c r="B595" s="317" t="s">
        <v>109</v>
      </c>
      <c r="C595" s="285" t="s">
        <v>122</v>
      </c>
      <c r="D595" s="245">
        <v>142</v>
      </c>
      <c r="E595" s="245" t="s">
        <v>171</v>
      </c>
      <c r="F595" s="246" t="s">
        <v>176</v>
      </c>
      <c r="G595" s="260">
        <f t="shared" si="81"/>
        <v>46509</v>
      </c>
      <c r="H595" s="266">
        <v>12450</v>
      </c>
      <c r="I595" s="266">
        <v>11450</v>
      </c>
      <c r="J595" s="266">
        <v>10170</v>
      </c>
      <c r="K595" s="266">
        <v>12439</v>
      </c>
    </row>
    <row r="596" spans="1:11" ht="23.25" customHeight="1" thickBot="1" x14ac:dyDescent="0.35">
      <c r="A596" s="440"/>
      <c r="B596" s="305"/>
      <c r="C596" s="287"/>
      <c r="D596" s="288" t="s">
        <v>121</v>
      </c>
      <c r="E596" s="289"/>
      <c r="F596" s="290"/>
      <c r="G596" s="201">
        <f>SUM(G595)</f>
        <v>46509</v>
      </c>
      <c r="H596" s="201">
        <f t="shared" ref="H596:K596" si="111">SUM(H595)</f>
        <v>12450</v>
      </c>
      <c r="I596" s="201">
        <f t="shared" si="111"/>
        <v>11450</v>
      </c>
      <c r="J596" s="201">
        <f t="shared" si="111"/>
        <v>10170</v>
      </c>
      <c r="K596" s="204">
        <f t="shared" si="111"/>
        <v>12439</v>
      </c>
    </row>
    <row r="597" spans="1:11" ht="15" customHeight="1" thickBot="1" x14ac:dyDescent="0.35">
      <c r="A597" s="221" t="s">
        <v>231</v>
      </c>
      <c r="B597" s="332" t="s">
        <v>232</v>
      </c>
      <c r="C597" s="319"/>
      <c r="D597" s="319"/>
      <c r="E597" s="319"/>
      <c r="F597" s="320"/>
      <c r="G597" s="181">
        <f>SUM(G607,G609,G612)</f>
        <v>2246967</v>
      </c>
      <c r="H597" s="181">
        <f t="shared" ref="H597:K597" si="112">SUM(H607,H609,H612)</f>
        <v>438064</v>
      </c>
      <c r="I597" s="181">
        <f t="shared" si="112"/>
        <v>1179419</v>
      </c>
      <c r="J597" s="181">
        <f t="shared" si="112"/>
        <v>220477</v>
      </c>
      <c r="K597" s="181">
        <f t="shared" si="112"/>
        <v>409007</v>
      </c>
    </row>
    <row r="598" spans="1:11" ht="31.95" customHeight="1" x14ac:dyDescent="0.3">
      <c r="A598" s="405"/>
      <c r="B598" s="305" t="s">
        <v>108</v>
      </c>
      <c r="C598" s="286" t="s">
        <v>105</v>
      </c>
      <c r="D598" s="126" t="s">
        <v>286</v>
      </c>
      <c r="E598" s="114" t="s">
        <v>179</v>
      </c>
      <c r="F598" s="119" t="s">
        <v>180</v>
      </c>
      <c r="G598" s="53">
        <f t="shared" si="42"/>
        <v>938251</v>
      </c>
      <c r="H598" s="54">
        <v>234597</v>
      </c>
      <c r="I598" s="54">
        <v>390814</v>
      </c>
      <c r="J598" s="54">
        <v>78276</v>
      </c>
      <c r="K598" s="54">
        <v>234564</v>
      </c>
    </row>
    <row r="599" spans="1:11" ht="31.95" customHeight="1" x14ac:dyDescent="0.3">
      <c r="A599" s="406"/>
      <c r="B599" s="305"/>
      <c r="C599" s="286"/>
      <c r="D599" s="122" t="s">
        <v>287</v>
      </c>
      <c r="E599" s="84" t="s">
        <v>179</v>
      </c>
      <c r="F599" s="23" t="s">
        <v>180</v>
      </c>
      <c r="G599" s="24">
        <f t="shared" si="42"/>
        <v>243911</v>
      </c>
      <c r="H599" s="25">
        <v>60784</v>
      </c>
      <c r="I599" s="25">
        <v>101232</v>
      </c>
      <c r="J599" s="25">
        <v>21111</v>
      </c>
      <c r="K599" s="25">
        <v>60784</v>
      </c>
    </row>
    <row r="600" spans="1:11" ht="20.399999999999999" customHeight="1" x14ac:dyDescent="0.3">
      <c r="A600" s="406"/>
      <c r="B600" s="305"/>
      <c r="C600" s="286"/>
      <c r="D600" s="216">
        <v>1411</v>
      </c>
      <c r="E600" s="219" t="s">
        <v>179</v>
      </c>
      <c r="F600" s="23" t="s">
        <v>180</v>
      </c>
      <c r="G600" s="24">
        <f t="shared" si="42"/>
        <v>9630</v>
      </c>
      <c r="H600" s="25"/>
      <c r="I600" s="25"/>
      <c r="J600" s="25">
        <v>9630</v>
      </c>
      <c r="K600" s="25"/>
    </row>
    <row r="601" spans="1:11" ht="21.15" customHeight="1" x14ac:dyDescent="0.3">
      <c r="A601" s="406"/>
      <c r="B601" s="305"/>
      <c r="C601" s="286"/>
      <c r="D601" s="294">
        <v>151</v>
      </c>
      <c r="E601" s="43" t="s">
        <v>179</v>
      </c>
      <c r="F601" s="23" t="s">
        <v>180</v>
      </c>
      <c r="G601" s="24">
        <f t="shared" si="42"/>
        <v>408061</v>
      </c>
      <c r="H601" s="25">
        <v>113119</v>
      </c>
      <c r="I601" s="25">
        <v>175023</v>
      </c>
      <c r="J601" s="25">
        <v>54560</v>
      </c>
      <c r="K601" s="25">
        <v>65359</v>
      </c>
    </row>
    <row r="602" spans="1:11" ht="15.75" customHeight="1" x14ac:dyDescent="0.3">
      <c r="A602" s="406"/>
      <c r="B602" s="305"/>
      <c r="C602" s="286"/>
      <c r="D602" s="304"/>
      <c r="E602" s="43" t="s">
        <v>146</v>
      </c>
      <c r="F602" s="26" t="s">
        <v>167</v>
      </c>
      <c r="G602" s="24">
        <f t="shared" si="42"/>
        <v>500</v>
      </c>
      <c r="H602" s="25">
        <v>250</v>
      </c>
      <c r="I602" s="25">
        <v>250</v>
      </c>
      <c r="J602" s="25"/>
      <c r="K602" s="25"/>
    </row>
    <row r="603" spans="1:11" ht="19.5" customHeight="1" x14ac:dyDescent="0.3">
      <c r="A603" s="406"/>
      <c r="B603" s="305"/>
      <c r="C603" s="286"/>
      <c r="D603" s="43" t="s">
        <v>99</v>
      </c>
      <c r="E603" s="295" t="s">
        <v>179</v>
      </c>
      <c r="F603" s="325" t="s">
        <v>180</v>
      </c>
      <c r="G603" s="24">
        <f t="shared" si="42"/>
        <v>1500</v>
      </c>
      <c r="H603" s="25">
        <v>400</v>
      </c>
      <c r="I603" s="25">
        <v>400</v>
      </c>
      <c r="J603" s="25">
        <v>300</v>
      </c>
      <c r="K603" s="25">
        <v>400</v>
      </c>
    </row>
    <row r="604" spans="1:11" ht="17.399999999999999" customHeight="1" x14ac:dyDescent="0.3">
      <c r="A604" s="406"/>
      <c r="B604" s="305"/>
      <c r="C604" s="286"/>
      <c r="D604" s="43" t="s">
        <v>192</v>
      </c>
      <c r="E604" s="295"/>
      <c r="F604" s="325"/>
      <c r="G604" s="24">
        <f t="shared" si="42"/>
        <v>56000</v>
      </c>
      <c r="H604" s="25">
        <v>15000</v>
      </c>
      <c r="I604" s="25">
        <v>17800</v>
      </c>
      <c r="J604" s="25">
        <v>4400</v>
      </c>
      <c r="K604" s="25">
        <v>18800</v>
      </c>
    </row>
    <row r="605" spans="1:11" ht="19.5" customHeight="1" x14ac:dyDescent="0.3">
      <c r="A605" s="406"/>
      <c r="B605" s="305"/>
      <c r="C605" s="286"/>
      <c r="D605" s="43" t="s">
        <v>230</v>
      </c>
      <c r="E605" s="295"/>
      <c r="F605" s="325"/>
      <c r="G605" s="24">
        <f t="shared" si="42"/>
        <v>5500</v>
      </c>
      <c r="H605" s="25">
        <v>1400</v>
      </c>
      <c r="I605" s="25">
        <v>1900</v>
      </c>
      <c r="J605" s="25">
        <v>1100</v>
      </c>
      <c r="K605" s="25">
        <v>1100</v>
      </c>
    </row>
    <row r="606" spans="1:11" ht="17.399999999999999" customHeight="1" thickBot="1" x14ac:dyDescent="0.35">
      <c r="A606" s="406"/>
      <c r="B606" s="305"/>
      <c r="C606" s="286"/>
      <c r="D606" s="241" t="s">
        <v>100</v>
      </c>
      <c r="E606" s="295"/>
      <c r="F606" s="325"/>
      <c r="G606" s="107">
        <f t="shared" si="42"/>
        <v>14</v>
      </c>
      <c r="H606" s="101">
        <v>14</v>
      </c>
      <c r="I606" s="101"/>
      <c r="J606" s="101"/>
      <c r="K606" s="101"/>
    </row>
    <row r="607" spans="1:11" ht="15.75" customHeight="1" thickBot="1" x14ac:dyDescent="0.35">
      <c r="A607" s="406"/>
      <c r="B607" s="306"/>
      <c r="C607" s="291"/>
      <c r="D607" s="288" t="s">
        <v>106</v>
      </c>
      <c r="E607" s="289"/>
      <c r="F607" s="290"/>
      <c r="G607" s="201">
        <f>SUM(G598:G606)</f>
        <v>1663367</v>
      </c>
      <c r="H607" s="201">
        <f>SUM(H598:H606)</f>
        <v>425564</v>
      </c>
      <c r="I607" s="201">
        <f>SUM(I598:I606)</f>
        <v>687419</v>
      </c>
      <c r="J607" s="201">
        <f>SUM(J598:J606)</f>
        <v>169377</v>
      </c>
      <c r="K607" s="204">
        <f>SUM(K598:K606)</f>
        <v>381007</v>
      </c>
    </row>
    <row r="608" spans="1:11" ht="18.75" customHeight="1" thickBot="1" x14ac:dyDescent="0.35">
      <c r="A608" s="406"/>
      <c r="B608" s="317" t="s">
        <v>109</v>
      </c>
      <c r="C608" s="285" t="s">
        <v>122</v>
      </c>
      <c r="D608" s="245">
        <v>142</v>
      </c>
      <c r="E608" s="245" t="s">
        <v>171</v>
      </c>
      <c r="F608" s="246" t="s">
        <v>176</v>
      </c>
      <c r="G608" s="260">
        <f t="shared" si="42"/>
        <v>67600</v>
      </c>
      <c r="H608" s="247">
        <v>12500</v>
      </c>
      <c r="I608" s="247">
        <v>26000</v>
      </c>
      <c r="J608" s="247">
        <v>1100</v>
      </c>
      <c r="K608" s="247">
        <v>28000</v>
      </c>
    </row>
    <row r="609" spans="1:11" ht="21.15" customHeight="1" thickBot="1" x14ac:dyDescent="0.35">
      <c r="A609" s="406"/>
      <c r="B609" s="305"/>
      <c r="C609" s="287"/>
      <c r="D609" s="288" t="s">
        <v>121</v>
      </c>
      <c r="E609" s="289"/>
      <c r="F609" s="290"/>
      <c r="G609" s="201">
        <f>SUM(G608)</f>
        <v>67600</v>
      </c>
      <c r="H609" s="201">
        <f t="shared" ref="H609:K609" si="113">SUM(H608)</f>
        <v>12500</v>
      </c>
      <c r="I609" s="201">
        <f t="shared" si="113"/>
        <v>26000</v>
      </c>
      <c r="J609" s="201">
        <f t="shared" si="113"/>
        <v>1100</v>
      </c>
      <c r="K609" s="204">
        <f t="shared" si="113"/>
        <v>28000</v>
      </c>
    </row>
    <row r="610" spans="1:11" ht="21.15" customHeight="1" x14ac:dyDescent="0.3">
      <c r="A610" s="406"/>
      <c r="B610" s="317" t="s">
        <v>138</v>
      </c>
      <c r="C610" s="401" t="s">
        <v>297</v>
      </c>
      <c r="D610" s="238">
        <v>147</v>
      </c>
      <c r="E610" s="293" t="s">
        <v>179</v>
      </c>
      <c r="F610" s="329" t="s">
        <v>180</v>
      </c>
      <c r="G610" s="135">
        <f>SUM(H610:K610)</f>
        <v>466000</v>
      </c>
      <c r="H610" s="103"/>
      <c r="I610" s="103">
        <v>466000</v>
      </c>
      <c r="J610" s="103"/>
      <c r="K610" s="103"/>
    </row>
    <row r="611" spans="1:11" ht="21.15" customHeight="1" thickBot="1" x14ac:dyDescent="0.35">
      <c r="A611" s="406"/>
      <c r="B611" s="305"/>
      <c r="C611" s="402"/>
      <c r="D611" s="241">
        <v>153</v>
      </c>
      <c r="E611" s="293"/>
      <c r="F611" s="329"/>
      <c r="G611" s="175">
        <f t="shared" ref="G611" si="114">SUM(H611:K611)</f>
        <v>50000</v>
      </c>
      <c r="H611" s="176"/>
      <c r="I611" s="176"/>
      <c r="J611" s="176">
        <v>50000</v>
      </c>
      <c r="K611" s="176"/>
    </row>
    <row r="612" spans="1:11" ht="21.15" customHeight="1" thickBot="1" x14ac:dyDescent="0.35">
      <c r="A612" s="407"/>
      <c r="B612" s="306"/>
      <c r="C612" s="403"/>
      <c r="D612" s="288" t="s">
        <v>137</v>
      </c>
      <c r="E612" s="289"/>
      <c r="F612" s="290"/>
      <c r="G612" s="201">
        <f>SUM(G610:G611)</f>
        <v>516000</v>
      </c>
      <c r="H612" s="201">
        <f t="shared" ref="H612:K612" si="115">SUM(H610:H611)</f>
        <v>0</v>
      </c>
      <c r="I612" s="201">
        <f t="shared" si="115"/>
        <v>466000</v>
      </c>
      <c r="J612" s="201">
        <f t="shared" si="115"/>
        <v>50000</v>
      </c>
      <c r="K612" s="204">
        <f t="shared" si="115"/>
        <v>0</v>
      </c>
    </row>
    <row r="613" spans="1:11" ht="15.75" customHeight="1" thickBot="1" x14ac:dyDescent="0.35">
      <c r="A613" s="180" t="s">
        <v>233</v>
      </c>
      <c r="B613" s="318" t="s">
        <v>234</v>
      </c>
      <c r="C613" s="319"/>
      <c r="D613" s="319"/>
      <c r="E613" s="319"/>
      <c r="F613" s="320"/>
      <c r="G613" s="181">
        <f>SUM(G623,G625)</f>
        <v>953556</v>
      </c>
      <c r="H613" s="181">
        <f t="shared" ref="H613:K613" si="116">SUM(H623,H625)</f>
        <v>262885</v>
      </c>
      <c r="I613" s="181">
        <f t="shared" si="116"/>
        <v>368585</v>
      </c>
      <c r="J613" s="181">
        <f t="shared" si="116"/>
        <v>114947</v>
      </c>
      <c r="K613" s="182">
        <f t="shared" si="116"/>
        <v>207139</v>
      </c>
    </row>
    <row r="614" spans="1:11" ht="31.2" customHeight="1" x14ac:dyDescent="0.3">
      <c r="A614" s="324"/>
      <c r="B614" s="305" t="s">
        <v>108</v>
      </c>
      <c r="C614" s="286" t="s">
        <v>105</v>
      </c>
      <c r="D614" s="329" t="s">
        <v>286</v>
      </c>
      <c r="E614" s="120" t="s">
        <v>141</v>
      </c>
      <c r="F614" s="119" t="s">
        <v>165</v>
      </c>
      <c r="G614" s="53">
        <f t="shared" si="42"/>
        <v>19349</v>
      </c>
      <c r="H614" s="54">
        <v>4750</v>
      </c>
      <c r="I614" s="54">
        <v>7940</v>
      </c>
      <c r="J614" s="54">
        <v>1650</v>
      </c>
      <c r="K614" s="54">
        <v>5009</v>
      </c>
    </row>
    <row r="615" spans="1:11" ht="27" customHeight="1" x14ac:dyDescent="0.3">
      <c r="A615" s="324"/>
      <c r="B615" s="305"/>
      <c r="C615" s="286"/>
      <c r="D615" s="330"/>
      <c r="E615" s="43" t="s">
        <v>179</v>
      </c>
      <c r="F615" s="23" t="s">
        <v>180</v>
      </c>
      <c r="G615" s="24">
        <f t="shared" si="42"/>
        <v>432699</v>
      </c>
      <c r="H615" s="25">
        <v>108300</v>
      </c>
      <c r="I615" s="25">
        <v>180900</v>
      </c>
      <c r="J615" s="25">
        <v>34800</v>
      </c>
      <c r="K615" s="25">
        <v>108699</v>
      </c>
    </row>
    <row r="616" spans="1:11" ht="33" customHeight="1" x14ac:dyDescent="0.3">
      <c r="A616" s="324"/>
      <c r="B616" s="305"/>
      <c r="C616" s="286"/>
      <c r="D616" s="85" t="s">
        <v>287</v>
      </c>
      <c r="E616" s="43" t="s">
        <v>179</v>
      </c>
      <c r="F616" s="23" t="s">
        <v>180</v>
      </c>
      <c r="G616" s="24">
        <f t="shared" si="42"/>
        <v>91978</v>
      </c>
      <c r="H616" s="25">
        <v>27250</v>
      </c>
      <c r="I616" s="25">
        <v>41950</v>
      </c>
      <c r="J616" s="25">
        <v>12258</v>
      </c>
      <c r="K616" s="25">
        <v>10520</v>
      </c>
    </row>
    <row r="617" spans="1:11" ht="36" customHeight="1" x14ac:dyDescent="0.3">
      <c r="A617" s="324"/>
      <c r="B617" s="305"/>
      <c r="C617" s="286"/>
      <c r="D617" s="294">
        <v>151</v>
      </c>
      <c r="E617" s="43" t="s">
        <v>141</v>
      </c>
      <c r="F617" s="23" t="s">
        <v>165</v>
      </c>
      <c r="G617" s="24">
        <f t="shared" si="42"/>
        <v>18568</v>
      </c>
      <c r="H617" s="25">
        <v>5080</v>
      </c>
      <c r="I617" s="25">
        <v>6655</v>
      </c>
      <c r="J617" s="25">
        <v>3160</v>
      </c>
      <c r="K617" s="25">
        <v>3673</v>
      </c>
    </row>
    <row r="618" spans="1:11" ht="26.4" customHeight="1" x14ac:dyDescent="0.3">
      <c r="A618" s="324"/>
      <c r="B618" s="305"/>
      <c r="C618" s="286"/>
      <c r="D618" s="304"/>
      <c r="E618" s="43" t="s">
        <v>179</v>
      </c>
      <c r="F618" s="23" t="s">
        <v>180</v>
      </c>
      <c r="G618" s="24">
        <f t="shared" si="42"/>
        <v>300417</v>
      </c>
      <c r="H618" s="25">
        <v>92575</v>
      </c>
      <c r="I618" s="25">
        <v>99675</v>
      </c>
      <c r="J618" s="25">
        <v>46579</v>
      </c>
      <c r="K618" s="25">
        <v>61588</v>
      </c>
    </row>
    <row r="619" spans="1:11" ht="26.4" customHeight="1" x14ac:dyDescent="0.3">
      <c r="A619" s="324"/>
      <c r="B619" s="305"/>
      <c r="C619" s="286"/>
      <c r="D619" s="83">
        <v>155</v>
      </c>
      <c r="E619" s="43" t="s">
        <v>179</v>
      </c>
      <c r="F619" s="23" t="s">
        <v>180</v>
      </c>
      <c r="G619" s="24">
        <f t="shared" si="42"/>
        <v>22565</v>
      </c>
      <c r="H619" s="25">
        <v>3065</v>
      </c>
      <c r="I619" s="25">
        <v>9750</v>
      </c>
      <c r="J619" s="25">
        <v>9750</v>
      </c>
      <c r="K619" s="25"/>
    </row>
    <row r="620" spans="1:11" ht="14.25" customHeight="1" x14ac:dyDescent="0.3">
      <c r="A620" s="324"/>
      <c r="B620" s="305"/>
      <c r="C620" s="286"/>
      <c r="D620" s="15" t="s">
        <v>99</v>
      </c>
      <c r="E620" s="302" t="s">
        <v>179</v>
      </c>
      <c r="F620" s="337" t="s">
        <v>180</v>
      </c>
      <c r="G620" s="24">
        <f t="shared" si="42"/>
        <v>100</v>
      </c>
      <c r="H620" s="25">
        <v>50</v>
      </c>
      <c r="I620" s="25"/>
      <c r="J620" s="25">
        <v>50</v>
      </c>
      <c r="K620" s="25"/>
    </row>
    <row r="621" spans="1:11" ht="15.75" customHeight="1" x14ac:dyDescent="0.3">
      <c r="A621" s="324"/>
      <c r="B621" s="305"/>
      <c r="C621" s="286"/>
      <c r="D621" s="15" t="s">
        <v>192</v>
      </c>
      <c r="E621" s="303"/>
      <c r="F621" s="338"/>
      <c r="G621" s="24">
        <f t="shared" si="42"/>
        <v>26000</v>
      </c>
      <c r="H621" s="25">
        <v>8515</v>
      </c>
      <c r="I621" s="25">
        <v>8515</v>
      </c>
      <c r="J621" s="25">
        <v>2000</v>
      </c>
      <c r="K621" s="25">
        <v>6970</v>
      </c>
    </row>
    <row r="622" spans="1:11" ht="36.75" customHeight="1" thickBot="1" x14ac:dyDescent="0.35">
      <c r="A622" s="324"/>
      <c r="B622" s="305"/>
      <c r="C622" s="286"/>
      <c r="D622" s="239" t="s">
        <v>230</v>
      </c>
      <c r="E622" s="241" t="s">
        <v>141</v>
      </c>
      <c r="F622" s="250" t="s">
        <v>165</v>
      </c>
      <c r="G622" s="107">
        <f t="shared" si="42"/>
        <v>6000</v>
      </c>
      <c r="H622" s="101">
        <v>1800</v>
      </c>
      <c r="I622" s="101">
        <v>1800</v>
      </c>
      <c r="J622" s="101">
        <v>600</v>
      </c>
      <c r="K622" s="101">
        <v>1800</v>
      </c>
    </row>
    <row r="623" spans="1:11" ht="15.75" customHeight="1" thickBot="1" x14ac:dyDescent="0.35">
      <c r="A623" s="324"/>
      <c r="B623" s="306"/>
      <c r="C623" s="291"/>
      <c r="D623" s="288" t="s">
        <v>106</v>
      </c>
      <c r="E623" s="289"/>
      <c r="F623" s="290"/>
      <c r="G623" s="201">
        <f>SUM(G614:G622)</f>
        <v>917676</v>
      </c>
      <c r="H623" s="201">
        <f>SUM(H614:H622)</f>
        <v>251385</v>
      </c>
      <c r="I623" s="201">
        <f>SUM(I614:I622)</f>
        <v>357185</v>
      </c>
      <c r="J623" s="201">
        <f>SUM(J614:J622)</f>
        <v>110847</v>
      </c>
      <c r="K623" s="204">
        <f>SUM(K614:K622)</f>
        <v>198259</v>
      </c>
    </row>
    <row r="624" spans="1:11" ht="15.75" customHeight="1" thickBot="1" x14ac:dyDescent="0.35">
      <c r="A624" s="324"/>
      <c r="B624" s="317" t="s">
        <v>109</v>
      </c>
      <c r="C624" s="285" t="s">
        <v>122</v>
      </c>
      <c r="D624" s="245">
        <v>142</v>
      </c>
      <c r="E624" s="244" t="s">
        <v>171</v>
      </c>
      <c r="F624" s="246" t="s">
        <v>176</v>
      </c>
      <c r="G624" s="260">
        <f t="shared" si="42"/>
        <v>35880</v>
      </c>
      <c r="H624" s="247">
        <v>11500</v>
      </c>
      <c r="I624" s="247">
        <v>11400</v>
      </c>
      <c r="J624" s="247">
        <v>4100</v>
      </c>
      <c r="K624" s="247">
        <v>8880</v>
      </c>
    </row>
    <row r="625" spans="1:11" ht="26.4" customHeight="1" thickBot="1" x14ac:dyDescent="0.35">
      <c r="A625" s="324"/>
      <c r="B625" s="305"/>
      <c r="C625" s="287"/>
      <c r="D625" s="288" t="s">
        <v>121</v>
      </c>
      <c r="E625" s="289"/>
      <c r="F625" s="290"/>
      <c r="G625" s="201">
        <f>SUM(G624)</f>
        <v>35880</v>
      </c>
      <c r="H625" s="201">
        <f t="shared" ref="H625:K625" si="117">SUM(H624)</f>
        <v>11500</v>
      </c>
      <c r="I625" s="201">
        <f t="shared" si="117"/>
        <v>11400</v>
      </c>
      <c r="J625" s="201">
        <f t="shared" si="117"/>
        <v>4100</v>
      </c>
      <c r="K625" s="204">
        <f t="shared" si="117"/>
        <v>8880</v>
      </c>
    </row>
    <row r="626" spans="1:11" ht="15.75" customHeight="1" thickBot="1" x14ac:dyDescent="0.35">
      <c r="A626" s="180" t="s">
        <v>235</v>
      </c>
      <c r="B626" s="318" t="s">
        <v>236</v>
      </c>
      <c r="C626" s="319"/>
      <c r="D626" s="319"/>
      <c r="E626" s="319"/>
      <c r="F626" s="320"/>
      <c r="G626" s="181">
        <f>SUM(G635,G637)</f>
        <v>1118085</v>
      </c>
      <c r="H626" s="181">
        <f t="shared" ref="H626:K626" si="118">SUM(H635,H637)</f>
        <v>284824</v>
      </c>
      <c r="I626" s="181">
        <f t="shared" si="118"/>
        <v>417631</v>
      </c>
      <c r="J626" s="181">
        <f t="shared" si="118"/>
        <v>147555</v>
      </c>
      <c r="K626" s="182">
        <f t="shared" si="118"/>
        <v>268075</v>
      </c>
    </row>
    <row r="627" spans="1:11" ht="28.95" customHeight="1" x14ac:dyDescent="0.3">
      <c r="A627" s="362"/>
      <c r="B627" s="305" t="s">
        <v>108</v>
      </c>
      <c r="C627" s="286" t="s">
        <v>105</v>
      </c>
      <c r="D627" s="167" t="s">
        <v>286</v>
      </c>
      <c r="E627" s="292" t="s">
        <v>179</v>
      </c>
      <c r="F627" s="363" t="s">
        <v>180</v>
      </c>
      <c r="G627" s="135">
        <f t="shared" si="42"/>
        <v>624931</v>
      </c>
      <c r="H627" s="103">
        <v>156234</v>
      </c>
      <c r="I627" s="103">
        <v>262085</v>
      </c>
      <c r="J627" s="103">
        <v>50379</v>
      </c>
      <c r="K627" s="103">
        <v>156233</v>
      </c>
    </row>
    <row r="628" spans="1:11" ht="28.95" customHeight="1" x14ac:dyDescent="0.3">
      <c r="A628" s="362"/>
      <c r="B628" s="305"/>
      <c r="C628" s="286"/>
      <c r="D628" s="141" t="s">
        <v>287</v>
      </c>
      <c r="E628" s="293"/>
      <c r="F628" s="364"/>
      <c r="G628" s="45">
        <f t="shared" si="42"/>
        <v>117135</v>
      </c>
      <c r="H628" s="44">
        <v>29119</v>
      </c>
      <c r="I628" s="44">
        <v>48920</v>
      </c>
      <c r="J628" s="44">
        <v>9976</v>
      </c>
      <c r="K628" s="44">
        <v>29120</v>
      </c>
    </row>
    <row r="629" spans="1:11" ht="18.45" customHeight="1" x14ac:dyDescent="0.3">
      <c r="A629" s="362"/>
      <c r="B629" s="305"/>
      <c r="C629" s="286"/>
      <c r="D629" s="141">
        <v>1411</v>
      </c>
      <c r="E629" s="293"/>
      <c r="F629" s="364"/>
      <c r="G629" s="45">
        <f t="shared" si="42"/>
        <v>2740</v>
      </c>
      <c r="H629" s="44"/>
      <c r="I629" s="44"/>
      <c r="J629" s="44">
        <v>2740</v>
      </c>
      <c r="K629" s="44"/>
    </row>
    <row r="630" spans="1:11" ht="16.95" customHeight="1" x14ac:dyDescent="0.3">
      <c r="A630" s="362"/>
      <c r="B630" s="305"/>
      <c r="C630" s="286"/>
      <c r="D630" s="141">
        <v>144</v>
      </c>
      <c r="E630" s="293"/>
      <c r="F630" s="364"/>
      <c r="G630" s="45">
        <f t="shared" si="42"/>
        <v>12499</v>
      </c>
      <c r="H630" s="44"/>
      <c r="I630" s="44"/>
      <c r="J630" s="44">
        <v>12499</v>
      </c>
      <c r="K630" s="44"/>
    </row>
    <row r="631" spans="1:11" ht="18.75" customHeight="1" x14ac:dyDescent="0.3">
      <c r="A631" s="362"/>
      <c r="B631" s="305"/>
      <c r="C631" s="286"/>
      <c r="D631" s="43">
        <v>151</v>
      </c>
      <c r="E631" s="293"/>
      <c r="F631" s="364"/>
      <c r="G631" s="45">
        <f t="shared" si="42"/>
        <v>263079</v>
      </c>
      <c r="H631" s="44">
        <v>73919</v>
      </c>
      <c r="I631" s="44">
        <v>74418</v>
      </c>
      <c r="J631" s="44">
        <v>64608</v>
      </c>
      <c r="K631" s="44">
        <v>50134</v>
      </c>
    </row>
    <row r="632" spans="1:11" ht="15.75" customHeight="1" x14ac:dyDescent="0.3">
      <c r="A632" s="362"/>
      <c r="B632" s="305"/>
      <c r="C632" s="286"/>
      <c r="D632" s="43">
        <v>155</v>
      </c>
      <c r="E632" s="293"/>
      <c r="F632" s="364"/>
      <c r="G632" s="45">
        <f t="shared" si="42"/>
        <v>15907</v>
      </c>
      <c r="H632" s="44">
        <v>7405</v>
      </c>
      <c r="I632" s="44">
        <v>4761</v>
      </c>
      <c r="J632" s="44">
        <v>906</v>
      </c>
      <c r="K632" s="44">
        <v>2835</v>
      </c>
    </row>
    <row r="633" spans="1:11" ht="16.5" customHeight="1" x14ac:dyDescent="0.3">
      <c r="A633" s="362"/>
      <c r="B633" s="305"/>
      <c r="C633" s="286"/>
      <c r="D633" s="43" t="s">
        <v>192</v>
      </c>
      <c r="E633" s="293"/>
      <c r="F633" s="364"/>
      <c r="G633" s="45">
        <f t="shared" si="42"/>
        <v>27000</v>
      </c>
      <c r="H633" s="44">
        <v>7750</v>
      </c>
      <c r="I633" s="44">
        <v>7750</v>
      </c>
      <c r="J633" s="44">
        <v>3750</v>
      </c>
      <c r="K633" s="44">
        <v>7750</v>
      </c>
    </row>
    <row r="634" spans="1:11" ht="16.5" customHeight="1" thickBot="1" x14ac:dyDescent="0.35">
      <c r="A634" s="362"/>
      <c r="B634" s="305"/>
      <c r="C634" s="286"/>
      <c r="D634" s="241" t="s">
        <v>100</v>
      </c>
      <c r="E634" s="293"/>
      <c r="F634" s="365"/>
      <c r="G634" s="175">
        <f t="shared" si="42"/>
        <v>397</v>
      </c>
      <c r="H634" s="176">
        <v>397</v>
      </c>
      <c r="I634" s="176"/>
      <c r="J634" s="176"/>
      <c r="K634" s="176"/>
    </row>
    <row r="635" spans="1:11" ht="15.75" customHeight="1" thickBot="1" x14ac:dyDescent="0.35">
      <c r="A635" s="362"/>
      <c r="B635" s="306"/>
      <c r="C635" s="291"/>
      <c r="D635" s="288" t="s">
        <v>106</v>
      </c>
      <c r="E635" s="289"/>
      <c r="F635" s="290"/>
      <c r="G635" s="201">
        <f>SUM(G627:G634)</f>
        <v>1063688</v>
      </c>
      <c r="H635" s="201">
        <f>SUM(H627:H634)</f>
        <v>274824</v>
      </c>
      <c r="I635" s="201">
        <f>SUM(I627:I634)</f>
        <v>397934</v>
      </c>
      <c r="J635" s="201">
        <f>SUM(J627:J634)</f>
        <v>144858</v>
      </c>
      <c r="K635" s="204">
        <f>SUM(K627:K634)</f>
        <v>246072</v>
      </c>
    </row>
    <row r="636" spans="1:11" ht="15.75" customHeight="1" thickBot="1" x14ac:dyDescent="0.35">
      <c r="A636" s="362"/>
      <c r="B636" s="317" t="s">
        <v>109</v>
      </c>
      <c r="C636" s="285" t="s">
        <v>122</v>
      </c>
      <c r="D636" s="245">
        <v>142</v>
      </c>
      <c r="E636" s="245" t="s">
        <v>171</v>
      </c>
      <c r="F636" s="246" t="s">
        <v>176</v>
      </c>
      <c r="G636" s="260">
        <f t="shared" si="42"/>
        <v>54397</v>
      </c>
      <c r="H636" s="247">
        <v>10000</v>
      </c>
      <c r="I636" s="247">
        <v>19697</v>
      </c>
      <c r="J636" s="247">
        <v>2697</v>
      </c>
      <c r="K636" s="247">
        <v>22003</v>
      </c>
    </row>
    <row r="637" spans="1:11" ht="24" customHeight="1" thickBot="1" x14ac:dyDescent="0.35">
      <c r="A637" s="362"/>
      <c r="B637" s="305"/>
      <c r="C637" s="287"/>
      <c r="D637" s="288" t="s">
        <v>121</v>
      </c>
      <c r="E637" s="289"/>
      <c r="F637" s="290"/>
      <c r="G637" s="201">
        <f>SUM(G636)</f>
        <v>54397</v>
      </c>
      <c r="H637" s="201">
        <f t="shared" ref="H637:K637" si="119">SUM(H636)</f>
        <v>10000</v>
      </c>
      <c r="I637" s="201">
        <f t="shared" si="119"/>
        <v>19697</v>
      </c>
      <c r="J637" s="201">
        <f t="shared" si="119"/>
        <v>2697</v>
      </c>
      <c r="K637" s="204">
        <f t="shared" si="119"/>
        <v>22003</v>
      </c>
    </row>
    <row r="638" spans="1:11" ht="15.75" customHeight="1" thickBot="1" x14ac:dyDescent="0.35">
      <c r="A638" s="180" t="s">
        <v>237</v>
      </c>
      <c r="B638" s="318" t="s">
        <v>238</v>
      </c>
      <c r="C638" s="319"/>
      <c r="D638" s="319"/>
      <c r="E638" s="319"/>
      <c r="F638" s="320"/>
      <c r="G638" s="181">
        <f>SUM(G646,G648)</f>
        <v>1018915</v>
      </c>
      <c r="H638" s="181">
        <f t="shared" ref="H638:K638" si="120">SUM(H646,H648)</f>
        <v>314287</v>
      </c>
      <c r="I638" s="181">
        <f t="shared" si="120"/>
        <v>367996</v>
      </c>
      <c r="J638" s="181">
        <f t="shared" si="120"/>
        <v>168492</v>
      </c>
      <c r="K638" s="182">
        <f t="shared" si="120"/>
        <v>168140</v>
      </c>
    </row>
    <row r="639" spans="1:11" ht="31.95" customHeight="1" x14ac:dyDescent="0.3">
      <c r="A639" s="324"/>
      <c r="B639" s="305" t="s">
        <v>108</v>
      </c>
      <c r="C639" s="286" t="s">
        <v>105</v>
      </c>
      <c r="D639" s="329" t="s">
        <v>286</v>
      </c>
      <c r="E639" s="117" t="s">
        <v>141</v>
      </c>
      <c r="F639" s="118" t="s">
        <v>165</v>
      </c>
      <c r="G639" s="53">
        <f t="shared" si="42"/>
        <v>43448</v>
      </c>
      <c r="H639" s="54">
        <v>12019</v>
      </c>
      <c r="I639" s="54">
        <v>17599</v>
      </c>
      <c r="J639" s="54">
        <v>3454</v>
      </c>
      <c r="K639" s="54">
        <v>10376</v>
      </c>
    </row>
    <row r="640" spans="1:11" ht="24.6" customHeight="1" x14ac:dyDescent="0.3">
      <c r="A640" s="324"/>
      <c r="B640" s="305"/>
      <c r="C640" s="286"/>
      <c r="D640" s="330"/>
      <c r="E640" s="84" t="s">
        <v>179</v>
      </c>
      <c r="F640" s="23" t="s">
        <v>180</v>
      </c>
      <c r="G640" s="24">
        <f t="shared" si="42"/>
        <v>469578</v>
      </c>
      <c r="H640" s="25">
        <v>117637</v>
      </c>
      <c r="I640" s="25">
        <v>196668</v>
      </c>
      <c r="J640" s="25">
        <v>59309</v>
      </c>
      <c r="K640" s="25">
        <v>95964</v>
      </c>
    </row>
    <row r="641" spans="1:11" ht="24.6" customHeight="1" x14ac:dyDescent="0.3">
      <c r="A641" s="324"/>
      <c r="B641" s="305"/>
      <c r="C641" s="286"/>
      <c r="D641" s="85" t="s">
        <v>289</v>
      </c>
      <c r="E641" s="84" t="s">
        <v>179</v>
      </c>
      <c r="F641" s="23" t="s">
        <v>180</v>
      </c>
      <c r="G641" s="24">
        <f t="shared" si="42"/>
        <v>109471</v>
      </c>
      <c r="H641" s="25">
        <v>48944</v>
      </c>
      <c r="I641" s="25">
        <v>40000</v>
      </c>
      <c r="J641" s="25">
        <v>20527</v>
      </c>
      <c r="K641" s="25"/>
    </row>
    <row r="642" spans="1:11" ht="18.75" customHeight="1" x14ac:dyDescent="0.3">
      <c r="A642" s="324"/>
      <c r="B642" s="305"/>
      <c r="C642" s="286"/>
      <c r="D642" s="82">
        <v>151</v>
      </c>
      <c r="E642" s="294" t="s">
        <v>179</v>
      </c>
      <c r="F642" s="337" t="s">
        <v>180</v>
      </c>
      <c r="G642" s="24">
        <f t="shared" si="42"/>
        <v>312079</v>
      </c>
      <c r="H642" s="25">
        <v>97148</v>
      </c>
      <c r="I642" s="25">
        <v>93129</v>
      </c>
      <c r="J642" s="25">
        <v>77002</v>
      </c>
      <c r="K642" s="25">
        <v>44800</v>
      </c>
    </row>
    <row r="643" spans="1:11" ht="18.75" customHeight="1" x14ac:dyDescent="0.3">
      <c r="A643" s="324"/>
      <c r="B643" s="305"/>
      <c r="C643" s="286"/>
      <c r="D643" s="43">
        <v>155</v>
      </c>
      <c r="E643" s="295"/>
      <c r="F643" s="325"/>
      <c r="G643" s="24">
        <f t="shared" si="42"/>
        <v>14819</v>
      </c>
      <c r="H643" s="25">
        <v>14819</v>
      </c>
      <c r="I643" s="25"/>
      <c r="J643" s="25"/>
      <c r="K643" s="25"/>
    </row>
    <row r="644" spans="1:11" ht="15.75" customHeight="1" x14ac:dyDescent="0.3">
      <c r="A644" s="324"/>
      <c r="B644" s="305"/>
      <c r="C644" s="286"/>
      <c r="D644" s="15" t="s">
        <v>192</v>
      </c>
      <c r="E644" s="304"/>
      <c r="F644" s="338"/>
      <c r="G644" s="24">
        <f t="shared" si="42"/>
        <v>17000</v>
      </c>
      <c r="H644" s="25">
        <v>6000</v>
      </c>
      <c r="I644" s="25">
        <v>5000</v>
      </c>
      <c r="J644" s="25">
        <v>2400</v>
      </c>
      <c r="K644" s="25">
        <v>3600</v>
      </c>
    </row>
    <row r="645" spans="1:11" ht="34.200000000000003" customHeight="1" thickBot="1" x14ac:dyDescent="0.35">
      <c r="A645" s="324"/>
      <c r="B645" s="305"/>
      <c r="C645" s="286"/>
      <c r="D645" s="239" t="s">
        <v>230</v>
      </c>
      <c r="E645" s="239" t="s">
        <v>141</v>
      </c>
      <c r="F645" s="250" t="s">
        <v>165</v>
      </c>
      <c r="G645" s="107">
        <f t="shared" si="42"/>
        <v>13000</v>
      </c>
      <c r="H645" s="101">
        <v>4200</v>
      </c>
      <c r="I645" s="101">
        <v>4100</v>
      </c>
      <c r="J645" s="101">
        <v>2300</v>
      </c>
      <c r="K645" s="101">
        <v>2400</v>
      </c>
    </row>
    <row r="646" spans="1:11" ht="15.75" customHeight="1" thickBot="1" x14ac:dyDescent="0.35">
      <c r="A646" s="324"/>
      <c r="B646" s="306"/>
      <c r="C646" s="291"/>
      <c r="D646" s="288" t="s">
        <v>106</v>
      </c>
      <c r="E646" s="289"/>
      <c r="F646" s="290"/>
      <c r="G646" s="201">
        <f>SUM(G639:G645)</f>
        <v>979395</v>
      </c>
      <c r="H646" s="201">
        <f>SUM(H639:H645)</f>
        <v>300767</v>
      </c>
      <c r="I646" s="201">
        <f>SUM(I639:I645)</f>
        <v>356496</v>
      </c>
      <c r="J646" s="201">
        <f>SUM(J639:J645)</f>
        <v>164992</v>
      </c>
      <c r="K646" s="204">
        <f>SUM(K639:K645)</f>
        <v>157140</v>
      </c>
    </row>
    <row r="647" spans="1:11" ht="15.75" customHeight="1" thickBot="1" x14ac:dyDescent="0.35">
      <c r="A647" s="324"/>
      <c r="B647" s="317" t="s">
        <v>109</v>
      </c>
      <c r="C647" s="285" t="s">
        <v>122</v>
      </c>
      <c r="D647" s="245">
        <v>142</v>
      </c>
      <c r="E647" s="245" t="s">
        <v>171</v>
      </c>
      <c r="F647" s="246" t="s">
        <v>176</v>
      </c>
      <c r="G647" s="260">
        <f t="shared" si="42"/>
        <v>39520</v>
      </c>
      <c r="H647" s="247">
        <v>13520</v>
      </c>
      <c r="I647" s="247">
        <v>11500</v>
      </c>
      <c r="J647" s="247">
        <v>3500</v>
      </c>
      <c r="K647" s="247">
        <v>11000</v>
      </c>
    </row>
    <row r="648" spans="1:11" ht="23.4" customHeight="1" thickBot="1" x14ac:dyDescent="0.35">
      <c r="A648" s="324"/>
      <c r="B648" s="305"/>
      <c r="C648" s="287"/>
      <c r="D648" s="307" t="s">
        <v>121</v>
      </c>
      <c r="E648" s="308"/>
      <c r="F648" s="309"/>
      <c r="G648" s="213">
        <f>SUM(G647)</f>
        <v>39520</v>
      </c>
      <c r="H648" s="213">
        <f t="shared" ref="H648:K648" si="121">SUM(H647)</f>
        <v>13520</v>
      </c>
      <c r="I648" s="213">
        <f t="shared" si="121"/>
        <v>11500</v>
      </c>
      <c r="J648" s="213">
        <f t="shared" si="121"/>
        <v>3500</v>
      </c>
      <c r="K648" s="214">
        <f t="shared" si="121"/>
        <v>11000</v>
      </c>
    </row>
    <row r="649" spans="1:11" ht="15.75" customHeight="1" thickBot="1" x14ac:dyDescent="0.35">
      <c r="A649" s="180" t="s">
        <v>239</v>
      </c>
      <c r="B649" s="318" t="s">
        <v>240</v>
      </c>
      <c r="C649" s="319"/>
      <c r="D649" s="319"/>
      <c r="E649" s="319"/>
      <c r="F649" s="320"/>
      <c r="G649" s="181">
        <f>SUM(G659,G661)</f>
        <v>299956</v>
      </c>
      <c r="H649" s="181">
        <f t="shared" ref="H649:K649" si="122">SUM(H659,H661)</f>
        <v>76420</v>
      </c>
      <c r="I649" s="181">
        <f t="shared" si="122"/>
        <v>111097</v>
      </c>
      <c r="J649" s="181">
        <f t="shared" si="122"/>
        <v>87563</v>
      </c>
      <c r="K649" s="182">
        <f t="shared" si="122"/>
        <v>24876</v>
      </c>
    </row>
    <row r="650" spans="1:11" ht="39.15" customHeight="1" x14ac:dyDescent="0.3">
      <c r="A650" s="324"/>
      <c r="B650" s="305" t="s">
        <v>108</v>
      </c>
      <c r="C650" s="286" t="s">
        <v>105</v>
      </c>
      <c r="D650" s="329" t="s">
        <v>286</v>
      </c>
      <c r="E650" s="240" t="s">
        <v>141</v>
      </c>
      <c r="F650" s="249" t="s">
        <v>165</v>
      </c>
      <c r="G650" s="53">
        <f t="shared" si="42"/>
        <v>7573</v>
      </c>
      <c r="H650" s="248">
        <v>5170</v>
      </c>
      <c r="I650" s="248">
        <v>2303</v>
      </c>
      <c r="J650" s="248">
        <v>100</v>
      </c>
      <c r="K650" s="248"/>
    </row>
    <row r="651" spans="1:11" ht="22.2" customHeight="1" x14ac:dyDescent="0.3">
      <c r="A651" s="324"/>
      <c r="B651" s="305"/>
      <c r="C651" s="286"/>
      <c r="D651" s="330"/>
      <c r="E651" s="84" t="s">
        <v>241</v>
      </c>
      <c r="F651" s="337" t="s">
        <v>242</v>
      </c>
      <c r="G651" s="24">
        <f t="shared" si="42"/>
        <v>71420</v>
      </c>
      <c r="H651" s="25">
        <v>20940</v>
      </c>
      <c r="I651" s="25">
        <v>31250</v>
      </c>
      <c r="J651" s="25">
        <v>10770</v>
      </c>
      <c r="K651" s="25">
        <v>8460</v>
      </c>
    </row>
    <row r="652" spans="1:11" ht="29.25" customHeight="1" x14ac:dyDescent="0.3">
      <c r="A652" s="324"/>
      <c r="B652" s="305"/>
      <c r="C652" s="286"/>
      <c r="D652" s="85" t="s">
        <v>287</v>
      </c>
      <c r="E652" s="84" t="s">
        <v>241</v>
      </c>
      <c r="F652" s="338"/>
      <c r="G652" s="24">
        <f t="shared" si="42"/>
        <v>12933</v>
      </c>
      <c r="H652" s="25">
        <v>2700</v>
      </c>
      <c r="I652" s="25">
        <v>4800</v>
      </c>
      <c r="J652" s="25">
        <v>2300</v>
      </c>
      <c r="K652" s="25">
        <v>3133</v>
      </c>
    </row>
    <row r="653" spans="1:11" ht="35.4" customHeight="1" x14ac:dyDescent="0.3">
      <c r="A653" s="324"/>
      <c r="B653" s="305"/>
      <c r="C653" s="286"/>
      <c r="D653" s="43">
        <v>151</v>
      </c>
      <c r="E653" s="152" t="s">
        <v>141</v>
      </c>
      <c r="F653" s="23" t="s">
        <v>165</v>
      </c>
      <c r="G653" s="24">
        <f t="shared" si="42"/>
        <v>46000</v>
      </c>
      <c r="H653" s="25">
        <v>2040</v>
      </c>
      <c r="I653" s="25">
        <v>5200</v>
      </c>
      <c r="J653" s="25">
        <v>38740</v>
      </c>
      <c r="K653" s="25">
        <v>20</v>
      </c>
    </row>
    <row r="654" spans="1:11" ht="19.5" customHeight="1" x14ac:dyDescent="0.3">
      <c r="A654" s="324"/>
      <c r="B654" s="305"/>
      <c r="C654" s="286"/>
      <c r="D654" s="156">
        <v>151</v>
      </c>
      <c r="E654" s="152" t="s">
        <v>241</v>
      </c>
      <c r="F654" s="325" t="s">
        <v>242</v>
      </c>
      <c r="G654" s="24">
        <f t="shared" si="42"/>
        <v>140123</v>
      </c>
      <c r="H654" s="25">
        <v>39500</v>
      </c>
      <c r="I654" s="25">
        <v>59120</v>
      </c>
      <c r="J654" s="25">
        <v>30490</v>
      </c>
      <c r="K654" s="25">
        <v>11013</v>
      </c>
    </row>
    <row r="655" spans="1:11" ht="19.5" customHeight="1" x14ac:dyDescent="0.3">
      <c r="A655" s="324"/>
      <c r="B655" s="305"/>
      <c r="C655" s="286"/>
      <c r="D655" s="43">
        <v>155</v>
      </c>
      <c r="E655" s="152" t="s">
        <v>241</v>
      </c>
      <c r="F655" s="325"/>
      <c r="G655" s="24">
        <f t="shared" si="42"/>
        <v>6805</v>
      </c>
      <c r="H655" s="25">
        <v>108</v>
      </c>
      <c r="I655" s="25">
        <v>3204</v>
      </c>
      <c r="J655" s="25">
        <v>3493</v>
      </c>
      <c r="K655" s="25"/>
    </row>
    <row r="656" spans="1:11" ht="15.75" customHeight="1" x14ac:dyDescent="0.3">
      <c r="A656" s="324"/>
      <c r="B656" s="305"/>
      <c r="C656" s="286"/>
      <c r="D656" s="43" t="s">
        <v>99</v>
      </c>
      <c r="E656" s="294" t="s">
        <v>241</v>
      </c>
      <c r="F656" s="325"/>
      <c r="G656" s="24">
        <f t="shared" si="42"/>
        <v>100</v>
      </c>
      <c r="H656" s="25">
        <v>100</v>
      </c>
      <c r="I656" s="25"/>
      <c r="J656" s="25"/>
      <c r="K656" s="25"/>
    </row>
    <row r="657" spans="1:11" ht="16.5" customHeight="1" x14ac:dyDescent="0.3">
      <c r="A657" s="324"/>
      <c r="B657" s="305"/>
      <c r="C657" s="286"/>
      <c r="D657" s="43" t="s">
        <v>192</v>
      </c>
      <c r="E657" s="295"/>
      <c r="F657" s="325"/>
      <c r="G657" s="24">
        <f t="shared" si="42"/>
        <v>10000</v>
      </c>
      <c r="H657" s="25">
        <v>3150</v>
      </c>
      <c r="I657" s="25">
        <v>3350</v>
      </c>
      <c r="J657" s="25">
        <v>1250</v>
      </c>
      <c r="K657" s="25">
        <v>2250</v>
      </c>
    </row>
    <row r="658" spans="1:11" ht="24.6" customHeight="1" thickBot="1" x14ac:dyDescent="0.35">
      <c r="A658" s="324"/>
      <c r="B658" s="305"/>
      <c r="C658" s="286"/>
      <c r="D658" s="275" t="s">
        <v>100</v>
      </c>
      <c r="E658" s="295"/>
      <c r="F658" s="325"/>
      <c r="G658" s="107">
        <f t="shared" si="42"/>
        <v>842</v>
      </c>
      <c r="H658" s="101">
        <v>842</v>
      </c>
      <c r="I658" s="101"/>
      <c r="J658" s="101"/>
      <c r="K658" s="101"/>
    </row>
    <row r="659" spans="1:11" ht="15.75" customHeight="1" thickBot="1" x14ac:dyDescent="0.35">
      <c r="A659" s="324"/>
      <c r="B659" s="306"/>
      <c r="C659" s="291"/>
      <c r="D659" s="288" t="s">
        <v>106</v>
      </c>
      <c r="E659" s="289"/>
      <c r="F659" s="290"/>
      <c r="G659" s="201">
        <f>SUM(G650:G658)</f>
        <v>295796</v>
      </c>
      <c r="H659" s="201">
        <f>SUM(H650:H658)</f>
        <v>74550</v>
      </c>
      <c r="I659" s="201">
        <f>SUM(I650:I658)</f>
        <v>109227</v>
      </c>
      <c r="J659" s="201">
        <f>SUM(J650:J658)</f>
        <v>87143</v>
      </c>
      <c r="K659" s="204">
        <f>SUM(K650:K658)</f>
        <v>24876</v>
      </c>
    </row>
    <row r="660" spans="1:11" ht="15.75" customHeight="1" thickBot="1" x14ac:dyDescent="0.35">
      <c r="A660" s="324"/>
      <c r="B660" s="317" t="s">
        <v>109</v>
      </c>
      <c r="C660" s="285" t="s">
        <v>122</v>
      </c>
      <c r="D660" s="245">
        <v>142</v>
      </c>
      <c r="E660" s="245" t="s">
        <v>171</v>
      </c>
      <c r="F660" s="246" t="s">
        <v>176</v>
      </c>
      <c r="G660" s="260">
        <f t="shared" si="42"/>
        <v>4160</v>
      </c>
      <c r="H660" s="247">
        <v>1870</v>
      </c>
      <c r="I660" s="247">
        <v>1870</v>
      </c>
      <c r="J660" s="247">
        <v>420</v>
      </c>
      <c r="K660" s="247"/>
    </row>
    <row r="661" spans="1:11" ht="21.15" customHeight="1" thickBot="1" x14ac:dyDescent="0.35">
      <c r="A661" s="324"/>
      <c r="B661" s="305"/>
      <c r="C661" s="287"/>
      <c r="D661" s="288" t="s">
        <v>121</v>
      </c>
      <c r="E661" s="289"/>
      <c r="F661" s="290"/>
      <c r="G661" s="201">
        <f>SUM(G660)</f>
        <v>4160</v>
      </c>
      <c r="H661" s="201">
        <f t="shared" ref="H661:K661" si="123">SUM(H660)</f>
        <v>1870</v>
      </c>
      <c r="I661" s="201">
        <f t="shared" si="123"/>
        <v>1870</v>
      </c>
      <c r="J661" s="201">
        <f t="shared" si="123"/>
        <v>420</v>
      </c>
      <c r="K661" s="204">
        <f t="shared" si="123"/>
        <v>0</v>
      </c>
    </row>
    <row r="662" spans="1:11" ht="15.75" customHeight="1" thickBot="1" x14ac:dyDescent="0.35">
      <c r="A662" s="180" t="s">
        <v>243</v>
      </c>
      <c r="B662" s="318" t="s">
        <v>244</v>
      </c>
      <c r="C662" s="319"/>
      <c r="D662" s="319"/>
      <c r="E662" s="319"/>
      <c r="F662" s="320"/>
      <c r="G662" s="181">
        <f>SUM(G669,G671)</f>
        <v>455518</v>
      </c>
      <c r="H662" s="181">
        <f t="shared" ref="H662:K662" si="124">SUM(H669,H671)</f>
        <v>99823</v>
      </c>
      <c r="I662" s="181">
        <f t="shared" si="124"/>
        <v>159393</v>
      </c>
      <c r="J662" s="181">
        <f t="shared" si="124"/>
        <v>61367</v>
      </c>
      <c r="K662" s="182">
        <f t="shared" si="124"/>
        <v>134935</v>
      </c>
    </row>
    <row r="663" spans="1:11" ht="28.2" customHeight="1" x14ac:dyDescent="0.3">
      <c r="A663" s="324"/>
      <c r="B663" s="305" t="s">
        <v>108</v>
      </c>
      <c r="C663" s="286" t="s">
        <v>105</v>
      </c>
      <c r="D663" s="115" t="s">
        <v>286</v>
      </c>
      <c r="E663" s="114" t="s">
        <v>179</v>
      </c>
      <c r="F663" s="119" t="s">
        <v>180</v>
      </c>
      <c r="G663" s="53">
        <f t="shared" si="42"/>
        <v>275177</v>
      </c>
      <c r="H663" s="54">
        <v>42190</v>
      </c>
      <c r="I663" s="54">
        <v>99270</v>
      </c>
      <c r="J663" s="54">
        <v>16020</v>
      </c>
      <c r="K663" s="54">
        <v>117697</v>
      </c>
    </row>
    <row r="664" spans="1:11" ht="24.75" customHeight="1" x14ac:dyDescent="0.3">
      <c r="A664" s="324"/>
      <c r="B664" s="305"/>
      <c r="C664" s="286"/>
      <c r="D664" s="90" t="s">
        <v>287</v>
      </c>
      <c r="E664" s="88" t="s">
        <v>179</v>
      </c>
      <c r="F664" s="23" t="s">
        <v>180</v>
      </c>
      <c r="G664" s="24">
        <f t="shared" si="42"/>
        <v>70459</v>
      </c>
      <c r="H664" s="25">
        <v>29550</v>
      </c>
      <c r="I664" s="25">
        <v>39918</v>
      </c>
      <c r="J664" s="25">
        <v>991</v>
      </c>
      <c r="K664" s="25"/>
    </row>
    <row r="665" spans="1:11" ht="15.75" customHeight="1" x14ac:dyDescent="0.3">
      <c r="A665" s="324"/>
      <c r="B665" s="305"/>
      <c r="C665" s="286"/>
      <c r="D665" s="42">
        <v>149</v>
      </c>
      <c r="E665" s="15" t="s">
        <v>45</v>
      </c>
      <c r="F665" s="23" t="s">
        <v>56</v>
      </c>
      <c r="G665" s="24">
        <f t="shared" si="42"/>
        <v>24000</v>
      </c>
      <c r="H665" s="25">
        <v>6363</v>
      </c>
      <c r="I665" s="25">
        <v>5582</v>
      </c>
      <c r="J665" s="25">
        <v>5769</v>
      </c>
      <c r="K665" s="25">
        <v>6286</v>
      </c>
    </row>
    <row r="666" spans="1:11" ht="18.75" customHeight="1" x14ac:dyDescent="0.3">
      <c r="A666" s="324"/>
      <c r="B666" s="305"/>
      <c r="C666" s="286"/>
      <c r="D666" s="15">
        <v>151</v>
      </c>
      <c r="E666" s="294" t="s">
        <v>179</v>
      </c>
      <c r="F666" s="337" t="s">
        <v>180</v>
      </c>
      <c r="G666" s="24">
        <f t="shared" si="42"/>
        <v>51922</v>
      </c>
      <c r="H666" s="25">
        <v>19890</v>
      </c>
      <c r="I666" s="25">
        <v>11913</v>
      </c>
      <c r="J666" s="25">
        <v>9497</v>
      </c>
      <c r="K666" s="25">
        <v>10622</v>
      </c>
    </row>
    <row r="667" spans="1:11" ht="18.75" customHeight="1" x14ac:dyDescent="0.3">
      <c r="A667" s="324"/>
      <c r="B667" s="305"/>
      <c r="C667" s="286"/>
      <c r="D667" s="88">
        <v>155</v>
      </c>
      <c r="E667" s="295"/>
      <c r="F667" s="325"/>
      <c r="G667" s="24">
        <f t="shared" si="42"/>
        <v>29000</v>
      </c>
      <c r="H667" s="25"/>
      <c r="I667" s="25"/>
      <c r="J667" s="25">
        <v>29000</v>
      </c>
      <c r="K667" s="25"/>
    </row>
    <row r="668" spans="1:11" ht="19.5" customHeight="1" thickBot="1" x14ac:dyDescent="0.35">
      <c r="A668" s="324"/>
      <c r="B668" s="305"/>
      <c r="C668" s="286"/>
      <c r="D668" s="239" t="s">
        <v>192</v>
      </c>
      <c r="E668" s="295"/>
      <c r="F668" s="325"/>
      <c r="G668" s="107">
        <f t="shared" si="42"/>
        <v>800</v>
      </c>
      <c r="H668" s="101">
        <v>270</v>
      </c>
      <c r="I668" s="101">
        <v>270</v>
      </c>
      <c r="J668" s="101">
        <v>90</v>
      </c>
      <c r="K668" s="101">
        <v>170</v>
      </c>
    </row>
    <row r="669" spans="1:11" ht="15.75" customHeight="1" thickBot="1" x14ac:dyDescent="0.35">
      <c r="A669" s="324"/>
      <c r="B669" s="306"/>
      <c r="C669" s="291"/>
      <c r="D669" s="288" t="s">
        <v>106</v>
      </c>
      <c r="E669" s="289"/>
      <c r="F669" s="290"/>
      <c r="G669" s="201">
        <f>SUM(G663:G668)</f>
        <v>451358</v>
      </c>
      <c r="H669" s="201">
        <f>SUM(H663:H668)</f>
        <v>98263</v>
      </c>
      <c r="I669" s="201">
        <f>SUM(I663:I668)</f>
        <v>156953</v>
      </c>
      <c r="J669" s="201">
        <f>SUM(J663:J668)</f>
        <v>61367</v>
      </c>
      <c r="K669" s="204">
        <f>SUM(K663:K668)</f>
        <v>134775</v>
      </c>
    </row>
    <row r="670" spans="1:11" ht="15.75" customHeight="1" thickBot="1" x14ac:dyDescent="0.35">
      <c r="A670" s="324"/>
      <c r="B670" s="317" t="s">
        <v>109</v>
      </c>
      <c r="C670" s="285" t="s">
        <v>122</v>
      </c>
      <c r="D670" s="245">
        <v>142</v>
      </c>
      <c r="E670" s="245" t="s">
        <v>171</v>
      </c>
      <c r="F670" s="246" t="s">
        <v>176</v>
      </c>
      <c r="G670" s="260">
        <f t="shared" si="42"/>
        <v>4160</v>
      </c>
      <c r="H670" s="247">
        <v>1560</v>
      </c>
      <c r="I670" s="247">
        <v>2440</v>
      </c>
      <c r="J670" s="247"/>
      <c r="K670" s="247">
        <v>160</v>
      </c>
    </row>
    <row r="671" spans="1:11" ht="22.65" customHeight="1" thickBot="1" x14ac:dyDescent="0.35">
      <c r="A671" s="324"/>
      <c r="B671" s="305"/>
      <c r="C671" s="287"/>
      <c r="D671" s="288" t="s">
        <v>121</v>
      </c>
      <c r="E671" s="289"/>
      <c r="F671" s="290"/>
      <c r="G671" s="201">
        <f>SUM(G670)</f>
        <v>4160</v>
      </c>
      <c r="H671" s="201">
        <f t="shared" ref="H671:K671" si="125">SUM(H670)</f>
        <v>1560</v>
      </c>
      <c r="I671" s="201">
        <f t="shared" si="125"/>
        <v>2440</v>
      </c>
      <c r="J671" s="201">
        <f t="shared" si="125"/>
        <v>0</v>
      </c>
      <c r="K671" s="204">
        <f t="shared" si="125"/>
        <v>160</v>
      </c>
    </row>
    <row r="672" spans="1:11" ht="15.75" customHeight="1" thickBot="1" x14ac:dyDescent="0.35">
      <c r="A672" s="180" t="s">
        <v>246</v>
      </c>
      <c r="B672" s="318" t="s">
        <v>245</v>
      </c>
      <c r="C672" s="319"/>
      <c r="D672" s="319"/>
      <c r="E672" s="319"/>
      <c r="F672" s="320"/>
      <c r="G672" s="181">
        <f>SUM(G683,G685)</f>
        <v>371226</v>
      </c>
      <c r="H672" s="181">
        <f t="shared" ref="H672:K672" si="126">SUM(H683,H685)</f>
        <v>104508</v>
      </c>
      <c r="I672" s="181">
        <f t="shared" si="126"/>
        <v>147934</v>
      </c>
      <c r="J672" s="181">
        <f t="shared" si="126"/>
        <v>108499</v>
      </c>
      <c r="K672" s="182">
        <f t="shared" si="126"/>
        <v>10285</v>
      </c>
    </row>
    <row r="673" spans="1:11" ht="31.95" customHeight="1" x14ac:dyDescent="0.3">
      <c r="A673" s="324"/>
      <c r="B673" s="305" t="s">
        <v>108</v>
      </c>
      <c r="C673" s="286" t="s">
        <v>105</v>
      </c>
      <c r="D673" s="329" t="s">
        <v>286</v>
      </c>
      <c r="E673" s="123" t="s">
        <v>141</v>
      </c>
      <c r="F673" s="124" t="s">
        <v>165</v>
      </c>
      <c r="G673" s="53">
        <f t="shared" si="42"/>
        <v>12057</v>
      </c>
      <c r="H673" s="54">
        <v>3189</v>
      </c>
      <c r="I673" s="54">
        <v>5003</v>
      </c>
      <c r="J673" s="54">
        <v>964</v>
      </c>
      <c r="K673" s="54">
        <v>2901</v>
      </c>
    </row>
    <row r="674" spans="1:11" ht="24.6" customHeight="1" x14ac:dyDescent="0.3">
      <c r="A674" s="324"/>
      <c r="B674" s="305"/>
      <c r="C674" s="286"/>
      <c r="D674" s="330"/>
      <c r="E674" s="88" t="s">
        <v>241</v>
      </c>
      <c r="F674" s="23" t="s">
        <v>242</v>
      </c>
      <c r="G674" s="24">
        <f t="shared" si="42"/>
        <v>97137</v>
      </c>
      <c r="H674" s="25">
        <v>30880</v>
      </c>
      <c r="I674" s="25">
        <v>50815</v>
      </c>
      <c r="J674" s="25">
        <v>15442</v>
      </c>
      <c r="K674" s="25"/>
    </row>
    <row r="675" spans="1:11" ht="25.95" customHeight="1" x14ac:dyDescent="0.3">
      <c r="A675" s="324"/>
      <c r="B675" s="305"/>
      <c r="C675" s="286"/>
      <c r="D675" s="89" t="s">
        <v>287</v>
      </c>
      <c r="E675" s="88" t="s">
        <v>241</v>
      </c>
      <c r="F675" s="23" t="s">
        <v>242</v>
      </c>
      <c r="G675" s="24">
        <f t="shared" si="42"/>
        <v>42386</v>
      </c>
      <c r="H675" s="25">
        <v>12050</v>
      </c>
      <c r="I675" s="25">
        <v>5802</v>
      </c>
      <c r="J675" s="25">
        <v>24534</v>
      </c>
      <c r="K675" s="25"/>
    </row>
    <row r="676" spans="1:11" ht="25.95" customHeight="1" x14ac:dyDescent="0.3">
      <c r="A676" s="324"/>
      <c r="B676" s="305"/>
      <c r="C676" s="286"/>
      <c r="D676" s="218">
        <v>1411</v>
      </c>
      <c r="E676" s="219" t="s">
        <v>241</v>
      </c>
      <c r="F676" s="23" t="s">
        <v>242</v>
      </c>
      <c r="G676" s="24">
        <f t="shared" si="42"/>
        <v>13529</v>
      </c>
      <c r="H676" s="25"/>
      <c r="I676" s="25"/>
      <c r="J676" s="25">
        <v>13529</v>
      </c>
      <c r="K676" s="25"/>
    </row>
    <row r="677" spans="1:11" ht="34.200000000000003" customHeight="1" x14ac:dyDescent="0.3">
      <c r="A677" s="324"/>
      <c r="B677" s="305"/>
      <c r="C677" s="286"/>
      <c r="D677" s="294">
        <v>151</v>
      </c>
      <c r="E677" s="153" t="s">
        <v>141</v>
      </c>
      <c r="F677" s="166" t="s">
        <v>165</v>
      </c>
      <c r="G677" s="24">
        <f t="shared" si="42"/>
        <v>28400</v>
      </c>
      <c r="H677" s="25">
        <v>5000</v>
      </c>
      <c r="I677" s="25">
        <v>14450</v>
      </c>
      <c r="J677" s="25">
        <v>3750</v>
      </c>
      <c r="K677" s="25">
        <v>5200</v>
      </c>
    </row>
    <row r="678" spans="1:11" ht="19.5" customHeight="1" x14ac:dyDescent="0.3">
      <c r="A678" s="324"/>
      <c r="B678" s="305"/>
      <c r="C678" s="286"/>
      <c r="D678" s="304"/>
      <c r="E678" s="294" t="s">
        <v>241</v>
      </c>
      <c r="F678" s="325" t="s">
        <v>242</v>
      </c>
      <c r="G678" s="24">
        <f t="shared" si="42"/>
        <v>147542</v>
      </c>
      <c r="H678" s="25">
        <v>49130</v>
      </c>
      <c r="I678" s="25">
        <v>53390</v>
      </c>
      <c r="J678" s="25">
        <v>45022</v>
      </c>
      <c r="K678" s="25"/>
    </row>
    <row r="679" spans="1:11" ht="15" customHeight="1" x14ac:dyDescent="0.3">
      <c r="A679" s="324"/>
      <c r="B679" s="305"/>
      <c r="C679" s="286"/>
      <c r="D679" s="66">
        <v>155</v>
      </c>
      <c r="E679" s="295"/>
      <c r="F679" s="325"/>
      <c r="G679" s="24">
        <f t="shared" si="42"/>
        <v>18045</v>
      </c>
      <c r="H679" s="25">
        <v>75</v>
      </c>
      <c r="I679" s="25">
        <v>14340</v>
      </c>
      <c r="J679" s="25">
        <v>3630</v>
      </c>
      <c r="K679" s="25"/>
    </row>
    <row r="680" spans="1:11" ht="15" customHeight="1" x14ac:dyDescent="0.3">
      <c r="A680" s="324"/>
      <c r="B680" s="305"/>
      <c r="C680" s="286"/>
      <c r="D680" s="147" t="s">
        <v>99</v>
      </c>
      <c r="E680" s="295"/>
      <c r="F680" s="325"/>
      <c r="G680" s="24">
        <f t="shared" si="42"/>
        <v>250</v>
      </c>
      <c r="H680" s="25">
        <v>150</v>
      </c>
      <c r="I680" s="25">
        <v>100</v>
      </c>
      <c r="J680" s="25"/>
      <c r="K680" s="25"/>
    </row>
    <row r="681" spans="1:11" ht="19.5" customHeight="1" x14ac:dyDescent="0.3">
      <c r="A681" s="324"/>
      <c r="B681" s="305"/>
      <c r="C681" s="286"/>
      <c r="D681" s="15" t="s">
        <v>192</v>
      </c>
      <c r="E681" s="295"/>
      <c r="F681" s="325"/>
      <c r="G681" s="24">
        <f t="shared" si="42"/>
        <v>4000</v>
      </c>
      <c r="H681" s="25">
        <v>1650</v>
      </c>
      <c r="I681" s="25">
        <v>1650</v>
      </c>
      <c r="J681" s="25">
        <v>700</v>
      </c>
      <c r="K681" s="25"/>
    </row>
    <row r="682" spans="1:11" ht="18" customHeight="1" thickBot="1" x14ac:dyDescent="0.35">
      <c r="A682" s="324"/>
      <c r="B682" s="305"/>
      <c r="C682" s="286"/>
      <c r="D682" s="239" t="s">
        <v>230</v>
      </c>
      <c r="E682" s="295"/>
      <c r="F682" s="325"/>
      <c r="G682" s="107">
        <f t="shared" si="42"/>
        <v>600</v>
      </c>
      <c r="H682" s="101">
        <v>200</v>
      </c>
      <c r="I682" s="101">
        <v>200</v>
      </c>
      <c r="J682" s="101">
        <v>200</v>
      </c>
      <c r="K682" s="101"/>
    </row>
    <row r="683" spans="1:11" ht="15.75" customHeight="1" thickBot="1" x14ac:dyDescent="0.35">
      <c r="A683" s="324"/>
      <c r="B683" s="306"/>
      <c r="C683" s="291"/>
      <c r="D683" s="288" t="s">
        <v>106</v>
      </c>
      <c r="E683" s="289"/>
      <c r="F683" s="290"/>
      <c r="G683" s="201">
        <f>SUM(G673:G682)</f>
        <v>363946</v>
      </c>
      <c r="H683" s="201">
        <f>SUM(H673:H682)</f>
        <v>102324</v>
      </c>
      <c r="I683" s="201">
        <f>SUM(I673:I682)</f>
        <v>145750</v>
      </c>
      <c r="J683" s="201">
        <f>SUM(J673:J682)</f>
        <v>107771</v>
      </c>
      <c r="K683" s="204">
        <f>SUM(K673:K682)</f>
        <v>8101</v>
      </c>
    </row>
    <row r="684" spans="1:11" ht="15.75" customHeight="1" thickBot="1" x14ac:dyDescent="0.35">
      <c r="A684" s="324"/>
      <c r="B684" s="317" t="s">
        <v>109</v>
      </c>
      <c r="C684" s="285" t="s">
        <v>122</v>
      </c>
      <c r="D684" s="245">
        <v>142</v>
      </c>
      <c r="E684" s="245" t="s">
        <v>171</v>
      </c>
      <c r="F684" s="246" t="s">
        <v>176</v>
      </c>
      <c r="G684" s="260">
        <f t="shared" si="42"/>
        <v>7280</v>
      </c>
      <c r="H684" s="247">
        <v>2184</v>
      </c>
      <c r="I684" s="247">
        <v>2184</v>
      </c>
      <c r="J684" s="247">
        <v>728</v>
      </c>
      <c r="K684" s="247">
        <v>2184</v>
      </c>
    </row>
    <row r="685" spans="1:11" ht="23.25" customHeight="1" thickBot="1" x14ac:dyDescent="0.35">
      <c r="A685" s="324"/>
      <c r="B685" s="305"/>
      <c r="C685" s="287"/>
      <c r="D685" s="288" t="s">
        <v>121</v>
      </c>
      <c r="E685" s="289"/>
      <c r="F685" s="290"/>
      <c r="G685" s="201">
        <f>SUM(G684)</f>
        <v>7280</v>
      </c>
      <c r="H685" s="201">
        <f t="shared" ref="H685:K685" si="127">SUM(H684)</f>
        <v>2184</v>
      </c>
      <c r="I685" s="201">
        <f t="shared" si="127"/>
        <v>2184</v>
      </c>
      <c r="J685" s="201">
        <f t="shared" si="127"/>
        <v>728</v>
      </c>
      <c r="K685" s="204">
        <f t="shared" si="127"/>
        <v>2184</v>
      </c>
    </row>
    <row r="686" spans="1:11" ht="15.75" customHeight="1" thickBot="1" x14ac:dyDescent="0.35">
      <c r="A686" s="180" t="s">
        <v>247</v>
      </c>
      <c r="B686" s="318" t="s">
        <v>248</v>
      </c>
      <c r="C686" s="319"/>
      <c r="D686" s="319"/>
      <c r="E686" s="319"/>
      <c r="F686" s="320"/>
      <c r="G686" s="181">
        <f>SUM(G692,G694)</f>
        <v>436624</v>
      </c>
      <c r="H686" s="181">
        <f t="shared" ref="H686:K686" si="128">SUM(H692,H694)</f>
        <v>114344</v>
      </c>
      <c r="I686" s="181">
        <f t="shared" si="128"/>
        <v>175833</v>
      </c>
      <c r="J686" s="181">
        <f t="shared" si="128"/>
        <v>54929</v>
      </c>
      <c r="K686" s="182">
        <f t="shared" si="128"/>
        <v>91518</v>
      </c>
    </row>
    <row r="687" spans="1:11" ht="24.6" customHeight="1" x14ac:dyDescent="0.3">
      <c r="A687" s="445"/>
      <c r="B687" s="305" t="s">
        <v>108</v>
      </c>
      <c r="C687" s="286" t="s">
        <v>105</v>
      </c>
      <c r="D687" s="154" t="s">
        <v>286</v>
      </c>
      <c r="E687" s="88" t="s">
        <v>241</v>
      </c>
      <c r="F687" s="87" t="s">
        <v>242</v>
      </c>
      <c r="G687" s="24">
        <f t="shared" si="42"/>
        <v>192780</v>
      </c>
      <c r="H687" s="25">
        <v>47600</v>
      </c>
      <c r="I687" s="25">
        <v>81590</v>
      </c>
      <c r="J687" s="25">
        <v>15300</v>
      </c>
      <c r="K687" s="25">
        <v>48290</v>
      </c>
    </row>
    <row r="688" spans="1:11" ht="24.6" customHeight="1" x14ac:dyDescent="0.3">
      <c r="A688" s="445"/>
      <c r="B688" s="305"/>
      <c r="C688" s="286"/>
      <c r="D688" s="89" t="s">
        <v>287</v>
      </c>
      <c r="E688" s="88" t="s">
        <v>241</v>
      </c>
      <c r="F688" s="87" t="s">
        <v>242</v>
      </c>
      <c r="G688" s="24">
        <f t="shared" si="42"/>
        <v>27630</v>
      </c>
      <c r="H688" s="25">
        <v>6900</v>
      </c>
      <c r="I688" s="25">
        <v>11550</v>
      </c>
      <c r="J688" s="25">
        <v>2249</v>
      </c>
      <c r="K688" s="25">
        <v>6931</v>
      </c>
    </row>
    <row r="689" spans="1:11" ht="16.5" customHeight="1" x14ac:dyDescent="0.3">
      <c r="A689" s="445"/>
      <c r="B689" s="305"/>
      <c r="C689" s="286"/>
      <c r="D689" s="15">
        <v>151</v>
      </c>
      <c r="E689" s="294" t="s">
        <v>241</v>
      </c>
      <c r="F689" s="337" t="s">
        <v>242</v>
      </c>
      <c r="G689" s="24">
        <f t="shared" si="42"/>
        <v>191361</v>
      </c>
      <c r="H689" s="25">
        <v>51320</v>
      </c>
      <c r="I689" s="25">
        <v>76293</v>
      </c>
      <c r="J689" s="25">
        <v>33180</v>
      </c>
      <c r="K689" s="25">
        <v>30568</v>
      </c>
    </row>
    <row r="690" spans="1:11" ht="15.75" customHeight="1" x14ac:dyDescent="0.3">
      <c r="A690" s="445"/>
      <c r="B690" s="305"/>
      <c r="C690" s="286"/>
      <c r="D690" s="15">
        <v>155</v>
      </c>
      <c r="E690" s="295"/>
      <c r="F690" s="325"/>
      <c r="G690" s="24">
        <f t="shared" si="42"/>
        <v>4593</v>
      </c>
      <c r="H690" s="25">
        <v>1824</v>
      </c>
      <c r="I690" s="25"/>
      <c r="J690" s="25"/>
      <c r="K690" s="25">
        <v>2769</v>
      </c>
    </row>
    <row r="691" spans="1:11" ht="20.25" customHeight="1" thickBot="1" x14ac:dyDescent="0.35">
      <c r="A691" s="445"/>
      <c r="B691" s="305"/>
      <c r="C691" s="286"/>
      <c r="D691" s="239" t="s">
        <v>192</v>
      </c>
      <c r="E691" s="295"/>
      <c r="F691" s="325"/>
      <c r="G691" s="107">
        <f t="shared" si="42"/>
        <v>10900</v>
      </c>
      <c r="H691" s="101">
        <v>3700</v>
      </c>
      <c r="I691" s="101">
        <v>3400</v>
      </c>
      <c r="J691" s="101">
        <v>2200</v>
      </c>
      <c r="K691" s="101">
        <v>1600</v>
      </c>
    </row>
    <row r="692" spans="1:11" ht="15.75" customHeight="1" thickBot="1" x14ac:dyDescent="0.35">
      <c r="A692" s="445"/>
      <c r="B692" s="306"/>
      <c r="C692" s="291"/>
      <c r="D692" s="288" t="s">
        <v>106</v>
      </c>
      <c r="E692" s="289"/>
      <c r="F692" s="290"/>
      <c r="G692" s="201">
        <f>SUM(G687:G691)</f>
        <v>427264</v>
      </c>
      <c r="H692" s="201">
        <f>SUM(H687:H691)</f>
        <v>111344</v>
      </c>
      <c r="I692" s="201">
        <f>SUM(I687:I691)</f>
        <v>172833</v>
      </c>
      <c r="J692" s="201">
        <f>SUM(J687:J691)</f>
        <v>52929</v>
      </c>
      <c r="K692" s="204">
        <f>SUM(K687:K691)</f>
        <v>90158</v>
      </c>
    </row>
    <row r="693" spans="1:11" ht="15.75" customHeight="1" thickBot="1" x14ac:dyDescent="0.35">
      <c r="A693" s="445"/>
      <c r="B693" s="317" t="s">
        <v>109</v>
      </c>
      <c r="C693" s="285" t="s">
        <v>122</v>
      </c>
      <c r="D693" s="245">
        <v>142</v>
      </c>
      <c r="E693" s="245" t="s">
        <v>171</v>
      </c>
      <c r="F693" s="246" t="s">
        <v>176</v>
      </c>
      <c r="G693" s="260">
        <f t="shared" si="42"/>
        <v>9360</v>
      </c>
      <c r="H693" s="247">
        <v>3000</v>
      </c>
      <c r="I693" s="247">
        <v>3000</v>
      </c>
      <c r="J693" s="247">
        <v>2000</v>
      </c>
      <c r="K693" s="247">
        <v>1360</v>
      </c>
    </row>
    <row r="694" spans="1:11" ht="23.25" customHeight="1" thickBot="1" x14ac:dyDescent="0.35">
      <c r="A694" s="445"/>
      <c r="B694" s="305"/>
      <c r="C694" s="287"/>
      <c r="D694" s="288" t="s">
        <v>121</v>
      </c>
      <c r="E694" s="289"/>
      <c r="F694" s="290"/>
      <c r="G694" s="201">
        <f>SUM(G693)</f>
        <v>9360</v>
      </c>
      <c r="H694" s="201">
        <f t="shared" ref="H694:K694" si="129">SUM(H693)</f>
        <v>3000</v>
      </c>
      <c r="I694" s="201">
        <f t="shared" si="129"/>
        <v>3000</v>
      </c>
      <c r="J694" s="201">
        <f t="shared" si="129"/>
        <v>2000</v>
      </c>
      <c r="K694" s="204">
        <f t="shared" si="129"/>
        <v>1360</v>
      </c>
    </row>
    <row r="695" spans="1:11" ht="15.75" customHeight="1" thickBot="1" x14ac:dyDescent="0.35">
      <c r="A695" s="180" t="s">
        <v>288</v>
      </c>
      <c r="B695" s="318" t="s">
        <v>296</v>
      </c>
      <c r="C695" s="319"/>
      <c r="D695" s="319"/>
      <c r="E695" s="319"/>
      <c r="F695" s="320"/>
      <c r="G695" s="181">
        <f>SUM(G702,G704)</f>
        <v>486322</v>
      </c>
      <c r="H695" s="181">
        <f t="shared" ref="H695:K695" si="130">SUM(H702,H704)</f>
        <v>154605</v>
      </c>
      <c r="I695" s="181">
        <f t="shared" si="130"/>
        <v>179086</v>
      </c>
      <c r="J695" s="181">
        <f t="shared" si="130"/>
        <v>79288</v>
      </c>
      <c r="K695" s="182">
        <f t="shared" si="130"/>
        <v>73343</v>
      </c>
    </row>
    <row r="696" spans="1:11" ht="37.5" customHeight="1" x14ac:dyDescent="0.3">
      <c r="A696" s="354"/>
      <c r="B696" s="305" t="s">
        <v>108</v>
      </c>
      <c r="C696" s="286" t="s">
        <v>105</v>
      </c>
      <c r="D696" s="161" t="s">
        <v>286</v>
      </c>
      <c r="E696" s="331" t="s">
        <v>141</v>
      </c>
      <c r="F696" s="339" t="s">
        <v>165</v>
      </c>
      <c r="G696" s="53">
        <f t="shared" si="42"/>
        <v>132388</v>
      </c>
      <c r="H696" s="54">
        <v>28969</v>
      </c>
      <c r="I696" s="54">
        <v>50521</v>
      </c>
      <c r="J696" s="54">
        <v>28044</v>
      </c>
      <c r="K696" s="54">
        <v>24854</v>
      </c>
    </row>
    <row r="697" spans="1:11" ht="25.5" customHeight="1" x14ac:dyDescent="0.3">
      <c r="A697" s="354"/>
      <c r="B697" s="305"/>
      <c r="C697" s="286"/>
      <c r="D697" s="159" t="s">
        <v>287</v>
      </c>
      <c r="E697" s="295"/>
      <c r="F697" s="325"/>
      <c r="G697" s="24">
        <f t="shared" si="42"/>
        <v>26138</v>
      </c>
      <c r="H697" s="25">
        <v>9700</v>
      </c>
      <c r="I697" s="25">
        <v>16272</v>
      </c>
      <c r="J697" s="25">
        <v>166</v>
      </c>
      <c r="K697" s="25"/>
    </row>
    <row r="698" spans="1:11" ht="25.5" customHeight="1" x14ac:dyDescent="0.3">
      <c r="A698" s="354"/>
      <c r="B698" s="305"/>
      <c r="C698" s="286"/>
      <c r="D698" s="216">
        <v>1411</v>
      </c>
      <c r="E698" s="295"/>
      <c r="F698" s="325"/>
      <c r="G698" s="24">
        <f t="shared" si="42"/>
        <v>1087</v>
      </c>
      <c r="H698" s="25"/>
      <c r="I698" s="25"/>
      <c r="J698" s="25">
        <v>1087</v>
      </c>
      <c r="K698" s="25"/>
    </row>
    <row r="699" spans="1:11" ht="19.649999999999999" customHeight="1" x14ac:dyDescent="0.3">
      <c r="A699" s="354"/>
      <c r="B699" s="305"/>
      <c r="C699" s="286"/>
      <c r="D699" s="158">
        <v>151</v>
      </c>
      <c r="E699" s="295"/>
      <c r="F699" s="325"/>
      <c r="G699" s="24">
        <f t="shared" si="42"/>
        <v>250899</v>
      </c>
      <c r="H699" s="25">
        <v>77883</v>
      </c>
      <c r="I699" s="25">
        <v>88676</v>
      </c>
      <c r="J699" s="25">
        <v>46092</v>
      </c>
      <c r="K699" s="25">
        <v>38248</v>
      </c>
    </row>
    <row r="700" spans="1:11" ht="15.75" customHeight="1" x14ac:dyDescent="0.3">
      <c r="A700" s="354"/>
      <c r="B700" s="305"/>
      <c r="C700" s="286"/>
      <c r="D700" s="15">
        <v>155</v>
      </c>
      <c r="E700" s="295"/>
      <c r="F700" s="325"/>
      <c r="G700" s="24">
        <f t="shared" si="42"/>
        <v>24569</v>
      </c>
      <c r="H700" s="25">
        <v>15952</v>
      </c>
      <c r="I700" s="25">
        <v>8617</v>
      </c>
      <c r="J700" s="25"/>
      <c r="K700" s="25"/>
    </row>
    <row r="701" spans="1:11" ht="37.5" customHeight="1" thickBot="1" x14ac:dyDescent="0.35">
      <c r="A701" s="354"/>
      <c r="B701" s="305"/>
      <c r="C701" s="286"/>
      <c r="D701" s="152" t="s">
        <v>230</v>
      </c>
      <c r="E701" s="295"/>
      <c r="F701" s="325"/>
      <c r="G701" s="107">
        <f t="shared" si="42"/>
        <v>45000</v>
      </c>
      <c r="H701" s="101">
        <v>20101</v>
      </c>
      <c r="I701" s="101">
        <v>13000</v>
      </c>
      <c r="J701" s="101">
        <v>1899</v>
      </c>
      <c r="K701" s="101">
        <v>10000</v>
      </c>
    </row>
    <row r="702" spans="1:11" ht="17.399999999999999" customHeight="1" thickBot="1" x14ac:dyDescent="0.35">
      <c r="A702" s="354"/>
      <c r="B702" s="306"/>
      <c r="C702" s="291"/>
      <c r="D702" s="288" t="s">
        <v>106</v>
      </c>
      <c r="E702" s="289"/>
      <c r="F702" s="290"/>
      <c r="G702" s="201">
        <f>SUM(G696:G701)</f>
        <v>480081</v>
      </c>
      <c r="H702" s="201">
        <f>SUM(H696:H701)</f>
        <v>152605</v>
      </c>
      <c r="I702" s="201">
        <f>SUM(I696:I701)</f>
        <v>177086</v>
      </c>
      <c r="J702" s="201">
        <f>SUM(J696:J701)</f>
        <v>77288</v>
      </c>
      <c r="K702" s="204">
        <f>SUM(K696:K701)</f>
        <v>73102</v>
      </c>
    </row>
    <row r="703" spans="1:11" ht="17.399999999999999" customHeight="1" thickBot="1" x14ac:dyDescent="0.35">
      <c r="A703" s="354"/>
      <c r="B703" s="317" t="s">
        <v>109</v>
      </c>
      <c r="C703" s="285" t="s">
        <v>122</v>
      </c>
      <c r="D703" s="244">
        <v>142</v>
      </c>
      <c r="E703" s="245" t="s">
        <v>171</v>
      </c>
      <c r="F703" s="246" t="s">
        <v>176</v>
      </c>
      <c r="G703" s="260">
        <f>SUM(H703:K703)</f>
        <v>6241</v>
      </c>
      <c r="H703" s="247">
        <v>2000</v>
      </c>
      <c r="I703" s="247">
        <v>2000</v>
      </c>
      <c r="J703" s="247">
        <v>2000</v>
      </c>
      <c r="K703" s="247">
        <v>241</v>
      </c>
    </row>
    <row r="704" spans="1:11" ht="22.65" customHeight="1" thickBot="1" x14ac:dyDescent="0.35">
      <c r="A704" s="354"/>
      <c r="B704" s="305"/>
      <c r="C704" s="287"/>
      <c r="D704" s="288" t="s">
        <v>121</v>
      </c>
      <c r="E704" s="289"/>
      <c r="F704" s="290"/>
      <c r="G704" s="201">
        <f>SUM(G703)</f>
        <v>6241</v>
      </c>
      <c r="H704" s="201">
        <f t="shared" ref="H704:K704" si="131">SUM(H703)</f>
        <v>2000</v>
      </c>
      <c r="I704" s="201">
        <f t="shared" si="131"/>
        <v>2000</v>
      </c>
      <c r="J704" s="201">
        <f t="shared" si="131"/>
        <v>2000</v>
      </c>
      <c r="K704" s="204">
        <f t="shared" si="131"/>
        <v>241</v>
      </c>
    </row>
    <row r="705" spans="1:11" ht="15" customHeight="1" thickBot="1" x14ac:dyDescent="0.35">
      <c r="A705" s="180" t="s">
        <v>249</v>
      </c>
      <c r="B705" s="318" t="s">
        <v>324</v>
      </c>
      <c r="C705" s="319"/>
      <c r="D705" s="319"/>
      <c r="E705" s="319"/>
      <c r="F705" s="320"/>
      <c r="G705" s="181">
        <f t="shared" ref="G705:K705" si="132">SUM(G713)</f>
        <v>1065425</v>
      </c>
      <c r="H705" s="181">
        <f t="shared" si="132"/>
        <v>281814</v>
      </c>
      <c r="I705" s="181">
        <f t="shared" si="132"/>
        <v>434145</v>
      </c>
      <c r="J705" s="181">
        <f t="shared" si="132"/>
        <v>153500</v>
      </c>
      <c r="K705" s="182">
        <f t="shared" si="132"/>
        <v>195966</v>
      </c>
    </row>
    <row r="706" spans="1:11" ht="24.6" customHeight="1" x14ac:dyDescent="0.3">
      <c r="A706" s="324"/>
      <c r="B706" s="305" t="s">
        <v>108</v>
      </c>
      <c r="C706" s="286" t="s">
        <v>105</v>
      </c>
      <c r="D706" s="79" t="s">
        <v>286</v>
      </c>
      <c r="E706" s="331" t="s">
        <v>141</v>
      </c>
      <c r="F706" s="325" t="s">
        <v>165</v>
      </c>
      <c r="G706" s="53">
        <f>SUM(H706:K706)</f>
        <v>190615</v>
      </c>
      <c r="H706" s="54">
        <v>47654</v>
      </c>
      <c r="I706" s="54">
        <v>47625</v>
      </c>
      <c r="J706" s="54">
        <v>47725</v>
      </c>
      <c r="K706" s="54">
        <v>47611</v>
      </c>
    </row>
    <row r="707" spans="1:11" ht="24.6" customHeight="1" x14ac:dyDescent="0.3">
      <c r="A707" s="324"/>
      <c r="B707" s="305"/>
      <c r="C707" s="286"/>
      <c r="D707" s="79" t="s">
        <v>287</v>
      </c>
      <c r="E707" s="295"/>
      <c r="F707" s="325"/>
      <c r="G707" s="24">
        <f>SUM(H707:K707)</f>
        <v>47257</v>
      </c>
      <c r="H707" s="25">
        <v>11800</v>
      </c>
      <c r="I707" s="25">
        <v>11800</v>
      </c>
      <c r="J707" s="25">
        <v>11900</v>
      </c>
      <c r="K707" s="25">
        <v>11757</v>
      </c>
    </row>
    <row r="708" spans="1:11" ht="24.6" customHeight="1" x14ac:dyDescent="0.3">
      <c r="A708" s="324"/>
      <c r="B708" s="305"/>
      <c r="C708" s="286"/>
      <c r="D708" s="217">
        <v>1411</v>
      </c>
      <c r="E708" s="295"/>
      <c r="F708" s="325"/>
      <c r="G708" s="24">
        <f>SUM(H708:K708)</f>
        <v>4480</v>
      </c>
      <c r="H708" s="25"/>
      <c r="I708" s="25"/>
      <c r="J708" s="25">
        <v>4480</v>
      </c>
      <c r="K708" s="25"/>
    </row>
    <row r="709" spans="1:11" ht="16.5" customHeight="1" x14ac:dyDescent="0.3">
      <c r="A709" s="324"/>
      <c r="B709" s="305"/>
      <c r="C709" s="286"/>
      <c r="D709" s="35">
        <v>151</v>
      </c>
      <c r="E709" s="295"/>
      <c r="F709" s="325"/>
      <c r="G709" s="24">
        <f t="shared" ref="G709:G712" si="133">SUM(H709:K709)</f>
        <v>647773</v>
      </c>
      <c r="H709" s="25">
        <v>177940</v>
      </c>
      <c r="I709" s="25">
        <v>330600</v>
      </c>
      <c r="J709" s="25">
        <v>44975</v>
      </c>
      <c r="K709" s="25">
        <v>94258</v>
      </c>
    </row>
    <row r="710" spans="1:11" ht="15.75" customHeight="1" x14ac:dyDescent="0.3">
      <c r="A710" s="324"/>
      <c r="B710" s="305"/>
      <c r="C710" s="286"/>
      <c r="D710" s="35">
        <v>155</v>
      </c>
      <c r="E710" s="295"/>
      <c r="F710" s="325"/>
      <c r="G710" s="24">
        <f t="shared" si="133"/>
        <v>44420</v>
      </c>
      <c r="H710" s="25">
        <v>11100</v>
      </c>
      <c r="I710" s="25">
        <v>11100</v>
      </c>
      <c r="J710" s="25">
        <v>11100</v>
      </c>
      <c r="K710" s="25">
        <v>11120</v>
      </c>
    </row>
    <row r="711" spans="1:11" ht="15" customHeight="1" x14ac:dyDescent="0.3">
      <c r="A711" s="324"/>
      <c r="B711" s="305"/>
      <c r="C711" s="286"/>
      <c r="D711" s="35" t="s">
        <v>99</v>
      </c>
      <c r="E711" s="295"/>
      <c r="F711" s="325"/>
      <c r="G711" s="24">
        <f t="shared" si="133"/>
        <v>600</v>
      </c>
      <c r="H711" s="25">
        <v>300</v>
      </c>
      <c r="I711" s="25"/>
      <c r="J711" s="25">
        <v>300</v>
      </c>
      <c r="K711" s="25"/>
    </row>
    <row r="712" spans="1:11" ht="13.65" customHeight="1" thickBot="1" x14ac:dyDescent="0.35">
      <c r="A712" s="324"/>
      <c r="B712" s="305"/>
      <c r="C712" s="286"/>
      <c r="D712" s="245" t="s">
        <v>230</v>
      </c>
      <c r="E712" s="295"/>
      <c r="F712" s="325"/>
      <c r="G712" s="107">
        <f t="shared" si="133"/>
        <v>130280</v>
      </c>
      <c r="H712" s="101">
        <v>33020</v>
      </c>
      <c r="I712" s="101">
        <v>33020</v>
      </c>
      <c r="J712" s="101">
        <v>33020</v>
      </c>
      <c r="K712" s="101">
        <v>31220</v>
      </c>
    </row>
    <row r="713" spans="1:11" ht="17.399999999999999" customHeight="1" thickBot="1" x14ac:dyDescent="0.35">
      <c r="A713" s="324"/>
      <c r="B713" s="305"/>
      <c r="C713" s="287"/>
      <c r="D713" s="288" t="s">
        <v>106</v>
      </c>
      <c r="E713" s="289"/>
      <c r="F713" s="290"/>
      <c r="G713" s="201">
        <f>SUM(G706:G712)</f>
        <v>1065425</v>
      </c>
      <c r="H713" s="201">
        <f>SUM(H706:H712)</f>
        <v>281814</v>
      </c>
      <c r="I713" s="201">
        <f>SUM(I706:I712)</f>
        <v>434145</v>
      </c>
      <c r="J713" s="201">
        <f>SUM(J706:J712)</f>
        <v>153500</v>
      </c>
      <c r="K713" s="204">
        <f>SUM(K706:K712)</f>
        <v>195966</v>
      </c>
    </row>
    <row r="714" spans="1:11" ht="14.25" customHeight="1" x14ac:dyDescent="0.3">
      <c r="A714" s="225" t="s">
        <v>250</v>
      </c>
      <c r="B714" s="335" t="s">
        <v>252</v>
      </c>
      <c r="C714" s="335"/>
      <c r="D714" s="336"/>
      <c r="E714" s="336"/>
      <c r="F714" s="336"/>
      <c r="G714" s="274">
        <f t="shared" ref="G714:J714" si="134">SUM(G722)</f>
        <v>738700</v>
      </c>
      <c r="H714" s="274">
        <f t="shared" si="134"/>
        <v>202280</v>
      </c>
      <c r="I714" s="274">
        <f t="shared" si="134"/>
        <v>304555</v>
      </c>
      <c r="J714" s="274">
        <f t="shared" si="134"/>
        <v>84564</v>
      </c>
      <c r="K714" s="274">
        <f>SUM(K722)</f>
        <v>147301</v>
      </c>
    </row>
    <row r="715" spans="1:11" ht="25.2" customHeight="1" x14ac:dyDescent="0.3">
      <c r="A715" s="422"/>
      <c r="B715" s="323" t="s">
        <v>108</v>
      </c>
      <c r="C715" s="286" t="s">
        <v>105</v>
      </c>
      <c r="D715" s="89" t="s">
        <v>287</v>
      </c>
      <c r="E715" s="127" t="s">
        <v>104</v>
      </c>
      <c r="F715" s="128" t="s">
        <v>107</v>
      </c>
      <c r="G715" s="130">
        <f>SUM(H715:K715)</f>
        <v>25250</v>
      </c>
      <c r="H715" s="131">
        <v>6300</v>
      </c>
      <c r="I715" s="131">
        <v>6300</v>
      </c>
      <c r="J715" s="131">
        <v>6383</v>
      </c>
      <c r="K715" s="131">
        <v>6267</v>
      </c>
    </row>
    <row r="716" spans="1:11" ht="17.399999999999999" customHeight="1" x14ac:dyDescent="0.3">
      <c r="A716" s="422"/>
      <c r="B716" s="323"/>
      <c r="C716" s="286"/>
      <c r="D716" s="32">
        <v>144</v>
      </c>
      <c r="E716" s="46" t="s">
        <v>104</v>
      </c>
      <c r="F716" s="47" t="s">
        <v>107</v>
      </c>
      <c r="G716" s="24">
        <f>SUM(H716:K716)</f>
        <v>26400</v>
      </c>
      <c r="H716" s="25">
        <v>6600</v>
      </c>
      <c r="I716" s="25">
        <v>6600</v>
      </c>
      <c r="J716" s="25">
        <v>6600</v>
      </c>
      <c r="K716" s="25">
        <v>6600</v>
      </c>
    </row>
    <row r="717" spans="1:11" ht="17.399999999999999" customHeight="1" x14ac:dyDescent="0.3">
      <c r="A717" s="422"/>
      <c r="B717" s="323"/>
      <c r="C717" s="286"/>
      <c r="D717" s="294">
        <v>151</v>
      </c>
      <c r="E717" s="15" t="s">
        <v>104</v>
      </c>
      <c r="F717" s="23" t="s">
        <v>107</v>
      </c>
      <c r="G717" s="24">
        <f t="shared" ref="G717:G768" si="135">SUM(H717:K717)</f>
        <v>614624</v>
      </c>
      <c r="H717" s="25">
        <v>169554</v>
      </c>
      <c r="I717" s="25">
        <v>274255</v>
      </c>
      <c r="J717" s="25">
        <v>55081</v>
      </c>
      <c r="K717" s="25">
        <v>115734</v>
      </c>
    </row>
    <row r="718" spans="1:11" ht="17.399999999999999" customHeight="1" x14ac:dyDescent="0.3">
      <c r="A718" s="422"/>
      <c r="B718" s="323"/>
      <c r="C718" s="286"/>
      <c r="D718" s="304"/>
      <c r="E718" s="160" t="s">
        <v>146</v>
      </c>
      <c r="F718" s="23" t="s">
        <v>167</v>
      </c>
      <c r="G718" s="24">
        <f t="shared" si="135"/>
        <v>200</v>
      </c>
      <c r="H718" s="25">
        <v>200</v>
      </c>
      <c r="I718" s="25"/>
      <c r="J718" s="25"/>
      <c r="K718" s="25"/>
    </row>
    <row r="719" spans="1:11" ht="17.399999999999999" customHeight="1" x14ac:dyDescent="0.3">
      <c r="A719" s="422"/>
      <c r="B719" s="323"/>
      <c r="C719" s="286"/>
      <c r="D719" s="32" t="s">
        <v>99</v>
      </c>
      <c r="E719" s="294" t="s">
        <v>104</v>
      </c>
      <c r="F719" s="337" t="s">
        <v>107</v>
      </c>
      <c r="G719" s="24">
        <f t="shared" si="135"/>
        <v>1000</v>
      </c>
      <c r="H719" s="25">
        <v>500</v>
      </c>
      <c r="I719" s="25">
        <v>200</v>
      </c>
      <c r="J719" s="25">
        <v>200</v>
      </c>
      <c r="K719" s="25">
        <v>100</v>
      </c>
    </row>
    <row r="720" spans="1:11" ht="17.399999999999999" customHeight="1" x14ac:dyDescent="0.3">
      <c r="A720" s="422"/>
      <c r="B720" s="323"/>
      <c r="C720" s="286"/>
      <c r="D720" s="32" t="s">
        <v>230</v>
      </c>
      <c r="E720" s="295"/>
      <c r="F720" s="325"/>
      <c r="G720" s="24">
        <f t="shared" si="135"/>
        <v>71000</v>
      </c>
      <c r="H720" s="25">
        <v>18900</v>
      </c>
      <c r="I720" s="25">
        <v>17200</v>
      </c>
      <c r="J720" s="25">
        <v>16300</v>
      </c>
      <c r="K720" s="25">
        <v>18600</v>
      </c>
    </row>
    <row r="721" spans="1:11" ht="17.399999999999999" customHeight="1" thickBot="1" x14ac:dyDescent="0.35">
      <c r="A721" s="422"/>
      <c r="B721" s="323"/>
      <c r="C721" s="286"/>
      <c r="D721" s="239" t="s">
        <v>100</v>
      </c>
      <c r="E721" s="295"/>
      <c r="F721" s="325"/>
      <c r="G721" s="107">
        <f t="shared" si="135"/>
        <v>226</v>
      </c>
      <c r="H721" s="101">
        <v>226</v>
      </c>
      <c r="I721" s="101"/>
      <c r="J721" s="101"/>
      <c r="K721" s="101"/>
    </row>
    <row r="722" spans="1:11" ht="17.399999999999999" customHeight="1" thickBot="1" x14ac:dyDescent="0.35">
      <c r="A722" s="423"/>
      <c r="B722" s="323"/>
      <c r="C722" s="287"/>
      <c r="D722" s="288" t="s">
        <v>106</v>
      </c>
      <c r="E722" s="289"/>
      <c r="F722" s="290"/>
      <c r="G722" s="201">
        <f>SUM(G715:G721)</f>
        <v>738700</v>
      </c>
      <c r="H722" s="201">
        <f>SUM(H715:H721)</f>
        <v>202280</v>
      </c>
      <c r="I722" s="201">
        <f>SUM(I715:I721)</f>
        <v>304555</v>
      </c>
      <c r="J722" s="201">
        <f>SUM(J715:J721)</f>
        <v>84564</v>
      </c>
      <c r="K722" s="204">
        <f>SUM(K715:K721)</f>
        <v>147301</v>
      </c>
    </row>
    <row r="723" spans="1:11" ht="17.399999999999999" customHeight="1" thickBot="1" x14ac:dyDescent="0.35">
      <c r="A723" s="227" t="s">
        <v>251</v>
      </c>
      <c r="B723" s="318" t="s">
        <v>254</v>
      </c>
      <c r="C723" s="319"/>
      <c r="D723" s="319"/>
      <c r="E723" s="319"/>
      <c r="F723" s="320"/>
      <c r="G723" s="181">
        <f>SUM(G725,G733)</f>
        <v>721703</v>
      </c>
      <c r="H723" s="181">
        <f t="shared" ref="H723:K723" si="136">SUM(H725,H733)</f>
        <v>203839</v>
      </c>
      <c r="I723" s="181">
        <f t="shared" si="136"/>
        <v>281896</v>
      </c>
      <c r="J723" s="181">
        <f t="shared" si="136"/>
        <v>96675</v>
      </c>
      <c r="K723" s="182">
        <f t="shared" si="136"/>
        <v>139293</v>
      </c>
    </row>
    <row r="724" spans="1:11" ht="17.399999999999999" customHeight="1" thickBot="1" x14ac:dyDescent="0.35">
      <c r="A724" s="324"/>
      <c r="B724" s="411" t="s">
        <v>101</v>
      </c>
      <c r="C724" s="286" t="s">
        <v>102</v>
      </c>
      <c r="D724" s="255" t="s">
        <v>277</v>
      </c>
      <c r="E724" s="276" t="s">
        <v>104</v>
      </c>
      <c r="F724" s="276" t="s">
        <v>107</v>
      </c>
      <c r="G724" s="277">
        <f>SUM(H724:K724)</f>
        <v>2500</v>
      </c>
      <c r="H724" s="278">
        <v>800</v>
      </c>
      <c r="I724" s="278">
        <v>800</v>
      </c>
      <c r="J724" s="278">
        <v>800</v>
      </c>
      <c r="K724" s="278">
        <v>100</v>
      </c>
    </row>
    <row r="725" spans="1:11" ht="17.399999999999999" customHeight="1" thickBot="1" x14ac:dyDescent="0.35">
      <c r="A725" s="324"/>
      <c r="B725" s="412"/>
      <c r="C725" s="291"/>
      <c r="D725" s="288" t="s">
        <v>103</v>
      </c>
      <c r="E725" s="289"/>
      <c r="F725" s="290"/>
      <c r="G725" s="279">
        <f>SUM(G724)</f>
        <v>2500</v>
      </c>
      <c r="H725" s="279">
        <f t="shared" ref="H725:K725" si="137">SUM(H724)</f>
        <v>800</v>
      </c>
      <c r="I725" s="279">
        <f t="shared" si="137"/>
        <v>800</v>
      </c>
      <c r="J725" s="279">
        <f t="shared" si="137"/>
        <v>800</v>
      </c>
      <c r="K725" s="280">
        <f t="shared" si="137"/>
        <v>100</v>
      </c>
    </row>
    <row r="726" spans="1:11" ht="25.2" customHeight="1" x14ac:dyDescent="0.3">
      <c r="A726" s="324"/>
      <c r="B726" s="317" t="s">
        <v>108</v>
      </c>
      <c r="C726" s="285" t="s">
        <v>105</v>
      </c>
      <c r="D726" s="89" t="s">
        <v>287</v>
      </c>
      <c r="E726" s="295" t="s">
        <v>104</v>
      </c>
      <c r="F726" s="325" t="s">
        <v>107</v>
      </c>
      <c r="G726" s="53">
        <f t="shared" si="135"/>
        <v>25167</v>
      </c>
      <c r="H726" s="248">
        <v>6300</v>
      </c>
      <c r="I726" s="248">
        <v>10570</v>
      </c>
      <c r="J726" s="248">
        <v>2020</v>
      </c>
      <c r="K726" s="248">
        <v>6277</v>
      </c>
    </row>
    <row r="727" spans="1:11" ht="17.399999999999999" customHeight="1" x14ac:dyDescent="0.3">
      <c r="A727" s="324"/>
      <c r="B727" s="305"/>
      <c r="C727" s="286"/>
      <c r="D727" s="65">
        <v>144</v>
      </c>
      <c r="E727" s="295"/>
      <c r="F727" s="325"/>
      <c r="G727" s="24">
        <f t="shared" si="135"/>
        <v>13200</v>
      </c>
      <c r="H727" s="25">
        <v>3300</v>
      </c>
      <c r="I727" s="25">
        <v>5550</v>
      </c>
      <c r="J727" s="25">
        <v>1050</v>
      </c>
      <c r="K727" s="25">
        <v>3300</v>
      </c>
    </row>
    <row r="728" spans="1:11" ht="17.399999999999999" customHeight="1" x14ac:dyDescent="0.3">
      <c r="A728" s="324"/>
      <c r="B728" s="305"/>
      <c r="C728" s="286"/>
      <c r="D728" s="32">
        <v>151</v>
      </c>
      <c r="E728" s="295"/>
      <c r="F728" s="325"/>
      <c r="G728" s="24">
        <f t="shared" si="135"/>
        <v>352689</v>
      </c>
      <c r="H728" s="25">
        <v>90710</v>
      </c>
      <c r="I728" s="25">
        <v>144475</v>
      </c>
      <c r="J728" s="25">
        <v>53954</v>
      </c>
      <c r="K728" s="25">
        <v>63550</v>
      </c>
    </row>
    <row r="729" spans="1:11" ht="17.399999999999999" customHeight="1" x14ac:dyDescent="0.3">
      <c r="A729" s="324"/>
      <c r="B729" s="305"/>
      <c r="C729" s="286"/>
      <c r="D729" s="32">
        <v>155</v>
      </c>
      <c r="E729" s="295"/>
      <c r="F729" s="325"/>
      <c r="G729" s="24">
        <f t="shared" si="135"/>
        <v>9077</v>
      </c>
      <c r="H729" s="25">
        <v>9077</v>
      </c>
      <c r="I729" s="25"/>
      <c r="J729" s="25"/>
      <c r="K729" s="25"/>
    </row>
    <row r="730" spans="1:11" ht="17.399999999999999" customHeight="1" x14ac:dyDescent="0.3">
      <c r="A730" s="324"/>
      <c r="B730" s="305"/>
      <c r="C730" s="286"/>
      <c r="D730" s="32" t="s">
        <v>192</v>
      </c>
      <c r="E730" s="295"/>
      <c r="F730" s="325"/>
      <c r="G730" s="24">
        <f t="shared" si="135"/>
        <v>250000</v>
      </c>
      <c r="H730" s="25">
        <v>71550</v>
      </c>
      <c r="I730" s="25">
        <v>98450</v>
      </c>
      <c r="J730" s="25">
        <v>21800</v>
      </c>
      <c r="K730" s="25">
        <v>58200</v>
      </c>
    </row>
    <row r="731" spans="1:11" ht="17.399999999999999" customHeight="1" x14ac:dyDescent="0.3">
      <c r="A731" s="324"/>
      <c r="B731" s="305"/>
      <c r="C731" s="286"/>
      <c r="D731" s="32" t="s">
        <v>230</v>
      </c>
      <c r="E731" s="295"/>
      <c r="F731" s="325"/>
      <c r="G731" s="24">
        <f t="shared" si="135"/>
        <v>14500</v>
      </c>
      <c r="H731" s="25">
        <v>4102</v>
      </c>
      <c r="I731" s="25">
        <v>4051</v>
      </c>
      <c r="J731" s="25">
        <v>4051</v>
      </c>
      <c r="K731" s="25">
        <v>2296</v>
      </c>
    </row>
    <row r="732" spans="1:11" ht="17.399999999999999" customHeight="1" thickBot="1" x14ac:dyDescent="0.35">
      <c r="A732" s="324"/>
      <c r="B732" s="305"/>
      <c r="C732" s="286"/>
      <c r="D732" s="245" t="s">
        <v>100</v>
      </c>
      <c r="E732" s="295"/>
      <c r="F732" s="325"/>
      <c r="G732" s="107">
        <f t="shared" si="135"/>
        <v>54570</v>
      </c>
      <c r="H732" s="101">
        <v>18000</v>
      </c>
      <c r="I732" s="101">
        <v>18000</v>
      </c>
      <c r="J732" s="101">
        <v>13000</v>
      </c>
      <c r="K732" s="101">
        <v>5570</v>
      </c>
    </row>
    <row r="733" spans="1:11" ht="17.399999999999999" customHeight="1" thickBot="1" x14ac:dyDescent="0.35">
      <c r="A733" s="324"/>
      <c r="B733" s="305"/>
      <c r="C733" s="287"/>
      <c r="D733" s="288" t="s">
        <v>106</v>
      </c>
      <c r="E733" s="289"/>
      <c r="F733" s="290"/>
      <c r="G733" s="201">
        <f>SUM(G726:G732)</f>
        <v>719203</v>
      </c>
      <c r="H733" s="201">
        <f>SUM(H726:H732)</f>
        <v>203039</v>
      </c>
      <c r="I733" s="201">
        <f>SUM(I726:I732)</f>
        <v>281096</v>
      </c>
      <c r="J733" s="201">
        <f>SUM(J726:J732)</f>
        <v>95875</v>
      </c>
      <c r="K733" s="204">
        <f>SUM(K726:K732)</f>
        <v>139193</v>
      </c>
    </row>
    <row r="734" spans="1:11" ht="17.399999999999999" customHeight="1" thickBot="1" x14ac:dyDescent="0.35">
      <c r="A734" s="227" t="s">
        <v>253</v>
      </c>
      <c r="B734" s="318" t="s">
        <v>256</v>
      </c>
      <c r="C734" s="319"/>
      <c r="D734" s="319"/>
      <c r="E734" s="319"/>
      <c r="F734" s="320"/>
      <c r="G734" s="182">
        <f t="shared" ref="G734:J734" si="138">SUM(G741)</f>
        <v>202850</v>
      </c>
      <c r="H734" s="182">
        <f t="shared" si="138"/>
        <v>77258</v>
      </c>
      <c r="I734" s="182">
        <f t="shared" si="138"/>
        <v>70750</v>
      </c>
      <c r="J734" s="182">
        <f t="shared" si="138"/>
        <v>41115</v>
      </c>
      <c r="K734" s="182">
        <f>SUM(K741)</f>
        <v>13727</v>
      </c>
    </row>
    <row r="735" spans="1:11" ht="24.6" customHeight="1" x14ac:dyDescent="0.3">
      <c r="A735" s="324"/>
      <c r="B735" s="317" t="s">
        <v>108</v>
      </c>
      <c r="C735" s="285" t="s">
        <v>105</v>
      </c>
      <c r="D735" s="89" t="s">
        <v>287</v>
      </c>
      <c r="E735" s="15" t="s">
        <v>93</v>
      </c>
      <c r="F735" s="23" t="s">
        <v>98</v>
      </c>
      <c r="G735" s="24">
        <f t="shared" si="135"/>
        <v>57956</v>
      </c>
      <c r="H735" s="25">
        <v>27400</v>
      </c>
      <c r="I735" s="25">
        <v>27400</v>
      </c>
      <c r="J735" s="25">
        <v>3156</v>
      </c>
      <c r="K735" s="25"/>
    </row>
    <row r="736" spans="1:11" ht="27" customHeight="1" x14ac:dyDescent="0.3">
      <c r="A736" s="324"/>
      <c r="B736" s="305"/>
      <c r="C736" s="286"/>
      <c r="D736" s="294">
        <v>151</v>
      </c>
      <c r="E736" s="15" t="s">
        <v>257</v>
      </c>
      <c r="F736" s="23" t="s">
        <v>258</v>
      </c>
      <c r="G736" s="24">
        <f t="shared" si="135"/>
        <v>13000</v>
      </c>
      <c r="H736" s="25">
        <v>6000</v>
      </c>
      <c r="I736" s="25">
        <v>5000</v>
      </c>
      <c r="J736" s="25">
        <v>2000</v>
      </c>
      <c r="K736" s="25"/>
    </row>
    <row r="737" spans="1:11" ht="17.399999999999999" customHeight="1" x14ac:dyDescent="0.3">
      <c r="A737" s="324"/>
      <c r="B737" s="305"/>
      <c r="C737" s="286"/>
      <c r="D737" s="304"/>
      <c r="E737" s="15" t="s">
        <v>93</v>
      </c>
      <c r="F737" s="23" t="s">
        <v>98</v>
      </c>
      <c r="G737" s="24">
        <f t="shared" si="135"/>
        <v>115886</v>
      </c>
      <c r="H737" s="25">
        <v>36800</v>
      </c>
      <c r="I737" s="25">
        <v>34200</v>
      </c>
      <c r="J737" s="25">
        <v>32559</v>
      </c>
      <c r="K737" s="25">
        <v>12327</v>
      </c>
    </row>
    <row r="738" spans="1:11" ht="17.399999999999999" customHeight="1" x14ac:dyDescent="0.3">
      <c r="A738" s="324"/>
      <c r="B738" s="305"/>
      <c r="C738" s="286"/>
      <c r="D738" s="33">
        <v>155</v>
      </c>
      <c r="E738" s="15" t="s">
        <v>93</v>
      </c>
      <c r="F738" s="23" t="s">
        <v>98</v>
      </c>
      <c r="G738" s="24">
        <f t="shared" si="135"/>
        <v>8</v>
      </c>
      <c r="H738" s="25">
        <v>8</v>
      </c>
      <c r="I738" s="25"/>
      <c r="J738" s="25"/>
      <c r="K738" s="25"/>
    </row>
    <row r="739" spans="1:11" ht="25.5" customHeight="1" x14ac:dyDescent="0.3">
      <c r="A739" s="324"/>
      <c r="B739" s="305"/>
      <c r="C739" s="286"/>
      <c r="D739" s="294" t="s">
        <v>192</v>
      </c>
      <c r="E739" s="15" t="s">
        <v>257</v>
      </c>
      <c r="F739" s="23" t="s">
        <v>258</v>
      </c>
      <c r="G739" s="24">
        <f t="shared" si="135"/>
        <v>3000</v>
      </c>
      <c r="H739" s="25">
        <v>3000</v>
      </c>
      <c r="I739" s="25"/>
      <c r="J739" s="25"/>
      <c r="K739" s="25"/>
    </row>
    <row r="740" spans="1:11" ht="17.399999999999999" customHeight="1" thickBot="1" x14ac:dyDescent="0.35">
      <c r="A740" s="324"/>
      <c r="B740" s="305"/>
      <c r="C740" s="286"/>
      <c r="D740" s="295"/>
      <c r="E740" s="239" t="s">
        <v>93</v>
      </c>
      <c r="F740" s="250" t="s">
        <v>98</v>
      </c>
      <c r="G740" s="107">
        <f t="shared" si="135"/>
        <v>13000</v>
      </c>
      <c r="H740" s="101">
        <v>4050</v>
      </c>
      <c r="I740" s="101">
        <v>4150</v>
      </c>
      <c r="J740" s="101">
        <v>3400</v>
      </c>
      <c r="K740" s="101">
        <v>1400</v>
      </c>
    </row>
    <row r="741" spans="1:11" ht="17.399999999999999" customHeight="1" thickBot="1" x14ac:dyDescent="0.35">
      <c r="A741" s="324"/>
      <c r="B741" s="305"/>
      <c r="C741" s="287"/>
      <c r="D741" s="288" t="s">
        <v>106</v>
      </c>
      <c r="E741" s="289"/>
      <c r="F741" s="290"/>
      <c r="G741" s="201">
        <f>SUM(G735:G740)</f>
        <v>202850</v>
      </c>
      <c r="H741" s="201">
        <f>SUM(H735:H740)</f>
        <v>77258</v>
      </c>
      <c r="I741" s="201">
        <f>SUM(I735:I740)</f>
        <v>70750</v>
      </c>
      <c r="J741" s="201">
        <f>SUM(J735:J740)</f>
        <v>41115</v>
      </c>
      <c r="K741" s="204">
        <f>SUM(K735:K740)</f>
        <v>13727</v>
      </c>
    </row>
    <row r="742" spans="1:11" ht="17.399999999999999" customHeight="1" thickBot="1" x14ac:dyDescent="0.35">
      <c r="A742" s="227" t="s">
        <v>255</v>
      </c>
      <c r="B742" s="318" t="s">
        <v>260</v>
      </c>
      <c r="C742" s="319"/>
      <c r="D742" s="319"/>
      <c r="E742" s="319"/>
      <c r="F742" s="320"/>
      <c r="G742" s="181">
        <f>SUM(G749,G751)</f>
        <v>175827</v>
      </c>
      <c r="H742" s="181">
        <f t="shared" ref="H742:K742" si="139">SUM(H749,H751)</f>
        <v>48113</v>
      </c>
      <c r="I742" s="181">
        <f t="shared" si="139"/>
        <v>57140</v>
      </c>
      <c r="J742" s="181">
        <f t="shared" si="139"/>
        <v>48299</v>
      </c>
      <c r="K742" s="181">
        <f t="shared" si="139"/>
        <v>22275</v>
      </c>
    </row>
    <row r="743" spans="1:11" ht="17.399999999999999" customHeight="1" x14ac:dyDescent="0.3">
      <c r="A743" s="443"/>
      <c r="B743" s="305" t="s">
        <v>86</v>
      </c>
      <c r="C743" s="286" t="s">
        <v>87</v>
      </c>
      <c r="D743" s="295">
        <v>151</v>
      </c>
      <c r="E743" s="165" t="s">
        <v>140</v>
      </c>
      <c r="F743" s="325" t="s">
        <v>95</v>
      </c>
      <c r="G743" s="53">
        <f t="shared" si="135"/>
        <v>3400</v>
      </c>
      <c r="H743" s="54">
        <v>3400</v>
      </c>
      <c r="I743" s="54"/>
      <c r="J743" s="54"/>
      <c r="K743" s="54"/>
    </row>
    <row r="744" spans="1:11" ht="17.399999999999999" customHeight="1" x14ac:dyDescent="0.3">
      <c r="A744" s="324"/>
      <c r="B744" s="305"/>
      <c r="C744" s="286"/>
      <c r="D744" s="304"/>
      <c r="E744" s="160" t="s">
        <v>89</v>
      </c>
      <c r="F744" s="325"/>
      <c r="G744" s="53">
        <f t="shared" si="135"/>
        <v>148450</v>
      </c>
      <c r="H744" s="54">
        <v>42300</v>
      </c>
      <c r="I744" s="54">
        <v>50200</v>
      </c>
      <c r="J744" s="54">
        <v>41300</v>
      </c>
      <c r="K744" s="54">
        <v>14650</v>
      </c>
    </row>
    <row r="745" spans="1:11" ht="17.399999999999999" customHeight="1" x14ac:dyDescent="0.3">
      <c r="A745" s="324"/>
      <c r="B745" s="305"/>
      <c r="C745" s="286"/>
      <c r="D745" s="86">
        <v>152</v>
      </c>
      <c r="E745" s="294" t="s">
        <v>89</v>
      </c>
      <c r="F745" s="325"/>
      <c r="G745" s="24">
        <f t="shared" si="135"/>
        <v>5875</v>
      </c>
      <c r="H745" s="25">
        <v>2030</v>
      </c>
      <c r="I745" s="25">
        <v>2240</v>
      </c>
      <c r="J745" s="25">
        <v>830</v>
      </c>
      <c r="K745" s="25">
        <v>775</v>
      </c>
    </row>
    <row r="746" spans="1:11" ht="17.399999999999999" customHeight="1" x14ac:dyDescent="0.3">
      <c r="A746" s="324"/>
      <c r="B746" s="305"/>
      <c r="C746" s="286"/>
      <c r="D746" s="36">
        <v>155</v>
      </c>
      <c r="E746" s="295"/>
      <c r="F746" s="325"/>
      <c r="G746" s="24">
        <f t="shared" si="135"/>
        <v>333</v>
      </c>
      <c r="H746" s="25">
        <v>333</v>
      </c>
      <c r="I746" s="25"/>
      <c r="J746" s="25"/>
      <c r="K746" s="25"/>
    </row>
    <row r="747" spans="1:11" ht="17.399999999999999" customHeight="1" x14ac:dyDescent="0.3">
      <c r="A747" s="324"/>
      <c r="B747" s="305"/>
      <c r="C747" s="286"/>
      <c r="D747" s="36" t="s">
        <v>99</v>
      </c>
      <c r="E747" s="295"/>
      <c r="F747" s="325"/>
      <c r="G747" s="24">
        <f t="shared" si="135"/>
        <v>300</v>
      </c>
      <c r="H747" s="25">
        <v>50</v>
      </c>
      <c r="I747" s="25">
        <v>100</v>
      </c>
      <c r="J747" s="25">
        <v>100</v>
      </c>
      <c r="K747" s="25">
        <v>50</v>
      </c>
    </row>
    <row r="748" spans="1:11" ht="17.399999999999999" customHeight="1" thickBot="1" x14ac:dyDescent="0.35">
      <c r="A748" s="324"/>
      <c r="B748" s="305"/>
      <c r="C748" s="286"/>
      <c r="D748" s="245" t="s">
        <v>192</v>
      </c>
      <c r="E748" s="295"/>
      <c r="F748" s="325"/>
      <c r="G748" s="107">
        <f t="shared" si="135"/>
        <v>16200</v>
      </c>
      <c r="H748" s="101"/>
      <c r="I748" s="101">
        <v>4000</v>
      </c>
      <c r="J748" s="101">
        <v>5400</v>
      </c>
      <c r="K748" s="101">
        <v>6800</v>
      </c>
    </row>
    <row r="749" spans="1:11" ht="17.399999999999999" customHeight="1" thickBot="1" x14ac:dyDescent="0.35">
      <c r="A749" s="324"/>
      <c r="B749" s="305"/>
      <c r="C749" s="287"/>
      <c r="D749" s="288" t="s">
        <v>90</v>
      </c>
      <c r="E749" s="289"/>
      <c r="F749" s="290"/>
      <c r="G749" s="201">
        <f>SUM(G743:G748)</f>
        <v>174558</v>
      </c>
      <c r="H749" s="201">
        <f>SUM(H743:H748)</f>
        <v>48113</v>
      </c>
      <c r="I749" s="201">
        <f>SUM(I743:I748)</f>
        <v>56540</v>
      </c>
      <c r="J749" s="201">
        <f>SUM(J743:J748)</f>
        <v>47630</v>
      </c>
      <c r="K749" s="204">
        <f>SUM(K743:K748)</f>
        <v>22275</v>
      </c>
    </row>
    <row r="750" spans="1:11" ht="37.35" customHeight="1" thickBot="1" x14ac:dyDescent="0.35">
      <c r="A750" s="324"/>
      <c r="B750" s="317" t="s">
        <v>109</v>
      </c>
      <c r="C750" s="285" t="s">
        <v>122</v>
      </c>
      <c r="D750" s="244">
        <v>142</v>
      </c>
      <c r="E750" s="244" t="s">
        <v>183</v>
      </c>
      <c r="F750" s="246" t="s">
        <v>184</v>
      </c>
      <c r="G750" s="110">
        <f>SUM(H750:K750)</f>
        <v>1269</v>
      </c>
      <c r="H750" s="111"/>
      <c r="I750" s="111">
        <v>600</v>
      </c>
      <c r="J750" s="111">
        <v>669</v>
      </c>
      <c r="K750" s="111"/>
    </row>
    <row r="751" spans="1:11" ht="17.399999999999999" customHeight="1" thickBot="1" x14ac:dyDescent="0.35">
      <c r="A751" s="444"/>
      <c r="B751" s="306"/>
      <c r="C751" s="291"/>
      <c r="D751" s="383" t="s">
        <v>121</v>
      </c>
      <c r="E751" s="384"/>
      <c r="F751" s="384"/>
      <c r="G751" s="201">
        <f>SUM(G750)</f>
        <v>1269</v>
      </c>
      <c r="H751" s="201">
        <f t="shared" ref="H751:K751" si="140">SUM(H750)</f>
        <v>0</v>
      </c>
      <c r="I751" s="201">
        <f t="shared" si="140"/>
        <v>600</v>
      </c>
      <c r="J751" s="201">
        <f t="shared" si="140"/>
        <v>669</v>
      </c>
      <c r="K751" s="204">
        <f t="shared" si="140"/>
        <v>0</v>
      </c>
    </row>
    <row r="752" spans="1:11" ht="17.399999999999999" customHeight="1" thickBot="1" x14ac:dyDescent="0.35">
      <c r="A752" s="228" t="s">
        <v>259</v>
      </c>
      <c r="B752" s="359" t="s">
        <v>262</v>
      </c>
      <c r="C752" s="360"/>
      <c r="D752" s="360"/>
      <c r="E752" s="360"/>
      <c r="F752" s="361"/>
      <c r="G752" s="229">
        <f>SUM(G756,G759)</f>
        <v>297926</v>
      </c>
      <c r="H752" s="229">
        <f t="shared" ref="H752:K752" si="141">SUM(H756,H759)</f>
        <v>73746</v>
      </c>
      <c r="I752" s="229">
        <f t="shared" si="141"/>
        <v>73746</v>
      </c>
      <c r="J752" s="229">
        <f t="shared" si="141"/>
        <v>74818</v>
      </c>
      <c r="K752" s="230">
        <f t="shared" si="141"/>
        <v>75616</v>
      </c>
    </row>
    <row r="753" spans="1:11" ht="17.399999999999999" customHeight="1" x14ac:dyDescent="0.3">
      <c r="A753" s="413"/>
      <c r="B753" s="317" t="s">
        <v>72</v>
      </c>
      <c r="C753" s="285" t="s">
        <v>73</v>
      </c>
      <c r="D753" s="224" t="s">
        <v>323</v>
      </c>
      <c r="E753" s="219" t="s">
        <v>74</v>
      </c>
      <c r="F753" s="23" t="s">
        <v>82</v>
      </c>
      <c r="G753" s="24">
        <f t="shared" si="135"/>
        <v>11429</v>
      </c>
      <c r="H753" s="231"/>
      <c r="I753" s="231"/>
      <c r="J753" s="231">
        <v>4572</v>
      </c>
      <c r="K753" s="231">
        <v>6857</v>
      </c>
    </row>
    <row r="754" spans="1:11" ht="17.399999999999999" customHeight="1" x14ac:dyDescent="0.3">
      <c r="A754" s="414"/>
      <c r="B754" s="305"/>
      <c r="C754" s="286"/>
      <c r="D754" s="36">
        <v>151</v>
      </c>
      <c r="E754" s="295" t="s">
        <v>75</v>
      </c>
      <c r="F754" s="325" t="s">
        <v>83</v>
      </c>
      <c r="G754" s="53">
        <f t="shared" si="135"/>
        <v>36097</v>
      </c>
      <c r="H754" s="54">
        <v>11146</v>
      </c>
      <c r="I754" s="54">
        <v>11146</v>
      </c>
      <c r="J754" s="54">
        <v>7646</v>
      </c>
      <c r="K754" s="54">
        <v>6159</v>
      </c>
    </row>
    <row r="755" spans="1:11" ht="17.399999999999999" customHeight="1" thickBot="1" x14ac:dyDescent="0.35">
      <c r="A755" s="414"/>
      <c r="B755" s="305"/>
      <c r="C755" s="286"/>
      <c r="D755" s="245" t="s">
        <v>192</v>
      </c>
      <c r="E755" s="295"/>
      <c r="F755" s="325"/>
      <c r="G755" s="107">
        <f t="shared" si="135"/>
        <v>10000</v>
      </c>
      <c r="H755" s="101">
        <v>2500</v>
      </c>
      <c r="I755" s="101">
        <v>2500</v>
      </c>
      <c r="J755" s="101">
        <v>2500</v>
      </c>
      <c r="K755" s="101">
        <v>2500</v>
      </c>
    </row>
    <row r="756" spans="1:11" ht="17.399999999999999" customHeight="1" thickBot="1" x14ac:dyDescent="0.35">
      <c r="A756" s="414"/>
      <c r="B756" s="306"/>
      <c r="C756" s="291"/>
      <c r="D756" s="288" t="s">
        <v>85</v>
      </c>
      <c r="E756" s="289"/>
      <c r="F756" s="290"/>
      <c r="G756" s="201">
        <f>SUM(G753:G755)</f>
        <v>57526</v>
      </c>
      <c r="H756" s="201">
        <f t="shared" ref="H756:K756" si="142">SUM(H753:H755)</f>
        <v>13646</v>
      </c>
      <c r="I756" s="201">
        <f t="shared" si="142"/>
        <v>13646</v>
      </c>
      <c r="J756" s="201">
        <f t="shared" si="142"/>
        <v>14718</v>
      </c>
      <c r="K756" s="204">
        <f t="shared" si="142"/>
        <v>15516</v>
      </c>
    </row>
    <row r="757" spans="1:11" ht="17.399999999999999" customHeight="1" x14ac:dyDescent="0.3">
      <c r="A757" s="414"/>
      <c r="B757" s="317" t="s">
        <v>109</v>
      </c>
      <c r="C757" s="285" t="s">
        <v>122</v>
      </c>
      <c r="D757" s="295">
        <v>142</v>
      </c>
      <c r="E757" s="240" t="s">
        <v>74</v>
      </c>
      <c r="F757" s="249" t="s">
        <v>82</v>
      </c>
      <c r="G757" s="53">
        <f t="shared" si="135"/>
        <v>145800</v>
      </c>
      <c r="H757" s="248">
        <v>36450</v>
      </c>
      <c r="I757" s="247">
        <v>36450</v>
      </c>
      <c r="J757" s="248">
        <v>36450</v>
      </c>
      <c r="K757" s="248">
        <v>36450</v>
      </c>
    </row>
    <row r="758" spans="1:11" ht="17.399999999999999" customHeight="1" thickBot="1" x14ac:dyDescent="0.35">
      <c r="A758" s="414"/>
      <c r="B758" s="305"/>
      <c r="C758" s="286"/>
      <c r="D758" s="295"/>
      <c r="E758" s="239" t="s">
        <v>75</v>
      </c>
      <c r="F758" s="250" t="s">
        <v>83</v>
      </c>
      <c r="G758" s="107">
        <f t="shared" si="135"/>
        <v>94600</v>
      </c>
      <c r="H758" s="281">
        <v>23650</v>
      </c>
      <c r="I758" s="101">
        <v>23650</v>
      </c>
      <c r="J758" s="282">
        <v>23650</v>
      </c>
      <c r="K758" s="101">
        <v>23650</v>
      </c>
    </row>
    <row r="759" spans="1:11" ht="17.399999999999999" customHeight="1" thickBot="1" x14ac:dyDescent="0.35">
      <c r="A759" s="415"/>
      <c r="B759" s="305"/>
      <c r="C759" s="287"/>
      <c r="D759" s="288" t="s">
        <v>121</v>
      </c>
      <c r="E759" s="289"/>
      <c r="F759" s="290"/>
      <c r="G759" s="201">
        <f>SUM(G757:G758)</f>
        <v>240400</v>
      </c>
      <c r="H759" s="201">
        <f t="shared" ref="H759:K759" si="143">SUM(H757:H758)</f>
        <v>60100</v>
      </c>
      <c r="I759" s="201">
        <f t="shared" si="143"/>
        <v>60100</v>
      </c>
      <c r="J759" s="201">
        <f t="shared" si="143"/>
        <v>60100</v>
      </c>
      <c r="K759" s="204">
        <f t="shared" si="143"/>
        <v>60100</v>
      </c>
    </row>
    <row r="760" spans="1:11" ht="17.399999999999999" customHeight="1" thickBot="1" x14ac:dyDescent="0.35">
      <c r="A760" s="227" t="s">
        <v>261</v>
      </c>
      <c r="B760" s="318" t="s">
        <v>263</v>
      </c>
      <c r="C760" s="319"/>
      <c r="D760" s="319"/>
      <c r="E760" s="319"/>
      <c r="F760" s="320"/>
      <c r="G760" s="184">
        <f>SUM(G763,G769)</f>
        <v>1340446</v>
      </c>
      <c r="H760" s="184">
        <f t="shared" ref="H760:K760" si="144">SUM(H763,H769)</f>
        <v>405878</v>
      </c>
      <c r="I760" s="184">
        <f t="shared" si="144"/>
        <v>560567</v>
      </c>
      <c r="J760" s="184">
        <f t="shared" si="144"/>
        <v>300159</v>
      </c>
      <c r="K760" s="212">
        <f t="shared" si="144"/>
        <v>73842</v>
      </c>
    </row>
    <row r="761" spans="1:11" ht="25.5" customHeight="1" x14ac:dyDescent="0.3">
      <c r="A761" s="355"/>
      <c r="B761" s="305" t="s">
        <v>109</v>
      </c>
      <c r="C761" s="286" t="s">
        <v>122</v>
      </c>
      <c r="D761" s="304">
        <v>142</v>
      </c>
      <c r="E761" s="134" t="s">
        <v>168</v>
      </c>
      <c r="F761" s="129" t="s">
        <v>169</v>
      </c>
      <c r="G761" s="53">
        <f t="shared" si="135"/>
        <v>127300</v>
      </c>
      <c r="H761" s="54">
        <v>50000</v>
      </c>
      <c r="I761" s="54">
        <v>60000</v>
      </c>
      <c r="J761" s="54">
        <v>17300</v>
      </c>
      <c r="K761" s="54"/>
    </row>
    <row r="762" spans="1:11" ht="15" customHeight="1" thickBot="1" x14ac:dyDescent="0.35">
      <c r="A762" s="355"/>
      <c r="B762" s="305"/>
      <c r="C762" s="286"/>
      <c r="D762" s="294"/>
      <c r="E762" s="239" t="s">
        <v>46</v>
      </c>
      <c r="F762" s="283" t="s">
        <v>57</v>
      </c>
      <c r="G762" s="107">
        <f t="shared" si="135"/>
        <v>69539</v>
      </c>
      <c r="H762" s="101">
        <v>21300</v>
      </c>
      <c r="I762" s="101">
        <v>23300</v>
      </c>
      <c r="J762" s="101">
        <v>24039</v>
      </c>
      <c r="K762" s="101">
        <v>900</v>
      </c>
    </row>
    <row r="763" spans="1:11" ht="15" customHeight="1" thickBot="1" x14ac:dyDescent="0.35">
      <c r="A763" s="355"/>
      <c r="B763" s="306"/>
      <c r="C763" s="291"/>
      <c r="D763" s="288" t="s">
        <v>121</v>
      </c>
      <c r="E763" s="289"/>
      <c r="F763" s="290"/>
      <c r="G763" s="201">
        <f>SUM(G761:G762)</f>
        <v>196839</v>
      </c>
      <c r="H763" s="201">
        <f>SUM(H761:H762)</f>
        <v>71300</v>
      </c>
      <c r="I763" s="201">
        <f>SUM(I761:I762)</f>
        <v>83300</v>
      </c>
      <c r="J763" s="201">
        <f>SUM(J761:J762)</f>
        <v>41339</v>
      </c>
      <c r="K763" s="204">
        <f>SUM(K761:K762)</f>
        <v>900</v>
      </c>
    </row>
    <row r="764" spans="1:11" ht="15" customHeight="1" x14ac:dyDescent="0.3">
      <c r="A764" s="355"/>
      <c r="B764" s="317" t="s">
        <v>128</v>
      </c>
      <c r="C764" s="285" t="s">
        <v>127</v>
      </c>
      <c r="D764" s="238">
        <v>144</v>
      </c>
      <c r="E764" s="329" t="s">
        <v>35</v>
      </c>
      <c r="F764" s="329" t="s">
        <v>264</v>
      </c>
      <c r="G764" s="53">
        <f t="shared" si="135"/>
        <v>20545</v>
      </c>
      <c r="H764" s="135"/>
      <c r="I764" s="135">
        <v>20545</v>
      </c>
      <c r="J764" s="135"/>
      <c r="K764" s="135"/>
    </row>
    <row r="765" spans="1:11" ht="18" customHeight="1" x14ac:dyDescent="0.3">
      <c r="A765" s="355"/>
      <c r="B765" s="305"/>
      <c r="C765" s="286"/>
      <c r="D765" s="36">
        <v>151</v>
      </c>
      <c r="E765" s="329"/>
      <c r="F765" s="329"/>
      <c r="G765" s="24">
        <f t="shared" si="135"/>
        <v>1052104</v>
      </c>
      <c r="H765" s="25">
        <v>300620</v>
      </c>
      <c r="I765" s="25">
        <v>438722</v>
      </c>
      <c r="J765" s="25">
        <v>243820</v>
      </c>
      <c r="K765" s="25">
        <v>68942</v>
      </c>
    </row>
    <row r="766" spans="1:11" ht="15" customHeight="1" x14ac:dyDescent="0.3">
      <c r="A766" s="355"/>
      <c r="B766" s="305"/>
      <c r="C766" s="286"/>
      <c r="D766" s="88">
        <v>155</v>
      </c>
      <c r="E766" s="329"/>
      <c r="F766" s="329"/>
      <c r="G766" s="24">
        <f t="shared" si="135"/>
        <v>1974</v>
      </c>
      <c r="H766" s="25">
        <v>1974</v>
      </c>
      <c r="I766" s="25"/>
      <c r="J766" s="25"/>
      <c r="K766" s="25"/>
    </row>
    <row r="767" spans="1:11" ht="15" customHeight="1" x14ac:dyDescent="0.3">
      <c r="A767" s="355"/>
      <c r="B767" s="305"/>
      <c r="C767" s="286"/>
      <c r="D767" s="20" t="s">
        <v>230</v>
      </c>
      <c r="E767" s="329"/>
      <c r="F767" s="329"/>
      <c r="G767" s="24">
        <f t="shared" si="135"/>
        <v>50000</v>
      </c>
      <c r="H767" s="25">
        <v>13000</v>
      </c>
      <c r="I767" s="25">
        <v>18000</v>
      </c>
      <c r="J767" s="25">
        <v>15000</v>
      </c>
      <c r="K767" s="25">
        <v>4000</v>
      </c>
    </row>
    <row r="768" spans="1:11" ht="14.25" customHeight="1" thickBot="1" x14ac:dyDescent="0.35">
      <c r="A768" s="355"/>
      <c r="B768" s="305"/>
      <c r="C768" s="286"/>
      <c r="D768" s="245" t="s">
        <v>100</v>
      </c>
      <c r="E768" s="329"/>
      <c r="F768" s="329"/>
      <c r="G768" s="107">
        <f t="shared" si="135"/>
        <v>18984</v>
      </c>
      <c r="H768" s="101">
        <v>18984</v>
      </c>
      <c r="I768" s="101"/>
      <c r="J768" s="101"/>
      <c r="K768" s="101"/>
    </row>
    <row r="769" spans="1:15" ht="17.399999999999999" customHeight="1" thickBot="1" x14ac:dyDescent="0.35">
      <c r="A769" s="355"/>
      <c r="B769" s="416"/>
      <c r="C769" s="417"/>
      <c r="D769" s="288" t="s">
        <v>125</v>
      </c>
      <c r="E769" s="289"/>
      <c r="F769" s="290"/>
      <c r="G769" s="201">
        <f>SUM(G764:G768)</f>
        <v>1143607</v>
      </c>
      <c r="H769" s="201">
        <f t="shared" ref="H769:K769" si="145">SUM(H764:H768)</f>
        <v>334578</v>
      </c>
      <c r="I769" s="201">
        <f t="shared" si="145"/>
        <v>477267</v>
      </c>
      <c r="J769" s="201">
        <f t="shared" si="145"/>
        <v>258820</v>
      </c>
      <c r="K769" s="204">
        <f t="shared" si="145"/>
        <v>72942</v>
      </c>
    </row>
    <row r="770" spans="1:15" ht="17.399999999999999" customHeight="1" thickBot="1" x14ac:dyDescent="0.35">
      <c r="A770" s="232" t="s">
        <v>290</v>
      </c>
      <c r="B770" s="310" t="s">
        <v>291</v>
      </c>
      <c r="C770" s="311"/>
      <c r="D770" s="311"/>
      <c r="E770" s="311"/>
      <c r="F770" s="312"/>
      <c r="G770" s="179">
        <f>SUM(G772)</f>
        <v>54350</v>
      </c>
      <c r="H770" s="179">
        <f t="shared" ref="H770:K770" si="146">SUM(H772)</f>
        <v>17282</v>
      </c>
      <c r="I770" s="179">
        <f t="shared" si="146"/>
        <v>15083</v>
      </c>
      <c r="J770" s="179">
        <f t="shared" si="146"/>
        <v>16512</v>
      </c>
      <c r="K770" s="233">
        <f t="shared" si="146"/>
        <v>5473</v>
      </c>
    </row>
    <row r="771" spans="1:15" ht="25.95" customHeight="1" thickBot="1" x14ac:dyDescent="0.35">
      <c r="A771" s="410"/>
      <c r="B771" s="323" t="s">
        <v>60</v>
      </c>
      <c r="C771" s="286" t="s">
        <v>16</v>
      </c>
      <c r="D771" s="244">
        <v>151</v>
      </c>
      <c r="E771" s="244" t="s">
        <v>292</v>
      </c>
      <c r="F771" s="269" t="s">
        <v>293</v>
      </c>
      <c r="G771" s="110">
        <f>SUM(H771:K771)</f>
        <v>54350</v>
      </c>
      <c r="H771" s="284">
        <v>17282</v>
      </c>
      <c r="I771" s="284">
        <v>15083</v>
      </c>
      <c r="J771" s="284">
        <v>16512</v>
      </c>
      <c r="K771" s="284">
        <v>5473</v>
      </c>
    </row>
    <row r="772" spans="1:15" ht="17.399999999999999" customHeight="1" thickBot="1" x14ac:dyDescent="0.35">
      <c r="A772" s="410"/>
      <c r="B772" s="323"/>
      <c r="C772" s="287"/>
      <c r="D772" s="383" t="s">
        <v>36</v>
      </c>
      <c r="E772" s="384"/>
      <c r="F772" s="384"/>
      <c r="G772" s="201">
        <f>SUM(G771)</f>
        <v>54350</v>
      </c>
      <c r="H772" s="201">
        <f t="shared" ref="H772:K772" si="147">SUM(H771)</f>
        <v>17282</v>
      </c>
      <c r="I772" s="201">
        <f t="shared" si="147"/>
        <v>15083</v>
      </c>
      <c r="J772" s="201">
        <f t="shared" si="147"/>
        <v>16512</v>
      </c>
      <c r="K772" s="204">
        <f t="shared" si="147"/>
        <v>5473</v>
      </c>
    </row>
    <row r="773" spans="1:15" ht="17.399999999999999" customHeight="1" thickBot="1" x14ac:dyDescent="0.35">
      <c r="A773" s="356" t="s">
        <v>265</v>
      </c>
      <c r="B773" s="357"/>
      <c r="C773" s="357"/>
      <c r="D773" s="357"/>
      <c r="E773" s="357"/>
      <c r="F773" s="358"/>
      <c r="G773" s="234">
        <f>SUM(H773:K773)</f>
        <v>35930786</v>
      </c>
      <c r="H773" s="235">
        <f>SUM(H16,H201,H224,H251,H270+H289+H316+H339+H364+H392+H411+H437+H457+H480+H498+H524+H545+H554+H560+H565+H569+H581+H597+H613+H626+H638+H649+H662+H672+H686+H695+H705+H714+H723+H734+H742+H752+H760+H770)</f>
        <v>8940685</v>
      </c>
      <c r="I773" s="235">
        <f>SUM(I16,I201,I224,I251,I270+I289+I316+I339+I364+I392+I411+I437+I457+I480+I498+I524+I545+I554+I560+I565+I569+I581+I597+I613+I626+I638+I649+I662+I672+I686+I695+I705+I714+I723+I734+I742+I752+I760+I770)</f>
        <v>15930143</v>
      </c>
      <c r="J773" s="235">
        <f>SUM(J16,J201,J224,J251,J270+J289+J316+J339+J364+J392+J411+J437+J457+J480+J498+J524+J545+J554+J560+J565+J569+J581+J597+J613+J626+J638+J649+J662+J672+J686+J695+J705+J714+J723+J734+J742+J752+J760+J770)</f>
        <v>6547579</v>
      </c>
      <c r="K773" s="235">
        <f>SUM(K16,K201,K224,K251,K270+K289+K316+K339+K364+K392+K411+K437+K457+K480+K498+K524+K545+K554+K560+K565+K569+K581+K597+K613+K626+K638+K649+K662+K672+K686+K695+K705+K714+K723+K734+K742+K752+K760+K770)</f>
        <v>4512379</v>
      </c>
      <c r="M773" s="91"/>
      <c r="O773" s="91"/>
    </row>
    <row r="774" spans="1:15" ht="42.75" customHeight="1" x14ac:dyDescent="0.3">
      <c r="A774" s="351" t="s">
        <v>266</v>
      </c>
      <c r="B774" s="13" t="s">
        <v>60</v>
      </c>
      <c r="C774" s="12" t="s">
        <v>16</v>
      </c>
      <c r="D774" s="14"/>
      <c r="E774" s="14"/>
      <c r="F774" s="27"/>
      <c r="G774" s="8">
        <f t="shared" ref="G774:G775" si="148">SUM(H774:K774)</f>
        <v>3811164</v>
      </c>
      <c r="H774" s="28">
        <f>SUM(H47,H205,H230,H254+H274+H294+H319+H343+H367+H397+H413+H439+H459+H483+H504+H527+H771)</f>
        <v>1400455</v>
      </c>
      <c r="I774" s="28">
        <f t="shared" ref="I774:K774" si="149">SUM(I47,I205,I230,I254+I274+I294+I319+I343+I367+I397+I413+I439+I459+I483+I504+I527+I771)</f>
        <v>1157746</v>
      </c>
      <c r="J774" s="28">
        <f t="shared" si="149"/>
        <v>880841</v>
      </c>
      <c r="K774" s="28">
        <f t="shared" si="149"/>
        <v>372122</v>
      </c>
    </row>
    <row r="775" spans="1:15" ht="67.2" customHeight="1" x14ac:dyDescent="0.3">
      <c r="A775" s="352"/>
      <c r="B775" s="13" t="s">
        <v>61</v>
      </c>
      <c r="C775" s="12" t="s">
        <v>62</v>
      </c>
      <c r="D775" s="14"/>
      <c r="E775" s="9"/>
      <c r="F775" s="10"/>
      <c r="G775" s="8">
        <f t="shared" si="148"/>
        <v>157484</v>
      </c>
      <c r="H775" s="11">
        <f>SUM(H54)</f>
        <v>53811</v>
      </c>
      <c r="I775" s="11">
        <f>SUM(I54)</f>
        <v>78472</v>
      </c>
      <c r="J775" s="11">
        <f>SUM(J54)</f>
        <v>19800</v>
      </c>
      <c r="K775" s="11">
        <f>SUM(K54)</f>
        <v>5401</v>
      </c>
    </row>
    <row r="776" spans="1:15" ht="50.25" customHeight="1" x14ac:dyDescent="0.3">
      <c r="A776" s="352"/>
      <c r="B776" s="13" t="s">
        <v>70</v>
      </c>
      <c r="C776" s="12" t="s">
        <v>71</v>
      </c>
      <c r="D776" s="14"/>
      <c r="E776" s="9"/>
      <c r="F776" s="10"/>
      <c r="G776" s="8">
        <f>SUM(H776:K776)</f>
        <v>211396</v>
      </c>
      <c r="H776" s="11">
        <f>SUM(H60,)</f>
        <v>112067</v>
      </c>
      <c r="I776" s="11">
        <f>SUM(I60,)</f>
        <v>59129</v>
      </c>
      <c r="J776" s="11">
        <f>SUM(J60,)</f>
        <v>40200</v>
      </c>
      <c r="K776" s="11">
        <f>SUM(K60,)</f>
        <v>0</v>
      </c>
    </row>
    <row r="777" spans="1:15" ht="27.75" customHeight="1" x14ac:dyDescent="0.3">
      <c r="A777" s="352"/>
      <c r="B777" s="18" t="s">
        <v>72</v>
      </c>
      <c r="C777" s="17" t="s">
        <v>73</v>
      </c>
      <c r="D777" s="14"/>
      <c r="E777" s="9"/>
      <c r="F777" s="10"/>
      <c r="G777" s="8">
        <f t="shared" ref="G777:G787" si="150">SUM(H777:K777)</f>
        <v>153941</v>
      </c>
      <c r="H777" s="11">
        <f>SUM(H64,H207,H756)</f>
        <v>32646</v>
      </c>
      <c r="I777" s="11">
        <f t="shared" ref="I777:K777" si="151">SUM(I64,I207,I756)</f>
        <v>75781</v>
      </c>
      <c r="J777" s="11">
        <f t="shared" si="151"/>
        <v>25218</v>
      </c>
      <c r="K777" s="11">
        <f t="shared" si="151"/>
        <v>20296</v>
      </c>
    </row>
    <row r="778" spans="1:15" ht="39.15" customHeight="1" x14ac:dyDescent="0.3">
      <c r="A778" s="352"/>
      <c r="B778" s="18" t="s">
        <v>86</v>
      </c>
      <c r="C778" s="17" t="s">
        <v>87</v>
      </c>
      <c r="D778" s="14"/>
      <c r="E778" s="9"/>
      <c r="F778" s="10"/>
      <c r="G778" s="237">
        <f>SUM(G70,G210,G233,G256,G276,G298+G322+G347+G372+G400+G417+G441+G462+G485+G507+G529+G553+G559++G749+G583)</f>
        <v>1871630</v>
      </c>
      <c r="H778" s="236">
        <f>SUM(H70,H210,H233,H256,H276,H298+H322+H347+H372+H400+H417+H441+H462+H485+H507+H529+H553+H559++H749+H583)</f>
        <v>544906</v>
      </c>
      <c r="I778" s="236">
        <f t="shared" ref="I778:K778" si="152">SUM(I70,I210,I233,I256,I276,I298+I322+I347+I372+I400+I417+I441+I462+I485+I507+I529+I553+I559++I749+I583)</f>
        <v>546476</v>
      </c>
      <c r="J778" s="236">
        <f t="shared" si="152"/>
        <v>483182</v>
      </c>
      <c r="K778" s="236">
        <f t="shared" si="152"/>
        <v>297066</v>
      </c>
    </row>
    <row r="779" spans="1:15" ht="30.75" customHeight="1" x14ac:dyDescent="0.3">
      <c r="A779" s="352"/>
      <c r="B779" s="132" t="s">
        <v>101</v>
      </c>
      <c r="C779" s="133" t="s">
        <v>102</v>
      </c>
      <c r="D779" s="136"/>
      <c r="E779" s="137"/>
      <c r="F779" s="138"/>
      <c r="G779" s="139">
        <f t="shared" si="150"/>
        <v>52520</v>
      </c>
      <c r="H779" s="140">
        <f>SUM(H72,H235,H258,H278,H300+H324+H349+H374+H402+H419+H443+H464+H509+H531+H725)</f>
        <v>26200</v>
      </c>
      <c r="I779" s="140">
        <f>SUM(I72,I235,I258,I278,I300+I324+I349+I374+I402+I419+I443+I464+I509+I531+I725)</f>
        <v>23000</v>
      </c>
      <c r="J779" s="140">
        <f>SUM(J72,J235,J258,J278,J300+J324+J349+J374+J402+J419+J443+J464+J509+J531+J725)</f>
        <v>2581</v>
      </c>
      <c r="K779" s="140">
        <f>SUM(K72,K235,K258,K278,K300+K324+K349+K374+K402+K419+K443+K464+K509+K531+K725)</f>
        <v>739</v>
      </c>
      <c r="M779" s="67"/>
    </row>
    <row r="780" spans="1:15" ht="42" customHeight="1" x14ac:dyDescent="0.3">
      <c r="A780" s="352"/>
      <c r="B780" s="18" t="s">
        <v>108</v>
      </c>
      <c r="C780" s="17" t="s">
        <v>105</v>
      </c>
      <c r="D780" s="14"/>
      <c r="E780" s="9"/>
      <c r="F780" s="10"/>
      <c r="G780" s="8">
        <f t="shared" si="150"/>
        <v>12423529</v>
      </c>
      <c r="H780" s="11">
        <f>SUM(H79,H217,H578,H594,H607+H623+H635+H646+H659+H669+H683+H692+H702+H713+H722+H733+H741)</f>
        <v>3437831</v>
      </c>
      <c r="I780" s="11">
        <f>SUM(I79,I217,I578,I594,I607+I623+I635+I646+I659+I669+I683+I692+I702+I713+I722+I733+I741)</f>
        <v>4806443</v>
      </c>
      <c r="J780" s="11">
        <f>SUM(J79,J217,J578,J594,J607+J623+J635+J646+J659+J669+J683+J692+J702+J713+J722+J733+J741)</f>
        <v>1826825</v>
      </c>
      <c r="K780" s="11">
        <f>SUM(K79,K217,K578,K594,K607+K623+K635+K646+K659+K669+K683+K692+K702+K713+K722+K733+K741)</f>
        <v>2352430</v>
      </c>
    </row>
    <row r="781" spans="1:15" ht="39.15" customHeight="1" x14ac:dyDescent="0.3">
      <c r="A781" s="352"/>
      <c r="B781" s="132" t="s">
        <v>109</v>
      </c>
      <c r="C781" s="141" t="s">
        <v>122</v>
      </c>
      <c r="D781" s="136"/>
      <c r="E781" s="137"/>
      <c r="F781" s="138"/>
      <c r="G781" s="139">
        <f>SUM(G106,G219,G242,G264+G284+G307+G331+G356+G381+G408+G426+G448+G470+G492+G516+G538+G564+G580+G596+G609+G625+G637+G648+G661+G671+G685+G694+G704+G751+G759+G763)</f>
        <v>2792431</v>
      </c>
      <c r="H781" s="140">
        <f t="shared" ref="H781:K781" si="153">SUM(H106,H219,H242,H264+H284+H307+H331+H356+H381+H408+H426+H448+H470+H492+H516+H538+H564+H580+H596+H609+H625+H637+H648+H661+H671+H685+H694+H704+H751+H759+H763)</f>
        <v>705905</v>
      </c>
      <c r="I781" s="140">
        <f t="shared" si="153"/>
        <v>871452</v>
      </c>
      <c r="J781" s="140">
        <f t="shared" si="153"/>
        <v>712574</v>
      </c>
      <c r="K781" s="140">
        <f t="shared" si="153"/>
        <v>502500</v>
      </c>
    </row>
    <row r="782" spans="1:15" ht="40.65" customHeight="1" x14ac:dyDescent="0.3">
      <c r="A782" s="352"/>
      <c r="B782" s="18" t="s">
        <v>128</v>
      </c>
      <c r="C782" s="3" t="s">
        <v>127</v>
      </c>
      <c r="D782" s="14"/>
      <c r="E782" s="9"/>
      <c r="F782" s="10"/>
      <c r="G782" s="8">
        <f>SUM(G126,G245,G310+G334+G359+G384+G429+G450+G473+G494+G519+G540+G568+G769)</f>
        <v>3487824</v>
      </c>
      <c r="H782" s="11">
        <f t="shared" ref="H782:K782" si="154">SUM(H126,H245,H310+H334+H359+H384+H429+H450+H473+H494+H519+H540+H568+H769)</f>
        <v>1209615</v>
      </c>
      <c r="I782" s="11">
        <f t="shared" si="154"/>
        <v>763802</v>
      </c>
      <c r="J782" s="11">
        <f t="shared" si="154"/>
        <v>838988</v>
      </c>
      <c r="K782" s="11">
        <f t="shared" si="154"/>
        <v>675419</v>
      </c>
    </row>
    <row r="783" spans="1:15" ht="33.75" customHeight="1" x14ac:dyDescent="0.3">
      <c r="A783" s="352"/>
      <c r="B783" s="18" t="s">
        <v>129</v>
      </c>
      <c r="C783" s="17" t="s">
        <v>130</v>
      </c>
      <c r="D783" s="14"/>
      <c r="E783" s="9"/>
      <c r="F783" s="10"/>
      <c r="G783" s="8">
        <f t="shared" si="150"/>
        <v>177250</v>
      </c>
      <c r="H783" s="11">
        <f>SUM(H130)</f>
        <v>29500</v>
      </c>
      <c r="I783" s="11">
        <f>SUM(I130)</f>
        <v>105500</v>
      </c>
      <c r="J783" s="11">
        <f>SUM(J130)</f>
        <v>42250</v>
      </c>
      <c r="K783" s="11">
        <f>SUM(K130)</f>
        <v>0</v>
      </c>
    </row>
    <row r="784" spans="1:15" ht="30.75" customHeight="1" x14ac:dyDescent="0.3">
      <c r="A784" s="352"/>
      <c r="B784" s="18" t="s">
        <v>135</v>
      </c>
      <c r="C784" s="17" t="s">
        <v>136</v>
      </c>
      <c r="D784" s="14"/>
      <c r="E784" s="9"/>
      <c r="F784" s="10"/>
      <c r="G784" s="8">
        <f t="shared" si="150"/>
        <v>2332771</v>
      </c>
      <c r="H784" s="11">
        <f>SUM(H142,H221,H250,H269,H288+H315+H338+H363+H391+H410+H436+H456+H479+H497+H523+H544)</f>
        <v>530202</v>
      </c>
      <c r="I784" s="11">
        <f>SUM(I142,I221,I250,I269,I288+I315+I338+I363+I391+I410+I436+I456+I479+I497+I523+I544)</f>
        <v>1170039</v>
      </c>
      <c r="J784" s="11">
        <f>SUM(J142,J221,J250,J269,J288+J315+J338+J363+J391+J410+J436+J456+J479+J497+J523+J544)</f>
        <v>391208</v>
      </c>
      <c r="K784" s="11">
        <f>SUM(K142,K221,K250,K269,K288+K315+K338+K363+K391+K410+K436+K456+K479+K497+K523+K544)</f>
        <v>241322</v>
      </c>
    </row>
    <row r="785" spans="1:11" ht="36.75" customHeight="1" x14ac:dyDescent="0.3">
      <c r="A785" s="352"/>
      <c r="B785" s="18" t="s">
        <v>138</v>
      </c>
      <c r="C785" s="17" t="s">
        <v>311</v>
      </c>
      <c r="D785" s="14"/>
      <c r="E785" s="9"/>
      <c r="F785" s="10"/>
      <c r="G785" s="8">
        <f>SUM(G148,G612)</f>
        <v>2954155</v>
      </c>
      <c r="H785" s="11">
        <f t="shared" ref="H785:K785" si="155">SUM(H148,H612)</f>
        <v>2662</v>
      </c>
      <c r="I785" s="11">
        <f t="shared" si="155"/>
        <v>2698065</v>
      </c>
      <c r="J785" s="11">
        <f t="shared" si="155"/>
        <v>253428</v>
      </c>
      <c r="K785" s="11">
        <f t="shared" si="155"/>
        <v>0</v>
      </c>
    </row>
    <row r="786" spans="1:11" ht="48.75" customHeight="1" x14ac:dyDescent="0.3">
      <c r="A786" s="352"/>
      <c r="B786" s="18" t="s">
        <v>144</v>
      </c>
      <c r="C786" s="17" t="s">
        <v>145</v>
      </c>
      <c r="D786" s="14"/>
      <c r="E786" s="9"/>
      <c r="F786" s="10"/>
      <c r="G786" s="139">
        <f>SUM(G196,G223)</f>
        <v>5478591</v>
      </c>
      <c r="H786" s="140">
        <f>SUM(H196,H223)</f>
        <v>851885</v>
      </c>
      <c r="I786" s="140">
        <f>SUM(I196,I223)</f>
        <v>3562888</v>
      </c>
      <c r="J786" s="140">
        <f>SUM(J196,J223)</f>
        <v>1020234</v>
      </c>
      <c r="K786" s="140">
        <f>SUM(K196,K223)</f>
        <v>43584</v>
      </c>
    </row>
    <row r="787" spans="1:11" ht="32.25" customHeight="1" x14ac:dyDescent="0.3">
      <c r="A787" s="353"/>
      <c r="B787" s="63">
        <v>14</v>
      </c>
      <c r="C787" s="19" t="s">
        <v>148</v>
      </c>
      <c r="D787" s="1"/>
      <c r="E787" s="2"/>
      <c r="F787" s="10"/>
      <c r="G787" s="8">
        <f t="shared" si="150"/>
        <v>26100</v>
      </c>
      <c r="H787" s="11">
        <f>SUM(H200)</f>
        <v>3000</v>
      </c>
      <c r="I787" s="11">
        <f>SUM(I200)</f>
        <v>11350</v>
      </c>
      <c r="J787" s="11">
        <f>SUM(J200)</f>
        <v>10250</v>
      </c>
      <c r="K787" s="11">
        <f>SUM(K200)</f>
        <v>1500</v>
      </c>
    </row>
    <row r="789" spans="1:11" x14ac:dyDescent="0.3">
      <c r="G789" s="92"/>
      <c r="H789" s="92"/>
      <c r="I789" s="92"/>
      <c r="J789" s="92"/>
      <c r="K789" s="92"/>
    </row>
    <row r="791" spans="1:11" x14ac:dyDescent="0.3">
      <c r="G791" s="62"/>
      <c r="H791" s="62"/>
      <c r="I791" s="62"/>
      <c r="J791" s="62"/>
      <c r="K791" s="62"/>
    </row>
    <row r="799" spans="1:11" ht="37.5" customHeight="1" x14ac:dyDescent="0.3">
      <c r="G799" s="68"/>
      <c r="H799" s="69"/>
      <c r="I799" s="69"/>
      <c r="J799" s="69"/>
      <c r="K799" s="69"/>
    </row>
  </sheetData>
  <mergeCells count="688">
    <mergeCell ref="A743:A751"/>
    <mergeCell ref="B750:B751"/>
    <mergeCell ref="C750:C751"/>
    <mergeCell ref="D751:F751"/>
    <mergeCell ref="B734:F734"/>
    <mergeCell ref="E689:E691"/>
    <mergeCell ref="F689:F691"/>
    <mergeCell ref="B662:F662"/>
    <mergeCell ref="C673:C683"/>
    <mergeCell ref="C684:C685"/>
    <mergeCell ref="C663:C669"/>
    <mergeCell ref="B663:B669"/>
    <mergeCell ref="F666:F668"/>
    <mergeCell ref="C670:C671"/>
    <mergeCell ref="B670:B671"/>
    <mergeCell ref="A687:A694"/>
    <mergeCell ref="F743:F748"/>
    <mergeCell ref="B693:B694"/>
    <mergeCell ref="B726:B733"/>
    <mergeCell ref="B735:B741"/>
    <mergeCell ref="D685:F685"/>
    <mergeCell ref="B686:F686"/>
    <mergeCell ref="B539:B540"/>
    <mergeCell ref="C539:C540"/>
    <mergeCell ref="D540:F540"/>
    <mergeCell ref="B493:B494"/>
    <mergeCell ref="C493:C494"/>
    <mergeCell ref="D494:F494"/>
    <mergeCell ref="B449:B450"/>
    <mergeCell ref="C449:C450"/>
    <mergeCell ref="D450:F450"/>
    <mergeCell ref="C484:C485"/>
    <mergeCell ref="B484:B485"/>
    <mergeCell ref="A271:A288"/>
    <mergeCell ref="A290:A315"/>
    <mergeCell ref="A365:A391"/>
    <mergeCell ref="A340:A363"/>
    <mergeCell ref="B339:F339"/>
    <mergeCell ref="D324:F324"/>
    <mergeCell ref="C348:C349"/>
    <mergeCell ref="C325:C331"/>
    <mergeCell ref="B325:B331"/>
    <mergeCell ref="C206:C207"/>
    <mergeCell ref="D207:F207"/>
    <mergeCell ref="B107:B126"/>
    <mergeCell ref="C107:C126"/>
    <mergeCell ref="D108:D110"/>
    <mergeCell ref="C131:C142"/>
    <mergeCell ref="B131:B142"/>
    <mergeCell ref="C143:C148"/>
    <mergeCell ref="B143:B148"/>
    <mergeCell ref="D143:D144"/>
    <mergeCell ref="D146:D147"/>
    <mergeCell ref="D134:D140"/>
    <mergeCell ref="D148:F148"/>
    <mergeCell ref="D205:F205"/>
    <mergeCell ref="B202:B205"/>
    <mergeCell ref="C202:C205"/>
    <mergeCell ref="D168:D172"/>
    <mergeCell ref="E172:F172"/>
    <mergeCell ref="D285:D287"/>
    <mergeCell ref="D279:D283"/>
    <mergeCell ref="K208:K209"/>
    <mergeCell ref="D210:F210"/>
    <mergeCell ref="A715:A722"/>
    <mergeCell ref="B208:B210"/>
    <mergeCell ref="C208:C210"/>
    <mergeCell ref="D208:D209"/>
    <mergeCell ref="E208:E209"/>
    <mergeCell ref="F208:F209"/>
    <mergeCell ref="G208:G209"/>
    <mergeCell ref="H208:H209"/>
    <mergeCell ref="I208:I209"/>
    <mergeCell ref="J208:J209"/>
    <mergeCell ref="A499:A523"/>
    <mergeCell ref="B222:B223"/>
    <mergeCell ref="C222:C223"/>
    <mergeCell ref="A202:A223"/>
    <mergeCell ref="A393:A410"/>
    <mergeCell ref="B393:B397"/>
    <mergeCell ref="C393:C397"/>
    <mergeCell ref="B301:B307"/>
    <mergeCell ref="A252:A269"/>
    <mergeCell ref="B206:B207"/>
    <mergeCell ref="D368:D369"/>
    <mergeCell ref="B290:B294"/>
    <mergeCell ref="E290:E293"/>
    <mergeCell ref="D325:D330"/>
    <mergeCell ref="C350:C356"/>
    <mergeCell ref="F365:F366"/>
    <mergeCell ref="C320:C322"/>
    <mergeCell ref="B320:B322"/>
    <mergeCell ref="B317:B319"/>
    <mergeCell ref="C317:C319"/>
    <mergeCell ref="D319:F319"/>
    <mergeCell ref="D315:F315"/>
    <mergeCell ref="B348:B349"/>
    <mergeCell ref="D349:F349"/>
    <mergeCell ref="C335:C338"/>
    <mergeCell ref="B335:B338"/>
    <mergeCell ref="B311:B315"/>
    <mergeCell ref="D363:F363"/>
    <mergeCell ref="C360:C363"/>
    <mergeCell ref="B360:B363"/>
    <mergeCell ref="B350:B356"/>
    <mergeCell ref="D338:F338"/>
    <mergeCell ref="D343:F343"/>
    <mergeCell ref="C340:C343"/>
    <mergeCell ref="B270:F270"/>
    <mergeCell ref="B275:B276"/>
    <mergeCell ref="E272:E273"/>
    <mergeCell ref="B299:B300"/>
    <mergeCell ref="C295:C298"/>
    <mergeCell ref="C290:C294"/>
    <mergeCell ref="D344:D345"/>
    <mergeCell ref="D322:F322"/>
    <mergeCell ref="B316:F316"/>
    <mergeCell ref="E340:E341"/>
    <mergeCell ref="F340:F341"/>
    <mergeCell ref="C332:C334"/>
    <mergeCell ref="B332:B334"/>
    <mergeCell ref="B340:B343"/>
    <mergeCell ref="B323:B324"/>
    <mergeCell ref="C323:C324"/>
    <mergeCell ref="B295:B298"/>
    <mergeCell ref="D331:F331"/>
    <mergeCell ref="B308:B310"/>
    <mergeCell ref="C308:C310"/>
    <mergeCell ref="F290:F293"/>
    <mergeCell ref="D294:F294"/>
    <mergeCell ref="D278:F278"/>
    <mergeCell ref="C277:C278"/>
    <mergeCell ref="D221:F221"/>
    <mergeCell ref="B236:B242"/>
    <mergeCell ref="D250:F250"/>
    <mergeCell ref="D242:F242"/>
    <mergeCell ref="C257:C258"/>
    <mergeCell ref="D259:D263"/>
    <mergeCell ref="D265:D266"/>
    <mergeCell ref="C236:C242"/>
    <mergeCell ref="C255:C256"/>
    <mergeCell ref="B255:B256"/>
    <mergeCell ref="B243:B245"/>
    <mergeCell ref="B251:F251"/>
    <mergeCell ref="B265:B269"/>
    <mergeCell ref="D235:F235"/>
    <mergeCell ref="B252:B254"/>
    <mergeCell ref="C252:C254"/>
    <mergeCell ref="D258:F258"/>
    <mergeCell ref="C259:C264"/>
    <mergeCell ref="B259:B264"/>
    <mergeCell ref="C246:C250"/>
    <mergeCell ref="B224:F224"/>
    <mergeCell ref="D231:D232"/>
    <mergeCell ref="B257:B258"/>
    <mergeCell ref="B231:B233"/>
    <mergeCell ref="D772:F772"/>
    <mergeCell ref="A771:A772"/>
    <mergeCell ref="B771:B772"/>
    <mergeCell ref="C771:C772"/>
    <mergeCell ref="D722:F722"/>
    <mergeCell ref="A724:A733"/>
    <mergeCell ref="E726:E732"/>
    <mergeCell ref="F719:F721"/>
    <mergeCell ref="B724:B725"/>
    <mergeCell ref="C724:C725"/>
    <mergeCell ref="D725:F725"/>
    <mergeCell ref="B723:F723"/>
    <mergeCell ref="C715:C722"/>
    <mergeCell ref="B715:B722"/>
    <mergeCell ref="C726:C733"/>
    <mergeCell ref="C757:C759"/>
    <mergeCell ref="E754:E755"/>
    <mergeCell ref="F754:F755"/>
    <mergeCell ref="B770:F770"/>
    <mergeCell ref="A753:A759"/>
    <mergeCell ref="B753:B756"/>
    <mergeCell ref="C753:C756"/>
    <mergeCell ref="B764:B769"/>
    <mergeCell ref="C764:C769"/>
    <mergeCell ref="D694:F694"/>
    <mergeCell ref="C438:C439"/>
    <mergeCell ref="B438:B439"/>
    <mergeCell ref="B414:B417"/>
    <mergeCell ref="B357:B359"/>
    <mergeCell ref="D360:D362"/>
    <mergeCell ref="D356:F356"/>
    <mergeCell ref="D359:F359"/>
    <mergeCell ref="B660:B661"/>
    <mergeCell ref="D465:D469"/>
    <mergeCell ref="E561:E563"/>
    <mergeCell ref="F561:F563"/>
    <mergeCell ref="B498:F498"/>
    <mergeCell ref="D504:F504"/>
    <mergeCell ref="D497:F497"/>
    <mergeCell ref="B545:F545"/>
    <mergeCell ref="F555:F558"/>
    <mergeCell ref="D646:F646"/>
    <mergeCell ref="D639:D640"/>
    <mergeCell ref="B375:B381"/>
    <mergeCell ref="B364:F364"/>
    <mergeCell ref="B368:B372"/>
    <mergeCell ref="E610:E611"/>
    <mergeCell ref="F610:F611"/>
    <mergeCell ref="D510:D515"/>
    <mergeCell ref="B530:B531"/>
    <mergeCell ref="A317:A338"/>
    <mergeCell ref="D347:F347"/>
    <mergeCell ref="C344:C347"/>
    <mergeCell ref="B344:B347"/>
    <mergeCell ref="C382:C384"/>
    <mergeCell ref="B382:B384"/>
    <mergeCell ref="C687:C692"/>
    <mergeCell ref="A598:A612"/>
    <mergeCell ref="D612:F612"/>
    <mergeCell ref="B639:B646"/>
    <mergeCell ref="C639:C646"/>
    <mergeCell ref="D375:D380"/>
    <mergeCell ref="B373:B374"/>
    <mergeCell ref="C375:C381"/>
    <mergeCell ref="C373:C374"/>
    <mergeCell ref="B561:B564"/>
    <mergeCell ref="D564:F564"/>
    <mergeCell ref="D532:D537"/>
    <mergeCell ref="D538:F538"/>
    <mergeCell ref="C532:C538"/>
    <mergeCell ref="D531:F531"/>
    <mergeCell ref="B471:B473"/>
    <mergeCell ref="C541:C544"/>
    <mergeCell ref="B528:B529"/>
    <mergeCell ref="B649:F649"/>
    <mergeCell ref="B582:B583"/>
    <mergeCell ref="C582:C583"/>
    <mergeCell ref="D583:F583"/>
    <mergeCell ref="B610:B612"/>
    <mergeCell ref="C610:C612"/>
    <mergeCell ref="B541:B544"/>
    <mergeCell ref="D546:D547"/>
    <mergeCell ref="D559:F559"/>
    <mergeCell ref="B566:B568"/>
    <mergeCell ref="B608:B609"/>
    <mergeCell ref="B626:F626"/>
    <mergeCell ref="C627:C635"/>
    <mergeCell ref="D578:F578"/>
    <mergeCell ref="D580:F580"/>
    <mergeCell ref="B595:B596"/>
    <mergeCell ref="D586:D587"/>
    <mergeCell ref="E627:E634"/>
    <mergeCell ref="C608:C609"/>
    <mergeCell ref="E603:E606"/>
    <mergeCell ref="F603:F606"/>
    <mergeCell ref="E620:E621"/>
    <mergeCell ref="C398:C400"/>
    <mergeCell ref="B398:B400"/>
    <mergeCell ref="B409:B410"/>
    <mergeCell ref="B457:F457"/>
    <mergeCell ref="C442:C443"/>
    <mergeCell ref="D444:D447"/>
    <mergeCell ref="B437:F437"/>
    <mergeCell ref="C427:C429"/>
    <mergeCell ref="B427:B429"/>
    <mergeCell ref="C418:C419"/>
    <mergeCell ref="B418:B419"/>
    <mergeCell ref="B430:B436"/>
    <mergeCell ref="C430:C436"/>
    <mergeCell ref="D430:D432"/>
    <mergeCell ref="D451:D453"/>
    <mergeCell ref="D420:D425"/>
    <mergeCell ref="C409:C410"/>
    <mergeCell ref="C414:C417"/>
    <mergeCell ref="B420:B426"/>
    <mergeCell ref="D410:F410"/>
    <mergeCell ref="B411:F411"/>
    <mergeCell ref="D436:F436"/>
    <mergeCell ref="A13:A14"/>
    <mergeCell ref="D70:F70"/>
    <mergeCell ref="D41:F41"/>
    <mergeCell ref="D43:F43"/>
    <mergeCell ref="D46:F46"/>
    <mergeCell ref="D47:F47"/>
    <mergeCell ref="D60:F60"/>
    <mergeCell ref="D62:D63"/>
    <mergeCell ref="B65:B70"/>
    <mergeCell ref="B61:B64"/>
    <mergeCell ref="B16:F16"/>
    <mergeCell ref="C61:C64"/>
    <mergeCell ref="D64:F64"/>
    <mergeCell ref="D54:F54"/>
    <mergeCell ref="C65:C70"/>
    <mergeCell ref="D20:D40"/>
    <mergeCell ref="D44:D45"/>
    <mergeCell ref="D19:F19"/>
    <mergeCell ref="D51:D53"/>
    <mergeCell ref="C17:C47"/>
    <mergeCell ref="B17:B47"/>
    <mergeCell ref="A17:A200"/>
    <mergeCell ref="D57:D59"/>
    <mergeCell ref="C71:C72"/>
    <mergeCell ref="A225:A250"/>
    <mergeCell ref="D236:D241"/>
    <mergeCell ref="B225:B230"/>
    <mergeCell ref="B234:B235"/>
    <mergeCell ref="C234:C235"/>
    <mergeCell ref="D72:F72"/>
    <mergeCell ref="B73:B79"/>
    <mergeCell ref="D197:D199"/>
    <mergeCell ref="B197:B200"/>
    <mergeCell ref="E167:F167"/>
    <mergeCell ref="D98:D104"/>
    <mergeCell ref="B80:B106"/>
    <mergeCell ref="D126:F126"/>
    <mergeCell ref="D157:D160"/>
    <mergeCell ref="D97:F97"/>
    <mergeCell ref="D80:D96"/>
    <mergeCell ref="D196:F196"/>
    <mergeCell ref="F225:F226"/>
    <mergeCell ref="D223:F223"/>
    <mergeCell ref="B218:B219"/>
    <mergeCell ref="C218:C219"/>
    <mergeCell ref="D219:F219"/>
    <mergeCell ref="B71:B72"/>
    <mergeCell ref="C197:C200"/>
    <mergeCell ref="D459:F459"/>
    <mergeCell ref="C451:C456"/>
    <mergeCell ref="B463:B464"/>
    <mergeCell ref="C463:C464"/>
    <mergeCell ref="B48:B54"/>
    <mergeCell ref="C48:C54"/>
    <mergeCell ref="B55:B60"/>
    <mergeCell ref="C55:C60"/>
    <mergeCell ref="D65:D68"/>
    <mergeCell ref="D426:F426"/>
    <mergeCell ref="D429:F429"/>
    <mergeCell ref="D419:F419"/>
    <mergeCell ref="D414:D415"/>
    <mergeCell ref="D417:F417"/>
    <mergeCell ref="B412:B413"/>
    <mergeCell ref="C412:C413"/>
    <mergeCell ref="D398:D399"/>
    <mergeCell ref="D413:F413"/>
    <mergeCell ref="C403:C408"/>
    <mergeCell ref="B403:B408"/>
    <mergeCell ref="D367:F367"/>
    <mergeCell ref="B365:B367"/>
    <mergeCell ref="C365:C367"/>
    <mergeCell ref="D400:F400"/>
    <mergeCell ref="E365:E366"/>
    <mergeCell ref="B289:F289"/>
    <mergeCell ref="F252:F253"/>
    <mergeCell ref="D295:D296"/>
    <mergeCell ref="D254:F254"/>
    <mergeCell ref="D256:F256"/>
    <mergeCell ref="D264:F264"/>
    <mergeCell ref="D269:F269"/>
    <mergeCell ref="C265:C269"/>
    <mergeCell ref="B279:B284"/>
    <mergeCell ref="D288:F288"/>
    <mergeCell ref="F272:F273"/>
    <mergeCell ref="D274:F274"/>
    <mergeCell ref="C271:C274"/>
    <mergeCell ref="C285:C288"/>
    <mergeCell ref="B285:B288"/>
    <mergeCell ref="B277:B278"/>
    <mergeCell ref="C279:C284"/>
    <mergeCell ref="D284:F284"/>
    <mergeCell ref="D276:F276"/>
    <mergeCell ref="C275:C276"/>
    <mergeCell ref="D298:F298"/>
    <mergeCell ref="D320:D321"/>
    <mergeCell ref="B271:B274"/>
    <mergeCell ref="B510:B516"/>
    <mergeCell ref="D507:F507"/>
    <mergeCell ref="C505:C507"/>
    <mergeCell ref="B505:B507"/>
    <mergeCell ref="C528:C529"/>
    <mergeCell ref="C499:C504"/>
    <mergeCell ref="A458:A479"/>
    <mergeCell ref="A412:A436"/>
    <mergeCell ref="B451:B456"/>
    <mergeCell ref="D441:F441"/>
    <mergeCell ref="C440:C441"/>
    <mergeCell ref="C420:C426"/>
    <mergeCell ref="C474:C479"/>
    <mergeCell ref="B474:B479"/>
    <mergeCell ref="B480:F480"/>
    <mergeCell ref="D485:F485"/>
    <mergeCell ref="D495:D496"/>
    <mergeCell ref="B508:B509"/>
    <mergeCell ref="C508:C509"/>
    <mergeCell ref="D509:F509"/>
    <mergeCell ref="B525:B527"/>
    <mergeCell ref="D527:F527"/>
    <mergeCell ref="C525:C527"/>
    <mergeCell ref="D460:D461"/>
    <mergeCell ref="C520:C523"/>
    <mergeCell ref="B520:B523"/>
    <mergeCell ref="B524:F524"/>
    <mergeCell ref="D519:F519"/>
    <mergeCell ref="E525:E526"/>
    <mergeCell ref="F525:F526"/>
    <mergeCell ref="D568:F568"/>
    <mergeCell ref="B481:B483"/>
    <mergeCell ref="C481:C483"/>
    <mergeCell ref="B554:F554"/>
    <mergeCell ref="C546:C553"/>
    <mergeCell ref="B546:B553"/>
    <mergeCell ref="B565:F565"/>
    <mergeCell ref="B560:F560"/>
    <mergeCell ref="C561:C564"/>
    <mergeCell ref="C555:C559"/>
    <mergeCell ref="B555:B559"/>
    <mergeCell ref="E555:E558"/>
    <mergeCell ref="C530:C531"/>
    <mergeCell ref="B499:B504"/>
    <mergeCell ref="B532:B538"/>
    <mergeCell ref="D529:F529"/>
    <mergeCell ref="D516:F516"/>
    <mergeCell ref="D505:D506"/>
    <mergeCell ref="D479:F479"/>
    <mergeCell ref="D474:D476"/>
    <mergeCell ref="D483:F483"/>
    <mergeCell ref="D473:F473"/>
    <mergeCell ref="B458:B459"/>
    <mergeCell ref="C458:C459"/>
    <mergeCell ref="D464:F464"/>
    <mergeCell ref="C471:C473"/>
    <mergeCell ref="A438:A456"/>
    <mergeCell ref="D443:F443"/>
    <mergeCell ref="D448:F448"/>
    <mergeCell ref="C444:C448"/>
    <mergeCell ref="B444:B448"/>
    <mergeCell ref="D456:F456"/>
    <mergeCell ref="B440:B441"/>
    <mergeCell ref="B465:B470"/>
    <mergeCell ref="D470:F470"/>
    <mergeCell ref="D454:D455"/>
    <mergeCell ref="B442:B443"/>
    <mergeCell ref="D439:F439"/>
    <mergeCell ref="C465:C470"/>
    <mergeCell ref="D462:F462"/>
    <mergeCell ref="C460:C462"/>
    <mergeCell ref="B460:B462"/>
    <mergeCell ref="A566:A568"/>
    <mergeCell ref="A525:A544"/>
    <mergeCell ref="D544:F544"/>
    <mergeCell ref="C495:C497"/>
    <mergeCell ref="D486:D491"/>
    <mergeCell ref="D520:D522"/>
    <mergeCell ref="C510:C516"/>
    <mergeCell ref="D553:F553"/>
    <mergeCell ref="D541:D543"/>
    <mergeCell ref="B517:B519"/>
    <mergeCell ref="C517:C519"/>
    <mergeCell ref="D501:D502"/>
    <mergeCell ref="B495:B497"/>
    <mergeCell ref="A561:A564"/>
    <mergeCell ref="C486:C492"/>
    <mergeCell ref="B486:B492"/>
    <mergeCell ref="D492:F492"/>
    <mergeCell ref="A555:A559"/>
    <mergeCell ref="A546:A553"/>
    <mergeCell ref="A481:A497"/>
    <mergeCell ref="C566:C568"/>
    <mergeCell ref="E566:E567"/>
    <mergeCell ref="F566:F567"/>
    <mergeCell ref="D523:F523"/>
    <mergeCell ref="A650:A661"/>
    <mergeCell ref="B638:F638"/>
    <mergeCell ref="B647:B648"/>
    <mergeCell ref="C647:C648"/>
    <mergeCell ref="D683:F683"/>
    <mergeCell ref="B636:B637"/>
    <mergeCell ref="D609:F609"/>
    <mergeCell ref="D623:F623"/>
    <mergeCell ref="D596:F596"/>
    <mergeCell ref="B613:F613"/>
    <mergeCell ref="D614:D615"/>
    <mergeCell ref="F620:F621"/>
    <mergeCell ref="B614:B623"/>
    <mergeCell ref="B624:B625"/>
    <mergeCell ref="C624:C625"/>
    <mergeCell ref="D673:D674"/>
    <mergeCell ref="A582:A596"/>
    <mergeCell ref="A706:A713"/>
    <mergeCell ref="B696:B702"/>
    <mergeCell ref="C696:C702"/>
    <mergeCell ref="D702:F702"/>
    <mergeCell ref="B705:F705"/>
    <mergeCell ref="D704:F704"/>
    <mergeCell ref="C703:C704"/>
    <mergeCell ref="B703:B704"/>
    <mergeCell ref="E706:E712"/>
    <mergeCell ref="F706:F712"/>
    <mergeCell ref="B706:B713"/>
    <mergeCell ref="E642:E644"/>
    <mergeCell ref="F642:F644"/>
    <mergeCell ref="A614:A625"/>
    <mergeCell ref="D617:D618"/>
    <mergeCell ref="C614:C623"/>
    <mergeCell ref="C636:C637"/>
    <mergeCell ref="B627:B635"/>
    <mergeCell ref="D635:F635"/>
    <mergeCell ref="A627:A637"/>
    <mergeCell ref="D625:F625"/>
    <mergeCell ref="F627:F634"/>
    <mergeCell ref="D637:F637"/>
    <mergeCell ref="A639:A648"/>
    <mergeCell ref="A774:A787"/>
    <mergeCell ref="A663:A671"/>
    <mergeCell ref="A673:A685"/>
    <mergeCell ref="A696:A704"/>
    <mergeCell ref="A735:A741"/>
    <mergeCell ref="A761:A769"/>
    <mergeCell ref="A773:F773"/>
    <mergeCell ref="B760:F760"/>
    <mergeCell ref="D763:F763"/>
    <mergeCell ref="C761:C763"/>
    <mergeCell ref="B761:B763"/>
    <mergeCell ref="B695:F695"/>
    <mergeCell ref="B757:B759"/>
    <mergeCell ref="B742:F742"/>
    <mergeCell ref="D749:F749"/>
    <mergeCell ref="C743:C749"/>
    <mergeCell ref="B743:B749"/>
    <mergeCell ref="B752:F752"/>
    <mergeCell ref="D756:F756"/>
    <mergeCell ref="D769:F769"/>
    <mergeCell ref="C706:C713"/>
    <mergeCell ref="D761:D762"/>
    <mergeCell ref="C735:C741"/>
    <mergeCell ref="D736:D737"/>
    <mergeCell ref="G1:K1"/>
    <mergeCell ref="G5:K5"/>
    <mergeCell ref="G6:K6"/>
    <mergeCell ref="G7:K7"/>
    <mergeCell ref="B11:K11"/>
    <mergeCell ref="J12:K12"/>
    <mergeCell ref="G13:G14"/>
    <mergeCell ref="H13:K13"/>
    <mergeCell ref="B13:B14"/>
    <mergeCell ref="D13:D14"/>
    <mergeCell ref="E13:E14"/>
    <mergeCell ref="F13:F14"/>
    <mergeCell ref="B10:K10"/>
    <mergeCell ref="G8:K8"/>
    <mergeCell ref="G9:K9"/>
    <mergeCell ref="G2:K2"/>
    <mergeCell ref="G3:K3"/>
    <mergeCell ref="G4:K4"/>
    <mergeCell ref="D105:F105"/>
    <mergeCell ref="D74:D75"/>
    <mergeCell ref="D112:D122"/>
    <mergeCell ref="D127:D129"/>
    <mergeCell ref="D79:F79"/>
    <mergeCell ref="C73:C79"/>
    <mergeCell ref="D130:F130"/>
    <mergeCell ref="D77:D78"/>
    <mergeCell ref="D106:F106"/>
    <mergeCell ref="C127:C130"/>
    <mergeCell ref="E719:E721"/>
    <mergeCell ref="F726:F732"/>
    <mergeCell ref="D743:D744"/>
    <mergeCell ref="E745:E748"/>
    <mergeCell ref="E696:E701"/>
    <mergeCell ref="F696:F701"/>
    <mergeCell ref="D739:D740"/>
    <mergeCell ref="D717:D718"/>
    <mergeCell ref="D757:D758"/>
    <mergeCell ref="D759:F759"/>
    <mergeCell ref="D741:F741"/>
    <mergeCell ref="E764:E768"/>
    <mergeCell ref="F764:F768"/>
    <mergeCell ref="B714:F714"/>
    <mergeCell ref="D733:F733"/>
    <mergeCell ref="D713:F713"/>
    <mergeCell ref="D650:D651"/>
    <mergeCell ref="D659:F659"/>
    <mergeCell ref="B673:B683"/>
    <mergeCell ref="E656:E658"/>
    <mergeCell ref="F654:F658"/>
    <mergeCell ref="D677:D678"/>
    <mergeCell ref="F678:F682"/>
    <mergeCell ref="E678:E682"/>
    <mergeCell ref="D669:F669"/>
    <mergeCell ref="F651:F652"/>
    <mergeCell ref="D661:F661"/>
    <mergeCell ref="C660:C661"/>
    <mergeCell ref="C693:C694"/>
    <mergeCell ref="E666:E668"/>
    <mergeCell ref="B687:B692"/>
    <mergeCell ref="D692:F692"/>
    <mergeCell ref="D671:F671"/>
    <mergeCell ref="B672:F672"/>
    <mergeCell ref="B684:B685"/>
    <mergeCell ref="A570:A580"/>
    <mergeCell ref="F570:F577"/>
    <mergeCell ref="D607:F607"/>
    <mergeCell ref="B581:F581"/>
    <mergeCell ref="D584:D585"/>
    <mergeCell ref="C584:C594"/>
    <mergeCell ref="B584:B594"/>
    <mergeCell ref="D594:F594"/>
    <mergeCell ref="C595:C596"/>
    <mergeCell ref="B570:B578"/>
    <mergeCell ref="C579:C580"/>
    <mergeCell ref="C598:C607"/>
    <mergeCell ref="B598:B607"/>
    <mergeCell ref="E570:E577"/>
    <mergeCell ref="E590:E592"/>
    <mergeCell ref="B597:F597"/>
    <mergeCell ref="F590:F592"/>
    <mergeCell ref="D601:D602"/>
    <mergeCell ref="B579:B580"/>
    <mergeCell ref="C650:C659"/>
    <mergeCell ref="B650:B659"/>
    <mergeCell ref="D648:F648"/>
    <mergeCell ref="B569:F569"/>
    <mergeCell ref="C570:C578"/>
    <mergeCell ref="B149:B196"/>
    <mergeCell ref="C149:C196"/>
    <mergeCell ref="E156:F156"/>
    <mergeCell ref="D149:D156"/>
    <mergeCell ref="B385:B391"/>
    <mergeCell ref="D408:F408"/>
    <mergeCell ref="D334:F334"/>
    <mergeCell ref="D335:D337"/>
    <mergeCell ref="C357:C359"/>
    <mergeCell ref="D384:F384"/>
    <mergeCell ref="D402:F402"/>
    <mergeCell ref="B401:B402"/>
    <mergeCell ref="C401:C402"/>
    <mergeCell ref="D391:F391"/>
    <mergeCell ref="D370:D371"/>
    <mergeCell ref="D397:F397"/>
    <mergeCell ref="D385:D387"/>
    <mergeCell ref="B392:F392"/>
    <mergeCell ref="D388:D389"/>
    <mergeCell ref="D403:D407"/>
    <mergeCell ref="D350:D355"/>
    <mergeCell ref="B246:B250"/>
    <mergeCell ref="D233:F233"/>
    <mergeCell ref="D230:F230"/>
    <mergeCell ref="D227:D228"/>
    <mergeCell ref="E225:E226"/>
    <mergeCell ref="D245:F245"/>
    <mergeCell ref="C243:C245"/>
    <mergeCell ref="D246:D248"/>
    <mergeCell ref="B127:B130"/>
    <mergeCell ref="D200:F200"/>
    <mergeCell ref="B201:F201"/>
    <mergeCell ref="D192:D195"/>
    <mergeCell ref="E195:F195"/>
    <mergeCell ref="D161:D162"/>
    <mergeCell ref="E162:F162"/>
    <mergeCell ref="D164:D167"/>
    <mergeCell ref="C220:C221"/>
    <mergeCell ref="D175:D186"/>
    <mergeCell ref="E174:F174"/>
    <mergeCell ref="D187:D191"/>
    <mergeCell ref="E191:F191"/>
    <mergeCell ref="D217:F217"/>
    <mergeCell ref="B220:B221"/>
    <mergeCell ref="D215:D216"/>
    <mergeCell ref="B211:B217"/>
    <mergeCell ref="C385:C391"/>
    <mergeCell ref="D372:F372"/>
    <mergeCell ref="D374:F374"/>
    <mergeCell ref="D381:F381"/>
    <mergeCell ref="C368:C372"/>
    <mergeCell ref="E252:E253"/>
    <mergeCell ref="D267:D268"/>
    <mergeCell ref="C80:C106"/>
    <mergeCell ref="E186:F186"/>
    <mergeCell ref="E160:F160"/>
    <mergeCell ref="D142:F142"/>
    <mergeCell ref="D213:D214"/>
    <mergeCell ref="C225:C230"/>
    <mergeCell ref="D203:D204"/>
    <mergeCell ref="C211:C217"/>
    <mergeCell ref="D310:F310"/>
    <mergeCell ref="D311:D313"/>
    <mergeCell ref="C299:C300"/>
    <mergeCell ref="C311:C315"/>
    <mergeCell ref="D307:F307"/>
    <mergeCell ref="D300:F300"/>
    <mergeCell ref="C301:C307"/>
    <mergeCell ref="D301:D306"/>
    <mergeCell ref="C231:C233"/>
  </mergeCells>
  <phoneticPr fontId="15" type="noConversion"/>
  <pageMargins left="1.1811023622047245" right="0.39370078740157483" top="0.78740157480314965" bottom="0.78740157480314965" header="0.31496062992125984" footer="0.31496062992125984"/>
  <pageSetup paperSize="9" scale="5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 2020-09-30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Admin</cp:lastModifiedBy>
  <cp:lastPrinted>2019-10-29T12:10:04Z</cp:lastPrinted>
  <dcterms:created xsi:type="dcterms:W3CDTF">2017-06-05T12:14:24Z</dcterms:created>
  <dcterms:modified xsi:type="dcterms:W3CDTF">2020-11-16T09:31:50Z</dcterms:modified>
</cp:coreProperties>
</file>