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sikeitimai\ĮSAKYMAI\2020-04-10_DĮV-324\"/>
    </mc:Choice>
  </mc:AlternateContent>
  <bookViews>
    <workbookView xWindow="-108" yWindow="-108" windowWidth="20736" windowHeight="11760"/>
  </bookViews>
  <sheets>
    <sheet name="Išlaidos 2019-12-3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6" i="4" l="1"/>
  <c r="G654" i="4"/>
  <c r="G543" i="4"/>
  <c r="H533" i="4"/>
  <c r="I533" i="4"/>
  <c r="J533" i="4"/>
  <c r="K533" i="4"/>
  <c r="G532" i="4"/>
  <c r="H483" i="4"/>
  <c r="I483" i="4"/>
  <c r="J483" i="4"/>
  <c r="K483" i="4"/>
  <c r="G482" i="4"/>
  <c r="G483" i="4" s="1"/>
  <c r="H191" i="4" l="1"/>
  <c r="I191" i="4"/>
  <c r="J191" i="4"/>
  <c r="K191" i="4"/>
  <c r="G181" i="4"/>
  <c r="G175" i="4"/>
  <c r="G159" i="4"/>
  <c r="G149" i="4"/>
  <c r="H143" i="4"/>
  <c r="I143" i="4"/>
  <c r="J143" i="4"/>
  <c r="K143" i="4"/>
  <c r="G142" i="4"/>
  <c r="G143" i="4" s="1"/>
  <c r="G139" i="4"/>
  <c r="G112" i="4"/>
  <c r="H107" i="4"/>
  <c r="I107" i="4"/>
  <c r="J107" i="4"/>
  <c r="K107" i="4"/>
  <c r="G106" i="4"/>
  <c r="H109" i="4"/>
  <c r="I109" i="4"/>
  <c r="J109" i="4"/>
  <c r="K109" i="4"/>
  <c r="G108" i="4"/>
  <c r="K76" i="4"/>
  <c r="G75" i="4"/>
  <c r="G109" i="4" l="1"/>
  <c r="H42" i="4"/>
  <c r="I42" i="4"/>
  <c r="J42" i="4"/>
  <c r="K42" i="4"/>
  <c r="G41" i="4"/>
  <c r="H39" i="4"/>
  <c r="I39" i="4"/>
  <c r="J39" i="4"/>
  <c r="K39" i="4"/>
  <c r="G38" i="4"/>
  <c r="H554" i="4" l="1"/>
  <c r="I554" i="4"/>
  <c r="J554" i="4"/>
  <c r="K554" i="4"/>
  <c r="G553" i="4"/>
  <c r="G554" i="4" s="1"/>
  <c r="H584" i="4"/>
  <c r="I584" i="4"/>
  <c r="J584" i="4"/>
  <c r="K584" i="4"/>
  <c r="G583" i="4"/>
  <c r="G584" i="4" s="1"/>
  <c r="H698" i="4"/>
  <c r="I698" i="4"/>
  <c r="J698" i="4"/>
  <c r="K698" i="4"/>
  <c r="G697" i="4"/>
  <c r="G698" i="4" s="1"/>
  <c r="H205" i="4"/>
  <c r="I205" i="4"/>
  <c r="J205" i="4"/>
  <c r="K205" i="4"/>
  <c r="G203" i="4"/>
  <c r="G205" i="4" s="1"/>
  <c r="G34" i="4" l="1"/>
  <c r="G26" i="4" l="1"/>
  <c r="G70" i="4"/>
  <c r="I162" i="4"/>
  <c r="J162" i="4"/>
  <c r="K162" i="4"/>
  <c r="H162" i="4"/>
  <c r="G160" i="4"/>
  <c r="G158" i="4"/>
  <c r="G161" i="4"/>
  <c r="G157" i="4"/>
  <c r="G59" i="4"/>
  <c r="G162" i="4" l="1"/>
  <c r="H738" i="4"/>
  <c r="I738" i="4"/>
  <c r="J738" i="4"/>
  <c r="K738" i="4"/>
  <c r="G737" i="4"/>
  <c r="G738" i="4" s="1"/>
  <c r="G504" i="4" l="1"/>
  <c r="G485" i="4"/>
  <c r="G463" i="4"/>
  <c r="G442" i="4"/>
  <c r="G423" i="4"/>
  <c r="G399" i="4"/>
  <c r="G381" i="4"/>
  <c r="G357" i="4" l="1"/>
  <c r="G335" i="4" l="1"/>
  <c r="G312" i="4" l="1"/>
  <c r="G289" i="4"/>
  <c r="G268" i="4"/>
  <c r="G249" i="4"/>
  <c r="G228" i="4"/>
  <c r="H193" i="4" l="1"/>
  <c r="I193" i="4"/>
  <c r="J193" i="4"/>
  <c r="K193" i="4"/>
  <c r="H174" i="4"/>
  <c r="I174" i="4"/>
  <c r="J174" i="4"/>
  <c r="K174" i="4"/>
  <c r="H47" i="4" l="1"/>
  <c r="I47" i="4"/>
  <c r="J47" i="4"/>
  <c r="K47" i="4"/>
  <c r="G46" i="4"/>
  <c r="H44" i="4"/>
  <c r="I44" i="4"/>
  <c r="J44" i="4"/>
  <c r="K44" i="4"/>
  <c r="G43" i="4"/>
  <c r="G44" i="4" s="1"/>
  <c r="G173" i="4"/>
  <c r="G174" i="4" s="1"/>
  <c r="H141" i="4"/>
  <c r="I141" i="4"/>
  <c r="J141" i="4"/>
  <c r="K141" i="4"/>
  <c r="G130" i="4"/>
  <c r="I172" i="4" l="1"/>
  <c r="J172" i="4"/>
  <c r="K172" i="4"/>
  <c r="H172" i="4"/>
  <c r="G169" i="4"/>
  <c r="G170" i="4"/>
  <c r="G171" i="4"/>
  <c r="G168" i="4"/>
  <c r="G167" i="4"/>
  <c r="G50" i="4"/>
  <c r="G182" i="4"/>
  <c r="G137" i="4"/>
  <c r="G138" i="4"/>
  <c r="H78" i="4"/>
  <c r="I78" i="4"/>
  <c r="J78" i="4"/>
  <c r="K78" i="4"/>
  <c r="G77" i="4"/>
  <c r="G78" i="4" s="1"/>
  <c r="G172" i="4" l="1"/>
  <c r="G35" i="4"/>
  <c r="G27" i="4"/>
  <c r="G146" i="4" l="1"/>
  <c r="H757" i="4" l="1"/>
  <c r="H755" i="4" s="1"/>
  <c r="I757" i="4"/>
  <c r="I755" i="4" s="1"/>
  <c r="J757" i="4"/>
  <c r="J755" i="4" s="1"/>
  <c r="K757" i="4"/>
  <c r="K755" i="4" s="1"/>
  <c r="G756" i="4"/>
  <c r="G757" i="4" s="1"/>
  <c r="G755" i="4" s="1"/>
  <c r="G751" i="4"/>
  <c r="G732" i="4"/>
  <c r="H707" i="4"/>
  <c r="H696" i="4" s="1"/>
  <c r="I707" i="4"/>
  <c r="I696" i="4" s="1"/>
  <c r="J707" i="4"/>
  <c r="J696" i="4" s="1"/>
  <c r="K707" i="4"/>
  <c r="K696" i="4" s="1"/>
  <c r="G703" i="4"/>
  <c r="G663" i="4"/>
  <c r="G666" i="4"/>
  <c r="G650" i="4"/>
  <c r="G653" i="4"/>
  <c r="G639" i="4"/>
  <c r="G642" i="4"/>
  <c r="H634" i="4" l="1"/>
  <c r="I634" i="4"/>
  <c r="J634" i="4"/>
  <c r="K634" i="4"/>
  <c r="G626" i="4"/>
  <c r="G633" i="4"/>
  <c r="G629" i="4"/>
  <c r="G628" i="4"/>
  <c r="G614" i="4"/>
  <c r="G617" i="4"/>
  <c r="H608" i="4"/>
  <c r="I608" i="4"/>
  <c r="J608" i="4"/>
  <c r="K608" i="4"/>
  <c r="G602" i="4"/>
  <c r="G607" i="4"/>
  <c r="G605" i="4"/>
  <c r="G588" i="4"/>
  <c r="G593" i="4"/>
  <c r="G592" i="4"/>
  <c r="G590" i="4"/>
  <c r="G571" i="4"/>
  <c r="G575" i="4"/>
  <c r="H566" i="4"/>
  <c r="I566" i="4"/>
  <c r="J566" i="4"/>
  <c r="K566" i="4"/>
  <c r="G557" i="4"/>
  <c r="G558" i="4"/>
  <c r="G562" i="4" l="1"/>
  <c r="H547" i="4"/>
  <c r="I547" i="4"/>
  <c r="J547" i="4"/>
  <c r="K547" i="4"/>
  <c r="G546" i="4"/>
  <c r="G689" i="4"/>
  <c r="G692" i="4"/>
  <c r="H684" i="4"/>
  <c r="I684" i="4"/>
  <c r="J684" i="4"/>
  <c r="K684" i="4"/>
  <c r="G674" i="4" l="1"/>
  <c r="G675" i="4"/>
  <c r="G683" i="4"/>
  <c r="G679" i="4"/>
  <c r="G524" i="4"/>
  <c r="G518" i="4"/>
  <c r="H478" i="4"/>
  <c r="I478" i="4"/>
  <c r="J478" i="4"/>
  <c r="K478" i="4"/>
  <c r="G476" i="4"/>
  <c r="G477" i="4"/>
  <c r="G494" i="4"/>
  <c r="G410" i="4" l="1"/>
  <c r="H395" i="4"/>
  <c r="I395" i="4"/>
  <c r="J395" i="4"/>
  <c r="K395" i="4"/>
  <c r="G394" i="4"/>
  <c r="H391" i="4" l="1"/>
  <c r="I391" i="4"/>
  <c r="J391" i="4"/>
  <c r="K391" i="4"/>
  <c r="G390" i="4"/>
  <c r="I514" i="4" l="1"/>
  <c r="G513" i="4"/>
  <c r="G511" i="4"/>
  <c r="H459" i="4"/>
  <c r="I459" i="4"/>
  <c r="J459" i="4"/>
  <c r="K459" i="4"/>
  <c r="G458" i="4"/>
  <c r="G450" i="4"/>
  <c r="H374" i="4" l="1"/>
  <c r="I374" i="4"/>
  <c r="J374" i="4"/>
  <c r="K374" i="4"/>
  <c r="G373" i="4"/>
  <c r="H377" i="4"/>
  <c r="I377" i="4"/>
  <c r="J377" i="4"/>
  <c r="K377" i="4"/>
  <c r="G376" i="4"/>
  <c r="H350" i="4" l="1"/>
  <c r="I350" i="4"/>
  <c r="J350" i="4"/>
  <c r="K350" i="4"/>
  <c r="G344" i="4" l="1"/>
  <c r="H328" i="4"/>
  <c r="I328" i="4"/>
  <c r="J328" i="4"/>
  <c r="K328" i="4"/>
  <c r="G321" i="4"/>
  <c r="I305" i="4"/>
  <c r="J305" i="4"/>
  <c r="K305" i="4"/>
  <c r="H305" i="4"/>
  <c r="I282" i="4" l="1"/>
  <c r="J282" i="4"/>
  <c r="K282" i="4"/>
  <c r="H282" i="4"/>
  <c r="G259" i="4"/>
  <c r="I262" i="4"/>
  <c r="J262" i="4"/>
  <c r="K262" i="4"/>
  <c r="H262" i="4"/>
  <c r="I243" i="4"/>
  <c r="J243" i="4"/>
  <c r="K243" i="4"/>
  <c r="H243" i="4"/>
  <c r="I221" i="4"/>
  <c r="J221" i="4"/>
  <c r="K221" i="4"/>
  <c r="H221" i="4"/>
  <c r="H211" i="4"/>
  <c r="I211" i="4"/>
  <c r="J211" i="4"/>
  <c r="K211" i="4"/>
  <c r="H156" i="4"/>
  <c r="I156" i="4"/>
  <c r="J156" i="4"/>
  <c r="K156" i="4"/>
  <c r="H151" i="4"/>
  <c r="I151" i="4"/>
  <c r="J151" i="4"/>
  <c r="K151" i="4"/>
  <c r="H126" i="4"/>
  <c r="I126" i="4"/>
  <c r="J126" i="4"/>
  <c r="K126" i="4"/>
  <c r="H64" i="4"/>
  <c r="I64" i="4"/>
  <c r="J64" i="4"/>
  <c r="K64" i="4"/>
  <c r="I57" i="4"/>
  <c r="J57" i="4"/>
  <c r="K57" i="4"/>
  <c r="H57" i="4"/>
  <c r="G65" i="4" l="1"/>
  <c r="G56" i="4"/>
  <c r="G154" i="4"/>
  <c r="G152" i="4"/>
  <c r="G153" i="4"/>
  <c r="G16" i="4"/>
  <c r="G17" i="4" s="1"/>
  <c r="G18" i="4"/>
  <c r="G19" i="4" s="1"/>
  <c r="G20" i="4"/>
  <c r="G21" i="4"/>
  <c r="G22" i="4"/>
  <c r="G23" i="4"/>
  <c r="G24" i="4"/>
  <c r="G25" i="4"/>
  <c r="G28" i="4"/>
  <c r="G29" i="4"/>
  <c r="G30" i="4"/>
  <c r="G31" i="4"/>
  <c r="G32" i="4"/>
  <c r="G33" i="4"/>
  <c r="G36" i="4"/>
  <c r="G37" i="4"/>
  <c r="G40" i="4"/>
  <c r="G42" i="4" s="1"/>
  <c r="G45" i="4"/>
  <c r="G47" i="4" s="1"/>
  <c r="G49" i="4"/>
  <c r="G51" i="4"/>
  <c r="G52" i="4"/>
  <c r="G53" i="4"/>
  <c r="G54" i="4"/>
  <c r="G55" i="4"/>
  <c r="G58" i="4"/>
  <c r="G60" i="4"/>
  <c r="G61" i="4"/>
  <c r="G62" i="4"/>
  <c r="G63" i="4"/>
  <c r="G66" i="4"/>
  <c r="G67" i="4"/>
  <c r="G69" i="4"/>
  <c r="G71" i="4"/>
  <c r="G72" i="4"/>
  <c r="G73" i="4"/>
  <c r="G74" i="4"/>
  <c r="G79" i="4"/>
  <c r="G80" i="4"/>
  <c r="G81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1" i="4"/>
  <c r="G102" i="4"/>
  <c r="G103" i="4"/>
  <c r="G104" i="4"/>
  <c r="G105" i="4"/>
  <c r="G111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7" i="4"/>
  <c r="G128" i="4"/>
  <c r="G131" i="4"/>
  <c r="G132" i="4"/>
  <c r="G133" i="4"/>
  <c r="G134" i="4"/>
  <c r="G135" i="4"/>
  <c r="G136" i="4"/>
  <c r="G140" i="4"/>
  <c r="G144" i="4"/>
  <c r="G145" i="4"/>
  <c r="G147" i="4"/>
  <c r="G148" i="4"/>
  <c r="G150" i="4"/>
  <c r="G155" i="4"/>
  <c r="G163" i="4"/>
  <c r="G164" i="4"/>
  <c r="G165" i="4"/>
  <c r="G176" i="4"/>
  <c r="G177" i="4"/>
  <c r="G178" i="4"/>
  <c r="G179" i="4"/>
  <c r="G180" i="4"/>
  <c r="G183" i="4"/>
  <c r="G184" i="4"/>
  <c r="G185" i="4"/>
  <c r="G186" i="4"/>
  <c r="G187" i="4"/>
  <c r="G188" i="4"/>
  <c r="G189" i="4"/>
  <c r="G190" i="4"/>
  <c r="G192" i="4"/>
  <c r="G193" i="4" s="1"/>
  <c r="G195" i="4"/>
  <c r="G196" i="4"/>
  <c r="G197" i="4"/>
  <c r="G200" i="4"/>
  <c r="G201" i="4"/>
  <c r="G206" i="4"/>
  <c r="G207" i="4"/>
  <c r="G208" i="4"/>
  <c r="G209" i="4"/>
  <c r="G210" i="4"/>
  <c r="G212" i="4"/>
  <c r="G213" i="4" s="1"/>
  <c r="G214" i="4"/>
  <c r="G217" i="4"/>
  <c r="G218" i="4"/>
  <c r="G219" i="4"/>
  <c r="G220" i="4"/>
  <c r="G222" i="4"/>
  <c r="G223" i="4"/>
  <c r="G225" i="4"/>
  <c r="G226" i="4" s="1"/>
  <c r="G227" i="4"/>
  <c r="G229" i="4"/>
  <c r="G230" i="4"/>
  <c r="G231" i="4"/>
  <c r="G232" i="4"/>
  <c r="G234" i="4"/>
  <c r="G235" i="4" s="1"/>
  <c r="G236" i="4"/>
  <c r="G237" i="4"/>
  <c r="G238" i="4"/>
  <c r="G241" i="4"/>
  <c r="G242" i="4"/>
  <c r="G244" i="4"/>
  <c r="G246" i="4"/>
  <c r="G247" i="4" s="1"/>
  <c r="G248" i="4"/>
  <c r="G250" i="4"/>
  <c r="G251" i="4"/>
  <c r="G252" i="4"/>
  <c r="G254" i="4"/>
  <c r="G255" i="4"/>
  <c r="G258" i="4"/>
  <c r="G260" i="4"/>
  <c r="G261" i="4"/>
  <c r="G263" i="4"/>
  <c r="G264" i="4" s="1"/>
  <c r="G265" i="4"/>
  <c r="G266" i="4" s="1"/>
  <c r="G267" i="4"/>
  <c r="G269" i="4"/>
  <c r="G270" i="4"/>
  <c r="G271" i="4"/>
  <c r="G273" i="4"/>
  <c r="G274" i="4"/>
  <c r="G275" i="4"/>
  <c r="G278" i="4"/>
  <c r="G279" i="4"/>
  <c r="G280" i="4"/>
  <c r="G281" i="4"/>
  <c r="G283" i="4"/>
  <c r="G284" i="4"/>
  <c r="G286" i="4"/>
  <c r="G287" i="4" s="1"/>
  <c r="G288" i="4"/>
  <c r="G290" i="4"/>
  <c r="G291" i="4"/>
  <c r="G292" i="4"/>
  <c r="G293" i="4"/>
  <c r="G295" i="4"/>
  <c r="G296" i="4" s="1"/>
  <c r="G297" i="4"/>
  <c r="G298" i="4"/>
  <c r="G299" i="4"/>
  <c r="G300" i="4"/>
  <c r="G303" i="4"/>
  <c r="G304" i="4"/>
  <c r="G306" i="4"/>
  <c r="G307" i="4"/>
  <c r="G309" i="4"/>
  <c r="G310" i="4" s="1"/>
  <c r="G311" i="4"/>
  <c r="G313" i="4"/>
  <c r="G314" i="4"/>
  <c r="G315" i="4"/>
  <c r="G316" i="4"/>
  <c r="G318" i="4"/>
  <c r="G319" i="4" s="1"/>
  <c r="G320" i="4"/>
  <c r="G322" i="4"/>
  <c r="G325" i="4"/>
  <c r="G326" i="4"/>
  <c r="G327" i="4"/>
  <c r="G329" i="4"/>
  <c r="G330" i="4"/>
  <c r="G332" i="4"/>
  <c r="G333" i="4" s="1"/>
  <c r="G334" i="4"/>
  <c r="G336" i="4"/>
  <c r="G337" i="4"/>
  <c r="G338" i="4"/>
  <c r="G339" i="4"/>
  <c r="G341" i="4"/>
  <c r="G342" i="4" s="1"/>
  <c r="G343" i="4"/>
  <c r="G345" i="4"/>
  <c r="G348" i="4"/>
  <c r="G349" i="4"/>
  <c r="G351" i="4"/>
  <c r="G352" i="4"/>
  <c r="G354" i="4"/>
  <c r="G355" i="4" s="1"/>
  <c r="G356" i="4"/>
  <c r="G358" i="4"/>
  <c r="G359" i="4"/>
  <c r="G360" i="4"/>
  <c r="G361" i="4"/>
  <c r="G363" i="4"/>
  <c r="G364" i="4" s="1"/>
  <c r="G365" i="4"/>
  <c r="G366" i="4"/>
  <c r="G367" i="4"/>
  <c r="G368" i="4"/>
  <c r="G371" i="4"/>
  <c r="G372" i="4"/>
  <c r="G375" i="4"/>
  <c r="G377" i="4" s="1"/>
  <c r="G378" i="4"/>
  <c r="G379" i="4" s="1"/>
  <c r="G380" i="4"/>
  <c r="G382" i="4"/>
  <c r="G383" i="4"/>
  <c r="G384" i="4"/>
  <c r="G386" i="4"/>
  <c r="G387" i="4" s="1"/>
  <c r="G389" i="4"/>
  <c r="G391" i="4" s="1"/>
  <c r="G392" i="4"/>
  <c r="G393" i="4"/>
  <c r="G396" i="4"/>
  <c r="G397" i="4" s="1"/>
  <c r="G398" i="4"/>
  <c r="G400" i="4"/>
  <c r="G401" i="4"/>
  <c r="G402" i="4"/>
  <c r="G403" i="4"/>
  <c r="G405" i="4"/>
  <c r="G407" i="4"/>
  <c r="G408" i="4"/>
  <c r="G409" i="4"/>
  <c r="G411" i="4"/>
  <c r="G412" i="4"/>
  <c r="G413" i="4"/>
  <c r="G416" i="4"/>
  <c r="G418" i="4"/>
  <c r="G420" i="4"/>
  <c r="G421" i="4" s="1"/>
  <c r="G422" i="4"/>
  <c r="G424" i="4"/>
  <c r="G425" i="4"/>
  <c r="G427" i="4"/>
  <c r="G428" i="4"/>
  <c r="G429" i="4"/>
  <c r="G430" i="4"/>
  <c r="G431" i="4"/>
  <c r="G434" i="4"/>
  <c r="G436" i="4"/>
  <c r="G437" i="4"/>
  <c r="G439" i="4"/>
  <c r="G440" i="4" s="1"/>
  <c r="G441" i="4"/>
  <c r="G443" i="4"/>
  <c r="G444" i="4"/>
  <c r="G445" i="4"/>
  <c r="G447" i="4"/>
  <c r="G448" i="4" s="1"/>
  <c r="G449" i="4"/>
  <c r="G451" i="4"/>
  <c r="G452" i="4"/>
  <c r="G453" i="4"/>
  <c r="G456" i="4"/>
  <c r="G457" i="4"/>
  <c r="G460" i="4"/>
  <c r="G461" i="4" s="1"/>
  <c r="G462" i="4"/>
  <c r="G464" i="4"/>
  <c r="G465" i="4"/>
  <c r="G466" i="4"/>
  <c r="G467" i="4"/>
  <c r="G469" i="4"/>
  <c r="G470" i="4"/>
  <c r="G473" i="4"/>
  <c r="G474" i="4"/>
  <c r="G475" i="4"/>
  <c r="G479" i="4"/>
  <c r="G480" i="4"/>
  <c r="G484" i="4"/>
  <c r="G486" i="4"/>
  <c r="G487" i="4"/>
  <c r="G488" i="4"/>
  <c r="G489" i="4"/>
  <c r="G491" i="4"/>
  <c r="G493" i="4"/>
  <c r="G495" i="4"/>
  <c r="G498" i="4"/>
  <c r="G499" i="4"/>
  <c r="G501" i="4"/>
  <c r="G503" i="4"/>
  <c r="G505" i="4"/>
  <c r="G506" i="4"/>
  <c r="G507" i="4"/>
  <c r="G508" i="4"/>
  <c r="G510" i="4"/>
  <c r="G512" i="4"/>
  <c r="G516" i="4"/>
  <c r="G517" i="4"/>
  <c r="G519" i="4"/>
  <c r="G520" i="4"/>
  <c r="G523" i="4"/>
  <c r="G525" i="4"/>
  <c r="G526" i="4"/>
  <c r="G529" i="4"/>
  <c r="G530" i="4"/>
  <c r="G531" i="4"/>
  <c r="G535" i="4"/>
  <c r="G536" i="4"/>
  <c r="G539" i="4"/>
  <c r="G540" i="4"/>
  <c r="G541" i="4"/>
  <c r="G542" i="4"/>
  <c r="G544" i="4"/>
  <c r="G545" i="4"/>
  <c r="G548" i="4"/>
  <c r="G549" i="4" s="1"/>
  <c r="G550" i="4"/>
  <c r="G551" i="4" s="1"/>
  <c r="G555" i="4"/>
  <c r="G556" i="4"/>
  <c r="G559" i="4"/>
  <c r="G560" i="4"/>
  <c r="G561" i="4"/>
  <c r="G563" i="4"/>
  <c r="G564" i="4"/>
  <c r="G565" i="4"/>
  <c r="G567" i="4"/>
  <c r="G568" i="4" s="1"/>
  <c r="G570" i="4"/>
  <c r="G572" i="4"/>
  <c r="G573" i="4"/>
  <c r="G574" i="4"/>
  <c r="G576" i="4"/>
  <c r="G577" i="4"/>
  <c r="G578" i="4"/>
  <c r="G579" i="4"/>
  <c r="G581" i="4"/>
  <c r="G582" i="4" s="1"/>
  <c r="G586" i="4"/>
  <c r="G587" i="4"/>
  <c r="G589" i="4"/>
  <c r="G591" i="4"/>
  <c r="G594" i="4"/>
  <c r="G595" i="4"/>
  <c r="G596" i="4"/>
  <c r="G598" i="4"/>
  <c r="G599" i="4" s="1"/>
  <c r="G601" i="4"/>
  <c r="G603" i="4"/>
  <c r="G604" i="4"/>
  <c r="G606" i="4"/>
  <c r="G609" i="4"/>
  <c r="G610" i="4" s="1"/>
  <c r="G612" i="4"/>
  <c r="G613" i="4"/>
  <c r="G615" i="4"/>
  <c r="G616" i="4"/>
  <c r="G618" i="4"/>
  <c r="G619" i="4"/>
  <c r="G621" i="4"/>
  <c r="G622" i="4" s="1"/>
  <c r="G624" i="4"/>
  <c r="G625" i="4"/>
  <c r="G627" i="4"/>
  <c r="G630" i="4"/>
  <c r="G631" i="4"/>
  <c r="G632" i="4"/>
  <c r="G635" i="4"/>
  <c r="G636" i="4" s="1"/>
  <c r="G638" i="4"/>
  <c r="G640" i="4"/>
  <c r="G641" i="4"/>
  <c r="G643" i="4"/>
  <c r="G645" i="4"/>
  <c r="G646" i="4" s="1"/>
  <c r="G648" i="4"/>
  <c r="G649" i="4"/>
  <c r="G651" i="4"/>
  <c r="G652" i="4"/>
  <c r="G655" i="4"/>
  <c r="G656" i="4"/>
  <c r="G658" i="4"/>
  <c r="G659" i="4" s="1"/>
  <c r="G661" i="4"/>
  <c r="G662" i="4"/>
  <c r="G664" i="4"/>
  <c r="G665" i="4"/>
  <c r="G667" i="4"/>
  <c r="G669" i="4"/>
  <c r="G670" i="4" s="1"/>
  <c r="G672" i="4"/>
  <c r="G673" i="4"/>
  <c r="G676" i="4"/>
  <c r="G677" i="4"/>
  <c r="G678" i="4"/>
  <c r="G680" i="4"/>
  <c r="G681" i="4"/>
  <c r="G682" i="4"/>
  <c r="G685" i="4"/>
  <c r="G686" i="4" s="1"/>
  <c r="G688" i="4"/>
  <c r="G690" i="4"/>
  <c r="G691" i="4"/>
  <c r="G693" i="4"/>
  <c r="G694" i="4"/>
  <c r="G699" i="4"/>
  <c r="G700" i="4"/>
  <c r="G701" i="4"/>
  <c r="G702" i="4"/>
  <c r="G704" i="4"/>
  <c r="G705" i="4"/>
  <c r="G706" i="4"/>
  <c r="G709" i="4"/>
  <c r="G710" i="4" s="1"/>
  <c r="G711" i="4"/>
  <c r="G712" i="4"/>
  <c r="G713" i="4"/>
  <c r="G714" i="4"/>
  <c r="G715" i="4"/>
  <c r="G716" i="4"/>
  <c r="G717" i="4"/>
  <c r="G720" i="4"/>
  <c r="G721" i="4" s="1"/>
  <c r="G722" i="4"/>
  <c r="G723" i="4"/>
  <c r="G724" i="4"/>
  <c r="G725" i="4"/>
  <c r="G727" i="4"/>
  <c r="G728" i="4"/>
  <c r="G731" i="4"/>
  <c r="G733" i="4"/>
  <c r="G734" i="4"/>
  <c r="G735" i="4"/>
  <c r="G740" i="4"/>
  <c r="G741" i="4"/>
  <c r="G743" i="4"/>
  <c r="G744" i="4"/>
  <c r="G747" i="4"/>
  <c r="G748" i="4"/>
  <c r="G750" i="4"/>
  <c r="G752" i="4"/>
  <c r="G753" i="4"/>
  <c r="H76" i="4"/>
  <c r="I76" i="4"/>
  <c r="J76" i="4"/>
  <c r="G533" i="4" l="1"/>
  <c r="G191" i="4"/>
  <c r="G107" i="4"/>
  <c r="G39" i="4"/>
  <c r="G141" i="4"/>
  <c r="G707" i="4"/>
  <c r="G696" i="4" s="1"/>
  <c r="G634" i="4"/>
  <c r="G623" i="4" s="1"/>
  <c r="G608" i="4"/>
  <c r="G600" i="4" s="1"/>
  <c r="G566" i="4"/>
  <c r="G552" i="4" s="1"/>
  <c r="G547" i="4"/>
  <c r="G538" i="4" s="1"/>
  <c r="G684" i="4"/>
  <c r="G671" i="4" s="1"/>
  <c r="G478" i="4"/>
  <c r="G395" i="4"/>
  <c r="G514" i="4"/>
  <c r="G459" i="4"/>
  <c r="G374" i="4"/>
  <c r="G350" i="4"/>
  <c r="G328" i="4"/>
  <c r="G305" i="4"/>
  <c r="G282" i="4"/>
  <c r="G243" i="4"/>
  <c r="G221" i="4"/>
  <c r="G262" i="4"/>
  <c r="G211" i="4"/>
  <c r="G156" i="4"/>
  <c r="G151" i="4"/>
  <c r="G742" i="4"/>
  <c r="G126" i="4"/>
  <c r="G64" i="4"/>
  <c r="G198" i="4"/>
  <c r="G346" i="4"/>
  <c r="G537" i="4"/>
  <c r="G534" i="4" s="1"/>
  <c r="G57" i="4"/>
  <c r="G745" i="4"/>
  <c r="G308" i="4"/>
  <c r="G276" i="4"/>
  <c r="G256" i="4"/>
  <c r="G215" i="4"/>
  <c r="G129" i="4"/>
  <c r="G471" i="4"/>
  <c r="G417" i="4"/>
  <c r="G406" i="4"/>
  <c r="G245" i="4"/>
  <c r="G419" i="4"/>
  <c r="G754" i="4"/>
  <c r="G620" i="4"/>
  <c r="G611" i="4" s="1"/>
  <c r="G490" i="4"/>
  <c r="G340" i="4"/>
  <c r="G285" i="4"/>
  <c r="G202" i="4"/>
  <c r="G100" i="4"/>
  <c r="G110" i="4" s="1"/>
  <c r="G48" i="4"/>
  <c r="G509" i="4"/>
  <c r="G502" i="4"/>
  <c r="G426" i="4"/>
  <c r="G369" i="4"/>
  <c r="G239" i="4"/>
  <c r="G68" i="4"/>
  <c r="G695" i="4"/>
  <c r="G687" i="4" s="1"/>
  <c r="G657" i="4"/>
  <c r="G647" i="4" s="1"/>
  <c r="G404" i="4"/>
  <c r="G272" i="4"/>
  <c r="G224" i="4"/>
  <c r="G166" i="4"/>
  <c r="G317" i="4"/>
  <c r="G718" i="4"/>
  <c r="G708" i="4" s="1"/>
  <c r="G528" i="4"/>
  <c r="G496" i="4"/>
  <c r="G432" i="4"/>
  <c r="G385" i="4"/>
  <c r="G362" i="4"/>
  <c r="G353" i="4"/>
  <c r="G301" i="4"/>
  <c r="G253" i="4"/>
  <c r="G82" i="4"/>
  <c r="G76" i="4"/>
  <c r="G527" i="4"/>
  <c r="G522" i="4" s="1"/>
  <c r="G435" i="4"/>
  <c r="G736" i="4"/>
  <c r="G730" i="4" s="1"/>
  <c r="G729" i="4"/>
  <c r="G719" i="4" s="1"/>
  <c r="G597" i="4"/>
  <c r="G585" i="4" s="1"/>
  <c r="G468" i="4"/>
  <c r="G446" i="4"/>
  <c r="G438" i="4"/>
  <c r="G414" i="4"/>
  <c r="G323" i="4"/>
  <c r="G233" i="4"/>
  <c r="G668" i="4"/>
  <c r="G660" i="4" s="1"/>
  <c r="G521" i="4"/>
  <c r="G515" i="4" s="1"/>
  <c r="G481" i="4"/>
  <c r="G749" i="4"/>
  <c r="G644" i="4"/>
  <c r="G637" i="4" s="1"/>
  <c r="G580" i="4"/>
  <c r="G569" i="4" s="1"/>
  <c r="G500" i="4"/>
  <c r="G492" i="4"/>
  <c r="G454" i="4"/>
  <c r="G331" i="4"/>
  <c r="G294" i="4"/>
  <c r="H749" i="4"/>
  <c r="I749" i="4"/>
  <c r="J749" i="4"/>
  <c r="K749" i="4"/>
  <c r="G497" i="4" l="1"/>
  <c r="G472" i="4"/>
  <c r="G194" i="4"/>
  <c r="G15" i="4" s="1"/>
  <c r="G199" i="4"/>
  <c r="G455" i="4"/>
  <c r="G739" i="4"/>
  <c r="G257" i="4"/>
  <c r="G370" i="4"/>
  <c r="G240" i="4"/>
  <c r="G216" i="4"/>
  <c r="G324" i="4"/>
  <c r="G746" i="4"/>
  <c r="G388" i="4"/>
  <c r="G415" i="4"/>
  <c r="G277" i="4"/>
  <c r="G347" i="4"/>
  <c r="G433" i="4"/>
  <c r="G302" i="4"/>
  <c r="H435" i="4"/>
  <c r="I435" i="4"/>
  <c r="J435" i="4"/>
  <c r="K435" i="4"/>
  <c r="H215" i="4" l="1"/>
  <c r="I215" i="4"/>
  <c r="J215" i="4"/>
  <c r="K215" i="4"/>
  <c r="H19" i="4" l="1"/>
  <c r="I19" i="4"/>
  <c r="J19" i="4"/>
  <c r="K19" i="4"/>
  <c r="H166" i="4"/>
  <c r="I166" i="4"/>
  <c r="J166" i="4"/>
  <c r="K166" i="4"/>
  <c r="I100" i="4"/>
  <c r="I110" i="4" s="1"/>
  <c r="H17" i="4"/>
  <c r="I17" i="4"/>
  <c r="J17" i="4"/>
  <c r="K17" i="4"/>
  <c r="H729" i="4" l="1"/>
  <c r="I729" i="4"/>
  <c r="J729" i="4"/>
  <c r="K729" i="4"/>
  <c r="H710" i="4"/>
  <c r="I710" i="4"/>
  <c r="J710" i="4"/>
  <c r="K710" i="4"/>
  <c r="H695" i="4"/>
  <c r="H687" i="4" s="1"/>
  <c r="I695" i="4"/>
  <c r="I687" i="4" s="1"/>
  <c r="J695" i="4"/>
  <c r="J687" i="4" s="1"/>
  <c r="K695" i="4"/>
  <c r="K687" i="4" s="1"/>
  <c r="H580" i="4" l="1"/>
  <c r="I580" i="4"/>
  <c r="J580" i="4"/>
  <c r="K580" i="4"/>
  <c r="H528" i="4"/>
  <c r="I528" i="4"/>
  <c r="J528" i="4"/>
  <c r="K528" i="4"/>
  <c r="H492" i="4"/>
  <c r="I492" i="4"/>
  <c r="J492" i="4"/>
  <c r="K492" i="4"/>
  <c r="H440" i="4"/>
  <c r="I440" i="4"/>
  <c r="J440" i="4"/>
  <c r="K440" i="4"/>
  <c r="H446" i="4"/>
  <c r="I446" i="4"/>
  <c r="J446" i="4"/>
  <c r="K446" i="4"/>
  <c r="H414" i="4"/>
  <c r="I414" i="4"/>
  <c r="J414" i="4"/>
  <c r="K414" i="4"/>
  <c r="H379" i="4"/>
  <c r="I379" i="4"/>
  <c r="J379" i="4"/>
  <c r="K379" i="4"/>
  <c r="H331" i="4" l="1"/>
  <c r="I331" i="4"/>
  <c r="J331" i="4"/>
  <c r="K331" i="4"/>
  <c r="H333" i="4"/>
  <c r="I333" i="4"/>
  <c r="J333" i="4"/>
  <c r="K333" i="4"/>
  <c r="H310" i="4"/>
  <c r="I310" i="4"/>
  <c r="J310" i="4"/>
  <c r="K310" i="4"/>
  <c r="H247" i="4"/>
  <c r="I247" i="4"/>
  <c r="J247" i="4"/>
  <c r="K247" i="4"/>
  <c r="H226" i="4" l="1"/>
  <c r="I226" i="4"/>
  <c r="J226" i="4"/>
  <c r="K226" i="4"/>
  <c r="H213" i="4" l="1"/>
  <c r="I213" i="4"/>
  <c r="J213" i="4"/>
  <c r="K213" i="4"/>
  <c r="H202" i="4"/>
  <c r="H199" i="4" s="1"/>
  <c r="I202" i="4"/>
  <c r="I199" i="4" s="1"/>
  <c r="J202" i="4"/>
  <c r="J199" i="4" s="1"/>
  <c r="K202" i="4"/>
  <c r="K199" i="4" s="1"/>
  <c r="H194" i="4"/>
  <c r="H771" i="4" s="1"/>
  <c r="I194" i="4"/>
  <c r="I771" i="4" s="1"/>
  <c r="J194" i="4"/>
  <c r="J771" i="4" s="1"/>
  <c r="K194" i="4"/>
  <c r="K771" i="4" s="1"/>
  <c r="H448" i="4" l="1"/>
  <c r="I448" i="4"/>
  <c r="J448" i="4"/>
  <c r="K448" i="4"/>
  <c r="H301" i="4"/>
  <c r="I301" i="4"/>
  <c r="J301" i="4"/>
  <c r="K301" i="4"/>
  <c r="H296" i="4"/>
  <c r="I296" i="4"/>
  <c r="J296" i="4"/>
  <c r="K296" i="4"/>
  <c r="G771" i="4" l="1"/>
  <c r="H364" i="4"/>
  <c r="I364" i="4"/>
  <c r="J364" i="4"/>
  <c r="K364" i="4"/>
  <c r="H235" i="4"/>
  <c r="I235" i="4"/>
  <c r="J235" i="4"/>
  <c r="K235" i="4"/>
  <c r="H342" i="4" l="1"/>
  <c r="I342" i="4"/>
  <c r="J342" i="4"/>
  <c r="K342" i="4"/>
  <c r="H496" i="4"/>
  <c r="I496" i="4"/>
  <c r="J496" i="4"/>
  <c r="K496" i="4"/>
  <c r="H406" i="4"/>
  <c r="I406" i="4"/>
  <c r="J406" i="4"/>
  <c r="K406" i="4"/>
  <c r="H319" i="4"/>
  <c r="I319" i="4"/>
  <c r="J319" i="4"/>
  <c r="K319" i="4"/>
  <c r="H276" i="4"/>
  <c r="I276" i="4"/>
  <c r="J276" i="4"/>
  <c r="K276" i="4"/>
  <c r="H432" i="4"/>
  <c r="I432" i="4"/>
  <c r="J432" i="4"/>
  <c r="K432" i="4"/>
  <c r="H471" i="4" l="1"/>
  <c r="I471" i="4"/>
  <c r="J471" i="4"/>
  <c r="K471" i="4"/>
  <c r="H514" i="4"/>
  <c r="J514" i="4"/>
  <c r="K514" i="4"/>
  <c r="H537" i="4" l="1"/>
  <c r="H534" i="4" s="1"/>
  <c r="I537" i="4"/>
  <c r="I534" i="4" s="1"/>
  <c r="J537" i="4"/>
  <c r="J534" i="4" s="1"/>
  <c r="K537" i="4"/>
  <c r="K534" i="4" s="1"/>
  <c r="H742" i="4" l="1"/>
  <c r="I742" i="4"/>
  <c r="J742" i="4"/>
  <c r="K742" i="4"/>
  <c r="H620" i="4" l="1"/>
  <c r="I620" i="4"/>
  <c r="J620" i="4"/>
  <c r="K620" i="4"/>
  <c r="H421" i="4" l="1"/>
  <c r="I421" i="4"/>
  <c r="J421" i="4"/>
  <c r="K421" i="4"/>
  <c r="I129" i="4" l="1"/>
  <c r="J129" i="4"/>
  <c r="K129" i="4"/>
  <c r="H129" i="4"/>
  <c r="H754" i="4" l="1"/>
  <c r="I754" i="4"/>
  <c r="J754" i="4"/>
  <c r="K754" i="4"/>
  <c r="H745" i="4"/>
  <c r="H739" i="4" s="1"/>
  <c r="I745" i="4"/>
  <c r="I739" i="4" s="1"/>
  <c r="J745" i="4"/>
  <c r="J739" i="4" s="1"/>
  <c r="K745" i="4"/>
  <c r="K739" i="4" s="1"/>
  <c r="H736" i="4"/>
  <c r="H730" i="4" s="1"/>
  <c r="I736" i="4"/>
  <c r="I730" i="4" s="1"/>
  <c r="J736" i="4"/>
  <c r="J730" i="4" s="1"/>
  <c r="K736" i="4"/>
  <c r="K730" i="4" s="1"/>
  <c r="H721" i="4"/>
  <c r="H719" i="4" s="1"/>
  <c r="I721" i="4"/>
  <c r="I719" i="4" s="1"/>
  <c r="J721" i="4"/>
  <c r="J719" i="4" s="1"/>
  <c r="K721" i="4"/>
  <c r="K719" i="4" s="1"/>
  <c r="H718" i="4"/>
  <c r="H708" i="4" s="1"/>
  <c r="I718" i="4"/>
  <c r="I708" i="4" s="1"/>
  <c r="J718" i="4"/>
  <c r="J708" i="4" s="1"/>
  <c r="K718" i="4"/>
  <c r="K708" i="4" s="1"/>
  <c r="K767" i="4" l="1"/>
  <c r="K746" i="4"/>
  <c r="J767" i="4"/>
  <c r="J746" i="4"/>
  <c r="I767" i="4"/>
  <c r="I746" i="4"/>
  <c r="H767" i="4"/>
  <c r="H746" i="4"/>
  <c r="H686" i="4"/>
  <c r="H671" i="4" s="1"/>
  <c r="I686" i="4"/>
  <c r="I671" i="4" s="1"/>
  <c r="J686" i="4"/>
  <c r="J671" i="4" s="1"/>
  <c r="K686" i="4"/>
  <c r="K671" i="4" s="1"/>
  <c r="H670" i="4"/>
  <c r="I670" i="4"/>
  <c r="J670" i="4"/>
  <c r="K670" i="4"/>
  <c r="H668" i="4"/>
  <c r="H660" i="4" s="1"/>
  <c r="I668" i="4"/>
  <c r="I660" i="4" s="1"/>
  <c r="J668" i="4"/>
  <c r="J660" i="4" s="1"/>
  <c r="K668" i="4"/>
  <c r="K660" i="4" s="1"/>
  <c r="H657" i="4" l="1"/>
  <c r="I657" i="4"/>
  <c r="J657" i="4"/>
  <c r="K657" i="4"/>
  <c r="H659" i="4"/>
  <c r="I659" i="4"/>
  <c r="J659" i="4"/>
  <c r="K659" i="4"/>
  <c r="K647" i="4" l="1"/>
  <c r="I647" i="4"/>
  <c r="J647" i="4"/>
  <c r="H647" i="4"/>
  <c r="H646" i="4"/>
  <c r="I646" i="4"/>
  <c r="J646" i="4"/>
  <c r="K646" i="4"/>
  <c r="H644" i="4"/>
  <c r="I644" i="4"/>
  <c r="J644" i="4"/>
  <c r="J637" i="4" s="1"/>
  <c r="K644" i="4"/>
  <c r="K637" i="4" s="1"/>
  <c r="H637" i="4" l="1"/>
  <c r="I637" i="4"/>
  <c r="H636" i="4"/>
  <c r="H623" i="4" s="1"/>
  <c r="I636" i="4"/>
  <c r="I623" i="4" s="1"/>
  <c r="J636" i="4"/>
  <c r="J623" i="4" s="1"/>
  <c r="K636" i="4"/>
  <c r="K623" i="4" s="1"/>
  <c r="H622" i="4"/>
  <c r="H611" i="4" s="1"/>
  <c r="I622" i="4"/>
  <c r="I611" i="4" s="1"/>
  <c r="J622" i="4"/>
  <c r="J611" i="4" s="1"/>
  <c r="K622" i="4"/>
  <c r="K611" i="4" s="1"/>
  <c r="H610" i="4"/>
  <c r="H600" i="4" s="1"/>
  <c r="I610" i="4"/>
  <c r="I600" i="4" s="1"/>
  <c r="J610" i="4"/>
  <c r="J600" i="4" s="1"/>
  <c r="K610" i="4"/>
  <c r="K600" i="4" s="1"/>
  <c r="H599" i="4"/>
  <c r="I599" i="4"/>
  <c r="J599" i="4"/>
  <c r="K599" i="4"/>
  <c r="H597" i="4"/>
  <c r="H585" i="4" s="1"/>
  <c r="I597" i="4"/>
  <c r="I585" i="4" s="1"/>
  <c r="J597" i="4"/>
  <c r="J585" i="4" s="1"/>
  <c r="K597" i="4"/>
  <c r="K585" i="4" s="1"/>
  <c r="H582" i="4"/>
  <c r="H569" i="4" s="1"/>
  <c r="I582" i="4"/>
  <c r="I569" i="4" s="1"/>
  <c r="J582" i="4"/>
  <c r="J569" i="4" s="1"/>
  <c r="K582" i="4"/>
  <c r="K569" i="4" s="1"/>
  <c r="H568" i="4" l="1"/>
  <c r="H552" i="4" s="1"/>
  <c r="I568" i="4"/>
  <c r="I552" i="4" s="1"/>
  <c r="J568" i="4"/>
  <c r="J552" i="4" s="1"/>
  <c r="K568" i="4"/>
  <c r="K552" i="4" s="1"/>
  <c r="H551" i="4"/>
  <c r="H770" i="4" s="1"/>
  <c r="I551" i="4"/>
  <c r="I770" i="4" s="1"/>
  <c r="J551" i="4"/>
  <c r="J770" i="4" s="1"/>
  <c r="K551" i="4"/>
  <c r="K770" i="4" s="1"/>
  <c r="H549" i="4"/>
  <c r="I549" i="4"/>
  <c r="I538" i="4" s="1"/>
  <c r="J549" i="4"/>
  <c r="K549" i="4"/>
  <c r="K538" i="4" s="1"/>
  <c r="H527" i="4"/>
  <c r="H522" i="4" s="1"/>
  <c r="I527" i="4"/>
  <c r="I522" i="4" s="1"/>
  <c r="J527" i="4"/>
  <c r="J522" i="4" s="1"/>
  <c r="K527" i="4"/>
  <c r="K522" i="4" s="1"/>
  <c r="H521" i="4"/>
  <c r="H515" i="4" s="1"/>
  <c r="I521" i="4"/>
  <c r="I515" i="4" s="1"/>
  <c r="J521" i="4"/>
  <c r="J515" i="4" s="1"/>
  <c r="K521" i="4"/>
  <c r="K515" i="4" s="1"/>
  <c r="G770" i="4" l="1"/>
  <c r="J538" i="4"/>
  <c r="H538" i="4"/>
  <c r="H509" i="4"/>
  <c r="I509" i="4"/>
  <c r="J509" i="4"/>
  <c r="K509" i="4"/>
  <c r="H502" i="4"/>
  <c r="I502" i="4"/>
  <c r="J502" i="4"/>
  <c r="K502" i="4"/>
  <c r="H500" i="4" l="1"/>
  <c r="H497" i="4" s="1"/>
  <c r="I500" i="4"/>
  <c r="I497" i="4" s="1"/>
  <c r="J500" i="4"/>
  <c r="J497" i="4" s="1"/>
  <c r="K500" i="4"/>
  <c r="K497" i="4" s="1"/>
  <c r="H490" i="4"/>
  <c r="I490" i="4"/>
  <c r="J490" i="4"/>
  <c r="K490" i="4"/>
  <c r="H481" i="4"/>
  <c r="H472" i="4" s="1"/>
  <c r="I481" i="4"/>
  <c r="I472" i="4" s="1"/>
  <c r="J481" i="4"/>
  <c r="J472" i="4" s="1"/>
  <c r="K481" i="4"/>
  <c r="K472" i="4" s="1"/>
  <c r="H468" i="4" l="1"/>
  <c r="I468" i="4"/>
  <c r="J468" i="4"/>
  <c r="K468" i="4"/>
  <c r="H461" i="4"/>
  <c r="H455" i="4" s="1"/>
  <c r="I461" i="4"/>
  <c r="I455" i="4" s="1"/>
  <c r="J461" i="4"/>
  <c r="K461" i="4"/>
  <c r="K455" i="4" l="1"/>
  <c r="J455" i="4"/>
  <c r="H454" i="4"/>
  <c r="I454" i="4"/>
  <c r="J454" i="4"/>
  <c r="K454" i="4"/>
  <c r="H438" i="4"/>
  <c r="H433" i="4" s="1"/>
  <c r="I438" i="4"/>
  <c r="J438" i="4"/>
  <c r="K438" i="4"/>
  <c r="K433" i="4" s="1"/>
  <c r="J433" i="4" l="1"/>
  <c r="I433" i="4"/>
  <c r="H426" i="4"/>
  <c r="I426" i="4"/>
  <c r="J426" i="4"/>
  <c r="K426" i="4"/>
  <c r="H419" i="4"/>
  <c r="I419" i="4"/>
  <c r="J419" i="4"/>
  <c r="K419" i="4"/>
  <c r="H417" i="4"/>
  <c r="I417" i="4"/>
  <c r="J417" i="4"/>
  <c r="K417" i="4"/>
  <c r="J415" i="4" l="1"/>
  <c r="K415" i="4"/>
  <c r="I415" i="4"/>
  <c r="H415" i="4"/>
  <c r="H404" i="4"/>
  <c r="I404" i="4"/>
  <c r="J404" i="4"/>
  <c r="K404" i="4"/>
  <c r="H397" i="4"/>
  <c r="I397" i="4"/>
  <c r="J397" i="4"/>
  <c r="K397" i="4"/>
  <c r="J388" i="4" l="1"/>
  <c r="I388" i="4"/>
  <c r="K388" i="4"/>
  <c r="H388" i="4"/>
  <c r="H387" i="4"/>
  <c r="I387" i="4"/>
  <c r="J387" i="4"/>
  <c r="K387" i="4"/>
  <c r="H385" i="4"/>
  <c r="H370" i="4" s="1"/>
  <c r="I385" i="4"/>
  <c r="I370" i="4" s="1"/>
  <c r="J385" i="4"/>
  <c r="J370" i="4" s="1"/>
  <c r="K385" i="4"/>
  <c r="K370" i="4" l="1"/>
  <c r="H369" i="4"/>
  <c r="I369" i="4"/>
  <c r="J369" i="4"/>
  <c r="K369" i="4"/>
  <c r="H355" i="4"/>
  <c r="I355" i="4"/>
  <c r="J355" i="4"/>
  <c r="K355" i="4"/>
  <c r="H362" i="4"/>
  <c r="I362" i="4"/>
  <c r="J362" i="4"/>
  <c r="K362" i="4"/>
  <c r="H353" i="4"/>
  <c r="I353" i="4"/>
  <c r="J353" i="4"/>
  <c r="K353" i="4"/>
  <c r="K347" i="4" l="1"/>
  <c r="J347" i="4"/>
  <c r="I347" i="4"/>
  <c r="H347" i="4"/>
  <c r="H346" i="4"/>
  <c r="I346" i="4"/>
  <c r="J346" i="4"/>
  <c r="K346" i="4"/>
  <c r="H340" i="4"/>
  <c r="H324" i="4" s="1"/>
  <c r="I340" i="4"/>
  <c r="J340" i="4"/>
  <c r="J324" i="4" s="1"/>
  <c r="K340" i="4"/>
  <c r="K324" i="4" s="1"/>
  <c r="H323" i="4"/>
  <c r="I323" i="4"/>
  <c r="J323" i="4"/>
  <c r="K323" i="4"/>
  <c r="H317" i="4"/>
  <c r="I317" i="4"/>
  <c r="J317" i="4"/>
  <c r="K317" i="4"/>
  <c r="H308" i="4"/>
  <c r="H302" i="4" s="1"/>
  <c r="I308" i="4"/>
  <c r="I302" i="4" s="1"/>
  <c r="J308" i="4"/>
  <c r="J302" i="4" s="1"/>
  <c r="K308" i="4"/>
  <c r="K302" i="4" s="1"/>
  <c r="H294" i="4"/>
  <c r="I294" i="4"/>
  <c r="J294" i="4"/>
  <c r="K294" i="4"/>
  <c r="H287" i="4"/>
  <c r="I287" i="4"/>
  <c r="J287" i="4"/>
  <c r="K287" i="4"/>
  <c r="I324" i="4" l="1"/>
  <c r="H285" i="4"/>
  <c r="I285" i="4"/>
  <c r="J285" i="4"/>
  <c r="K285" i="4"/>
  <c r="K277" i="4" l="1"/>
  <c r="J277" i="4"/>
  <c r="I277" i="4"/>
  <c r="H277" i="4"/>
  <c r="H272" i="4"/>
  <c r="I272" i="4"/>
  <c r="J272" i="4"/>
  <c r="K272" i="4"/>
  <c r="H266" i="4"/>
  <c r="H764" i="4" s="1"/>
  <c r="I266" i="4"/>
  <c r="I764" i="4" s="1"/>
  <c r="J266" i="4"/>
  <c r="J764" i="4" s="1"/>
  <c r="K266" i="4"/>
  <c r="K764" i="4" s="1"/>
  <c r="H264" i="4"/>
  <c r="H257" i="4" s="1"/>
  <c r="I264" i="4"/>
  <c r="I257" i="4" s="1"/>
  <c r="J264" i="4"/>
  <c r="J257" i="4" s="1"/>
  <c r="K264" i="4"/>
  <c r="K257" i="4" s="1"/>
  <c r="G764" i="4" l="1"/>
  <c r="G767" i="4"/>
  <c r="H256" i="4"/>
  <c r="I256" i="4"/>
  <c r="J256" i="4"/>
  <c r="K256" i="4"/>
  <c r="H253" i="4"/>
  <c r="I253" i="4"/>
  <c r="J253" i="4"/>
  <c r="K253" i="4"/>
  <c r="H245" i="4"/>
  <c r="H240" i="4" s="1"/>
  <c r="I245" i="4"/>
  <c r="J245" i="4"/>
  <c r="J240" i="4" s="1"/>
  <c r="K245" i="4"/>
  <c r="K240" i="4" s="1"/>
  <c r="I240" i="4" l="1"/>
  <c r="H239" i="4"/>
  <c r="I239" i="4"/>
  <c r="J239" i="4"/>
  <c r="K239" i="4"/>
  <c r="H233" i="4"/>
  <c r="I233" i="4"/>
  <c r="J233" i="4"/>
  <c r="K233" i="4"/>
  <c r="H224" i="4"/>
  <c r="H763" i="4" s="1"/>
  <c r="I224" i="4"/>
  <c r="I763" i="4" s="1"/>
  <c r="J224" i="4"/>
  <c r="J763" i="4" s="1"/>
  <c r="K224" i="4"/>
  <c r="K763" i="4" s="1"/>
  <c r="K216" i="4" l="1"/>
  <c r="J216" i="4"/>
  <c r="I216" i="4"/>
  <c r="H216" i="4"/>
  <c r="G763" i="4" l="1"/>
  <c r="H198" i="4"/>
  <c r="H772" i="4" s="1"/>
  <c r="I198" i="4"/>
  <c r="I772" i="4" s="1"/>
  <c r="J198" i="4"/>
  <c r="J772" i="4" s="1"/>
  <c r="K198" i="4"/>
  <c r="K772" i="4" s="1"/>
  <c r="G772" i="4" l="1"/>
  <c r="H769" i="4"/>
  <c r="I769" i="4"/>
  <c r="J769" i="4"/>
  <c r="K769" i="4"/>
  <c r="H768" i="4"/>
  <c r="I768" i="4"/>
  <c r="J768" i="4"/>
  <c r="K768" i="4"/>
  <c r="G768" i="4" l="1"/>
  <c r="G769" i="4"/>
  <c r="H100" i="4"/>
  <c r="H110" i="4" s="1"/>
  <c r="J100" i="4"/>
  <c r="J110" i="4" s="1"/>
  <c r="K100" i="4"/>
  <c r="K110" i="4" s="1"/>
  <c r="I82" i="4"/>
  <c r="J82" i="4"/>
  <c r="K82" i="4"/>
  <c r="H82" i="4"/>
  <c r="I760" i="4"/>
  <c r="J760" i="4"/>
  <c r="K760" i="4"/>
  <c r="H760" i="4"/>
  <c r="K68" i="4"/>
  <c r="K762" i="4" s="1"/>
  <c r="J68" i="4"/>
  <c r="J762" i="4" s="1"/>
  <c r="I68" i="4"/>
  <c r="I762" i="4" s="1"/>
  <c r="H68" i="4"/>
  <c r="H762" i="4" s="1"/>
  <c r="K761" i="4"/>
  <c r="J761" i="4"/>
  <c r="I761" i="4"/>
  <c r="H761" i="4"/>
  <c r="K48" i="4"/>
  <c r="K15" i="4" l="1"/>
  <c r="I48" i="4"/>
  <c r="I759" i="4" s="1"/>
  <c r="J48" i="4"/>
  <c r="J759" i="4" s="1"/>
  <c r="H48" i="4"/>
  <c r="H759" i="4" s="1"/>
  <c r="J765" i="4"/>
  <c r="I765" i="4"/>
  <c r="H765" i="4"/>
  <c r="K765" i="4"/>
  <c r="K759" i="4"/>
  <c r="G761" i="4"/>
  <c r="G762" i="4"/>
  <c r="G760" i="4"/>
  <c r="H766" i="4"/>
  <c r="J766" i="4"/>
  <c r="K766" i="4"/>
  <c r="I766" i="4"/>
  <c r="J15" i="4" l="1"/>
  <c r="J758" i="4" s="1"/>
  <c r="H15" i="4"/>
  <c r="H758" i="4" s="1"/>
  <c r="I15" i="4"/>
  <c r="I758" i="4" s="1"/>
  <c r="K758" i="4"/>
  <c r="G766" i="4"/>
  <c r="G765" i="4"/>
  <c r="G758" i="4" l="1"/>
  <c r="G759" i="4"/>
</calcChain>
</file>

<file path=xl/sharedStrings.xml><?xml version="1.0" encoding="utf-8"?>
<sst xmlns="http://schemas.openxmlformats.org/spreadsheetml/2006/main" count="1598" uniqueCount="323">
  <si>
    <t>PATVIRTINTA</t>
  </si>
  <si>
    <t>programas ir valstybės funkcijas paskirstymas ketvirčiais</t>
  </si>
  <si>
    <t>Eil. Nr.</t>
  </si>
  <si>
    <t>Programos kodas</t>
  </si>
  <si>
    <t>Asignavimų valdytojo pavadinimas</t>
  </si>
  <si>
    <t>Programos pavadinimas</t>
  </si>
  <si>
    <t>Finansavimo šaltinis</t>
  </si>
  <si>
    <t>Valstybės funkcijos pavadinimas</t>
  </si>
  <si>
    <t>Metinė suma iš viso</t>
  </si>
  <si>
    <t>Valstybės funkcijų klasifikacijos kodas</t>
  </si>
  <si>
    <t>iš jų ketvirčiais</t>
  </si>
  <si>
    <t>I</t>
  </si>
  <si>
    <t>II</t>
  </si>
  <si>
    <t>III</t>
  </si>
  <si>
    <t>IV</t>
  </si>
  <si>
    <t>(Eurais)</t>
  </si>
  <si>
    <t>Savivaldybės funkcijų įgyvendinimo ir valdymo tobulinimo programa</t>
  </si>
  <si>
    <t>Šilalės rajono savivaldybės administracija</t>
  </si>
  <si>
    <t>01.01.01.02.</t>
  </si>
  <si>
    <t>01.03.02.01.</t>
  </si>
  <si>
    <t>Savivaldos institucijos</t>
  </si>
  <si>
    <t>Bendrų ekonominių ir socialinių planavimo paslaugų administravimas ir valdymas</t>
  </si>
  <si>
    <t>01.03.02.09.</t>
  </si>
  <si>
    <t>Institucijos valdymo išlaidos</t>
  </si>
  <si>
    <t>01.06.01.02.07.</t>
  </si>
  <si>
    <t>Savivaldybių asociacijos mokestis</t>
  </si>
  <si>
    <t>01.06.01.02.08.</t>
  </si>
  <si>
    <t>Nusipelniusių asmenų skatinimo programa</t>
  </si>
  <si>
    <t>04.04.03.01.</t>
  </si>
  <si>
    <t>08.01.01.03.</t>
  </si>
  <si>
    <t>Kūno kultūros ir sporto plėtros įgyvendinimas</t>
  </si>
  <si>
    <t>08.04.01.01.</t>
  </si>
  <si>
    <t>Nevyriausybinių organizacijų rėmimas</t>
  </si>
  <si>
    <t>08.04.01.02.</t>
  </si>
  <si>
    <t>Religinių bendrijų rėmimas</t>
  </si>
  <si>
    <t>10.09.01.01.</t>
  </si>
  <si>
    <t>Kiti jokiai grupei nepriskirti su socialine apsauga susiję reikalai</t>
  </si>
  <si>
    <t>Iš viso 01 programoje</t>
  </si>
  <si>
    <t>01.07.01.01.</t>
  </si>
  <si>
    <t>Palūkanos už valstybės skolą</t>
  </si>
  <si>
    <t>04.02.01.04.</t>
  </si>
  <si>
    <t>04.06.01.01.</t>
  </si>
  <si>
    <t>05.01.01.01.</t>
  </si>
  <si>
    <t>06.02.01.01.</t>
  </si>
  <si>
    <t>06.04.01.01.</t>
  </si>
  <si>
    <t>08.02.01.06.</t>
  </si>
  <si>
    <t>08.02.01.08.</t>
  </si>
  <si>
    <t>09.08.01.01.</t>
  </si>
  <si>
    <t>10.04.01.01.</t>
  </si>
  <si>
    <t>10.07.01.01.</t>
  </si>
  <si>
    <t>10.09.01.09.</t>
  </si>
  <si>
    <t>Žemės ūkio administravimas</t>
  </si>
  <si>
    <t>Ryšių valdymas ir kontrolė</t>
  </si>
  <si>
    <t>Atliekų tvarkymas</t>
  </si>
  <si>
    <t>Komunalinio ūkio plėtra</t>
  </si>
  <si>
    <t>Gatvių apšvietimas</t>
  </si>
  <si>
    <t>Kultūros tradicijų ir mėgėjų meninės veiklos rėmimas</t>
  </si>
  <si>
    <t>Kitos kultūros ir meno įstaigos</t>
  </si>
  <si>
    <t>Centralizuotos priemonės</t>
  </si>
  <si>
    <t>Vaikų globos ir rūpybos įstaigos</t>
  </si>
  <si>
    <t>Socialinės išmokos natūra ir pinigais socialiai pažeidžiamiems asmenims</t>
  </si>
  <si>
    <t>Institucijos išlaikymas</t>
  </si>
  <si>
    <t>01</t>
  </si>
  <si>
    <t>02</t>
  </si>
  <si>
    <t>Aplinkos apsaugos ir gerų sanitarijos ir higienos sąlygų užtikrinimo gyvenamojoje aplinkoje programa</t>
  </si>
  <si>
    <t>05.03.01.01.</t>
  </si>
  <si>
    <t>Iš viso 02 programoje</t>
  </si>
  <si>
    <t>08.02.01.05.</t>
  </si>
  <si>
    <t>03.01.01.01.</t>
  </si>
  <si>
    <t>03.02.01.01.</t>
  </si>
  <si>
    <t>04.05.01.02.</t>
  </si>
  <si>
    <t>Iš viso 03 programoje</t>
  </si>
  <si>
    <t>03</t>
  </si>
  <si>
    <t>Šilalės rajono viešosios tvarkos ir visuomenės priešgaisrinės apsaugos programa</t>
  </si>
  <si>
    <t>04</t>
  </si>
  <si>
    <t>Sveikatos apsaugos programa</t>
  </si>
  <si>
    <t>07.04.01.02.</t>
  </si>
  <si>
    <t>07.06.01.01.</t>
  </si>
  <si>
    <t>07.06.01.02.</t>
  </si>
  <si>
    <t xml:space="preserve">Aplinkos teršimo mažinimo priemonės </t>
  </si>
  <si>
    <t>Gyvūnų globa</t>
  </si>
  <si>
    <t>Policijos įstaigos</t>
  </si>
  <si>
    <t>Priešgaisrinės tarnybos</t>
  </si>
  <si>
    <t>Kelių transporto plėtra, kontrolė ir priežiūra</t>
  </si>
  <si>
    <t>Sveikatos priežiūros užtikrinimas</t>
  </si>
  <si>
    <t>Kitos sveikatos priežiūros įstaigos</t>
  </si>
  <si>
    <t>Kitos sveikatos priežiūros funkcijos</t>
  </si>
  <si>
    <t>Iš viso 04 programoje</t>
  </si>
  <si>
    <t>05</t>
  </si>
  <si>
    <t>Kultūros ugdymo ir etnokultūros puoselėjimo programa</t>
  </si>
  <si>
    <t>08.02.01.01.</t>
  </si>
  <si>
    <t>08.02.01.02.</t>
  </si>
  <si>
    <t>Iš viso 05 programoje</t>
  </si>
  <si>
    <t>08.02.01.07.</t>
  </si>
  <si>
    <t>08.06.01.01.</t>
  </si>
  <si>
    <t>09.05.01.03.</t>
  </si>
  <si>
    <t>Bibliotekos</t>
  </si>
  <si>
    <t>Muziejai ir parodų salės</t>
  </si>
  <si>
    <t>Kultūros vertybių apsauga</t>
  </si>
  <si>
    <t>Kiti jokiai grupei nepriskirti poilsio, kultūros ir religijos reikalai</t>
  </si>
  <si>
    <t>Švietimo pagalba</t>
  </si>
  <si>
    <t>3.1.</t>
  </si>
  <si>
    <t>3.5.</t>
  </si>
  <si>
    <t>06</t>
  </si>
  <si>
    <t>Kūno kultūros ir sporto programa</t>
  </si>
  <si>
    <t>Iš viso 06 programoje</t>
  </si>
  <si>
    <t>09.05.01.01.</t>
  </si>
  <si>
    <t>Švietimo kokybės ir mokymosi aplinkos užtikrinimo programa</t>
  </si>
  <si>
    <t>Iš viso 07 programoje</t>
  </si>
  <si>
    <t>Neformalusis vaikų švietimas</t>
  </si>
  <si>
    <t>07</t>
  </si>
  <si>
    <t>08</t>
  </si>
  <si>
    <t>01.03.03.02.01.</t>
  </si>
  <si>
    <t>01.03.03.02.02.</t>
  </si>
  <si>
    <t>01.03.03.02.03.</t>
  </si>
  <si>
    <t>01.06.01.02.02.</t>
  </si>
  <si>
    <t>01.06.01.02.03.</t>
  </si>
  <si>
    <t>01.06.01.02.04.</t>
  </si>
  <si>
    <t>01.06.01.02.05.</t>
  </si>
  <si>
    <t>02.01.01.04.</t>
  </si>
  <si>
    <t>02.02.01.01.</t>
  </si>
  <si>
    <t>04.02.01.01.</t>
  </si>
  <si>
    <t>10.06.01.01.</t>
  </si>
  <si>
    <t>Iš viso 08 programoje</t>
  </si>
  <si>
    <t>Valstybinių (perduotų savivaldybėms) funkcijų vykdymo programa</t>
  </si>
  <si>
    <t>06.01.01.01.</t>
  </si>
  <si>
    <t>10.01.02.01.</t>
  </si>
  <si>
    <t>Iš viso 09 programoje</t>
  </si>
  <si>
    <t>3.4.</t>
  </si>
  <si>
    <t>Socialinės apsaugos plėtojimo programa</t>
  </si>
  <si>
    <t>09</t>
  </si>
  <si>
    <t>10</t>
  </si>
  <si>
    <t>Žemės ūkio plėtros ir melioracijos programa</t>
  </si>
  <si>
    <t>04.01.01.01.</t>
  </si>
  <si>
    <t>06.03.01.01.</t>
  </si>
  <si>
    <t>Iš viso 11 programoje</t>
  </si>
  <si>
    <t>Iš viso 10 programoje</t>
  </si>
  <si>
    <t>11</t>
  </si>
  <si>
    <t>Komunalinio ūkio ir turto programa</t>
  </si>
  <si>
    <t>Iš viso 12 programoje</t>
  </si>
  <si>
    <t>12</t>
  </si>
  <si>
    <t>2016-2018 metų Šilalės rajono savivaldybės investicijų programa</t>
  </si>
  <si>
    <t>04.03.06.01.</t>
  </si>
  <si>
    <t>04.07.03.01.</t>
  </si>
  <si>
    <t>09.01.01.01.</t>
  </si>
  <si>
    <t>10.02.01.02.</t>
  </si>
  <si>
    <t>Iš viso 13 programoje</t>
  </si>
  <si>
    <t>13</t>
  </si>
  <si>
    <t>Savivaldybės infrastruktūros objektų priežiūros ir plėtros programa</t>
  </si>
  <si>
    <t>09.06.01.01.</t>
  </si>
  <si>
    <t>Iš viso 14 programoje</t>
  </si>
  <si>
    <t>Jaunimo politikos įgyvendinimo programa</t>
  </si>
  <si>
    <t>14</t>
  </si>
  <si>
    <t>Valstybės registrų išlaikymas bei saugojimas</t>
  </si>
  <si>
    <t>Jaunimo teisių apsauga</t>
  </si>
  <si>
    <t>Civilinės būklės aktams registruoti</t>
  </si>
  <si>
    <t>Valstybės garantuojamai pirminei teisinei pagalbai</t>
  </si>
  <si>
    <t>Karo prievolės ir mobilizacijos administravimas savivaldybėse</t>
  </si>
  <si>
    <t>Civilinės saugos reikalų ir paslaugų administravimas</t>
  </si>
  <si>
    <t>Žemės priežiūra</t>
  </si>
  <si>
    <t>Socialinės paramos teikimas pašalpų forma, siekiant padėti padengti žmonių išlaidas už būstą</t>
  </si>
  <si>
    <t>Gyvenamojo būsto įsigijimas</t>
  </si>
  <si>
    <t>Socialinė žmonių su negalia reabilitacija</t>
  </si>
  <si>
    <t>Dotacijos ir paskolos arba subsidijos paremiant bendrą ekonominę ir komercinę politiką ir programas</t>
  </si>
  <si>
    <t>Vandens tiekimas</t>
  </si>
  <si>
    <t>Ne elektros energija</t>
  </si>
  <si>
    <t>Teritorijų planavimo ir statybos valstybinė priežiūra ir koordinavimas</t>
  </si>
  <si>
    <t>Turizmo plėtra, turizmo politikos formavimas</t>
  </si>
  <si>
    <t>Mokyklos, priskiriamos ikimokyklinio ugdymo mokyklos tipui</t>
  </si>
  <si>
    <t>Senelių globos namai (pensionai)</t>
  </si>
  <si>
    <t>Papildomos švietimo paslaugos</t>
  </si>
  <si>
    <t>10.01.02.02.</t>
  </si>
  <si>
    <t>Socialinių paslaugų plėtra globos įstaigose</t>
  </si>
  <si>
    <t>10.03.01.01.</t>
  </si>
  <si>
    <t>10.04.01.40.</t>
  </si>
  <si>
    <t>07.03.04.01.</t>
  </si>
  <si>
    <t>10.02.01.03.</t>
  </si>
  <si>
    <t>Slaugos namų ir medicinos reabilitacijos centrų paslaugos</t>
  </si>
  <si>
    <t>Socialinės pašalpos pinigais arba natūra mirusiojo artimiesiems</t>
  </si>
  <si>
    <t>Kitos socialinės paramos išmokos</t>
  </si>
  <si>
    <t>3.</t>
  </si>
  <si>
    <t>Finansų skyrius</t>
  </si>
  <si>
    <t>09.02.02.01.</t>
  </si>
  <si>
    <t>Mokyklos, priskiriamos vidurinės mokyklos tipui</t>
  </si>
  <si>
    <t>10.01.02.40.</t>
  </si>
  <si>
    <t>10.02.01.40.</t>
  </si>
  <si>
    <t>04.01.02.01.</t>
  </si>
  <si>
    <t>Bendri darbo reikalai, darbo politikos formavimas ir įgyvendinimas</t>
  </si>
  <si>
    <t>4.</t>
  </si>
  <si>
    <t>Bijotų seniūnija</t>
  </si>
  <si>
    <t>01.06.01.02.06.</t>
  </si>
  <si>
    <t>5.</t>
  </si>
  <si>
    <t>Bilionių seniūnija</t>
  </si>
  <si>
    <t>6.</t>
  </si>
  <si>
    <t>Didkiemio seniūnija</t>
  </si>
  <si>
    <t>3.2.</t>
  </si>
  <si>
    <t>Gyvenamosios vietos deklaravimo duomenų tvarkymas</t>
  </si>
  <si>
    <t>7.</t>
  </si>
  <si>
    <t>Kaltinėnų seniūnija</t>
  </si>
  <si>
    <t>8.</t>
  </si>
  <si>
    <t>Kvėdarnos seniūnija</t>
  </si>
  <si>
    <t>9.</t>
  </si>
  <si>
    <t>Laukuvos seniūnija</t>
  </si>
  <si>
    <t>10.</t>
  </si>
  <si>
    <t>Pajūrio seniūnija</t>
  </si>
  <si>
    <t>Palentinio seniūnija</t>
  </si>
  <si>
    <t>Šilalės kaimiškoji seniūnija</t>
  </si>
  <si>
    <t>12.</t>
  </si>
  <si>
    <t>11.</t>
  </si>
  <si>
    <t>13.</t>
  </si>
  <si>
    <t>Šilalės miesto seniūnija</t>
  </si>
  <si>
    <t>08.01.01.02.</t>
  </si>
  <si>
    <t>Poilsio ir sporto priemonės</t>
  </si>
  <si>
    <t>14.</t>
  </si>
  <si>
    <t>Traksėdžio seniūnija</t>
  </si>
  <si>
    <t>15.</t>
  </si>
  <si>
    <t>Tenenių seniūnija</t>
  </si>
  <si>
    <t>16.</t>
  </si>
  <si>
    <t>Upynos seniūnija</t>
  </si>
  <si>
    <t>17.</t>
  </si>
  <si>
    <t>Žadeikių seniūnija</t>
  </si>
  <si>
    <t>18.</t>
  </si>
  <si>
    <t>Kultūros centras</t>
  </si>
  <si>
    <t>19.</t>
  </si>
  <si>
    <t>Viešoji biblioteka</t>
  </si>
  <si>
    <t>20.</t>
  </si>
  <si>
    <t>Priešgaisrinė tarnyba</t>
  </si>
  <si>
    <t>Pajūrio vaikų globos namai</t>
  </si>
  <si>
    <t>22.</t>
  </si>
  <si>
    <t>21.</t>
  </si>
  <si>
    <t>Šilalės Simono Gaudėšiaus gimnazija</t>
  </si>
  <si>
    <t>23.</t>
  </si>
  <si>
    <t>Laukuvos Norberto Vėliaus gimnazija</t>
  </si>
  <si>
    <t>3.3.</t>
  </si>
  <si>
    <t>24.</t>
  </si>
  <si>
    <t>Šilalės Dariaus ir Girėno progimnazija</t>
  </si>
  <si>
    <t>25.</t>
  </si>
  <si>
    <t>Kaltinėnų Aleksandro Stulginskio gimnazija</t>
  </si>
  <si>
    <t>26.</t>
  </si>
  <si>
    <t>Kvėdarnos Kazimiero Jauniaus gimnazija</t>
  </si>
  <si>
    <t>27.</t>
  </si>
  <si>
    <t>Pajūrio Stanislovo Biržiškio gimnazija</t>
  </si>
  <si>
    <t>28.</t>
  </si>
  <si>
    <t>Upynos Stasio Girėno mokykla</t>
  </si>
  <si>
    <t>09.02.01.01.</t>
  </si>
  <si>
    <t>Mokyklos, priskiriamos pagrindinės mokyklos tipui</t>
  </si>
  <si>
    <t>29.</t>
  </si>
  <si>
    <t>Šilalės suaugusiųjų mokykla</t>
  </si>
  <si>
    <t>Pajūralio pagrindinė mokykjla</t>
  </si>
  <si>
    <t>30.</t>
  </si>
  <si>
    <t>31.</t>
  </si>
  <si>
    <t>Obelyno pagrindinė mokykjla</t>
  </si>
  <si>
    <t>33.</t>
  </si>
  <si>
    <t>09.01.02.01.</t>
  </si>
  <si>
    <t>Mokyklos, priskiriamos pradinės mokyklos tipui</t>
  </si>
  <si>
    <t>34.</t>
  </si>
  <si>
    <t>35.</t>
  </si>
  <si>
    <t>Šilalės meno mokykla</t>
  </si>
  <si>
    <t>36.</t>
  </si>
  <si>
    <t>Šilalės sporto mokykla</t>
  </si>
  <si>
    <t>37.</t>
  </si>
  <si>
    <t>Šilalės švietimo pagalbos tarnyba</t>
  </si>
  <si>
    <t>09.05.01.02.</t>
  </si>
  <si>
    <t>Neformalusis suaugusiųjų švietimas</t>
  </si>
  <si>
    <t>38.</t>
  </si>
  <si>
    <t>Šilalės Vlado Statkevičiaus muziejus</t>
  </si>
  <si>
    <t>39.</t>
  </si>
  <si>
    <t>Šilalės rajono savivaldybės visuomenės sveikatos biuras</t>
  </si>
  <si>
    <t>Šilalės rajono socialinių paslaugų namai</t>
  </si>
  <si>
    <t>Kitos socialinės apsaugos ir rūpybos įstaigos ir priemonės</t>
  </si>
  <si>
    <t>Iš viso</t>
  </si>
  <si>
    <t>Iš jų:</t>
  </si>
  <si>
    <t>Šilalės rajono savivaldybės administracijos</t>
  </si>
  <si>
    <t>Iš viso 151</t>
  </si>
  <si>
    <t>Iš viso 3.1.</t>
  </si>
  <si>
    <t>Iš viso 3.5.</t>
  </si>
  <si>
    <t>Valstybinės kalbos vartojimo ir taisyklingumo kontrolė</t>
  </si>
  <si>
    <t>Iš viso 142</t>
  </si>
  <si>
    <t>04.02.01.03.</t>
  </si>
  <si>
    <t>Valstybės pagalbos priemonės</t>
  </si>
  <si>
    <t>04.07.04.01.</t>
  </si>
  <si>
    <t>Daugiatiksliai plėtros projektai</t>
  </si>
  <si>
    <t>151</t>
  </si>
  <si>
    <t xml:space="preserve">Iš viso 13 </t>
  </si>
  <si>
    <t>Iš viso 13 lėšų</t>
  </si>
  <si>
    <t>Iš viso 151 lėšų</t>
  </si>
  <si>
    <t>Tertorijų planavimo ir statybos valstybinė priežiūra ir koordinavimas</t>
  </si>
  <si>
    <t>10.05.01.01.</t>
  </si>
  <si>
    <t>Gyventojų užimtumo tvarkymas</t>
  </si>
  <si>
    <t xml:space="preserve">Šilalės rajono savivaldybės 2019 metų biudžeto asignavimų pagal asignavimų valdytojus, </t>
  </si>
  <si>
    <t>01.06.01.04.</t>
  </si>
  <si>
    <t>Savivaldybių administracijos direktoriaus rezervo programa</t>
  </si>
  <si>
    <t>Civilinės gynybos reikalų ir paslaugų administravimas</t>
  </si>
  <si>
    <t>Iš viso 131</t>
  </si>
  <si>
    <t>Kultūros vertybių apsaugos valstybės strategijos ir politikos formavimas</t>
  </si>
  <si>
    <t>Iš viso 131 lėšų</t>
  </si>
  <si>
    <t>Iš viso 1418 lėšų</t>
  </si>
  <si>
    <t>141-ML/MOK</t>
  </si>
  <si>
    <t>141-ML/SAV</t>
  </si>
  <si>
    <t>32.</t>
  </si>
  <si>
    <t>141- ML/SAV</t>
  </si>
  <si>
    <t>40.</t>
  </si>
  <si>
    <t>Šilalės rajono savivaldybės Kontrolės ir audito tarnyba</t>
  </si>
  <si>
    <t>01.01.01.03.</t>
  </si>
  <si>
    <t>Kontrolės ir priežiūros institucijos</t>
  </si>
  <si>
    <t>02.05.01.09.</t>
  </si>
  <si>
    <t>Kitos netiesiogiai su gynyba susijusios išlaidos</t>
  </si>
  <si>
    <t>Iš viso 145 lėšų</t>
  </si>
  <si>
    <t>Iš viso 3.2.</t>
  </si>
  <si>
    <t>Iš viso 147 lėšų</t>
  </si>
  <si>
    <t>Iš viso 158 lėšų</t>
  </si>
  <si>
    <t>Iš viso 1419 lėšų</t>
  </si>
  <si>
    <t>10.03.01.40</t>
  </si>
  <si>
    <t>direktoriaus 2019 m. balandžio 24 d.</t>
  </si>
  <si>
    <t>įsakymu Nr. DĮV-396</t>
  </si>
  <si>
    <t>(Šilalės rajono savivaldybės administracijos</t>
  </si>
  <si>
    <t>2 priedas</t>
  </si>
  <si>
    <t>2019–2021 metų Šilalės rajono investicijų programa</t>
  </si>
  <si>
    <t>Kvėdarnos darželis „Saulutė“</t>
  </si>
  <si>
    <t>Šilalės lopšelis-darželis „Žiogelis“</t>
  </si>
  <si>
    <t>2016–2018 metų Šilalės rajono savivaldybės investicijų programa</t>
  </si>
  <si>
    <t>direktoriaus 2020 m. balandžio 10     d.</t>
  </si>
  <si>
    <t>įsakymo Nr. DĮV-  324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</si>
</sst>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>
      <alignment horizontal="right"/>
    </xf>
    <xf numFmtId="0" fontId="14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13" fillId="3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2" fontId="6" fillId="3" borderId="12" xfId="0" applyNumberFormat="1" applyFont="1" applyFill="1" applyBorder="1" applyAlignment="1">
      <alignment wrapText="1"/>
    </xf>
    <xf numFmtId="1" fontId="6" fillId="3" borderId="12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3" fillId="3" borderId="39" xfId="0" applyFont="1" applyFill="1" applyBorder="1" applyAlignment="1">
      <alignment horizontal="center"/>
    </xf>
    <xf numFmtId="0" fontId="6" fillId="3" borderId="38" xfId="0" applyFont="1" applyFill="1" applyBorder="1" applyAlignment="1">
      <alignment wrapText="1"/>
    </xf>
    <xf numFmtId="0" fontId="6" fillId="3" borderId="4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13" fillId="3" borderId="36" xfId="0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5" fillId="3" borderId="8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vertical="center" wrapText="1"/>
    </xf>
    <xf numFmtId="164" fontId="5" fillId="3" borderId="17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left" vertical="center"/>
    </xf>
    <xf numFmtId="49" fontId="13" fillId="3" borderId="32" xfId="0" applyNumberFormat="1" applyFont="1" applyFill="1" applyBorder="1" applyAlignment="1">
      <alignment horizontal="left" vertical="center"/>
    </xf>
    <xf numFmtId="49" fontId="13" fillId="3" borderId="33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left" vertical="center"/>
    </xf>
    <xf numFmtId="49" fontId="13" fillId="3" borderId="14" xfId="0" applyNumberFormat="1" applyFont="1" applyFill="1" applyBorder="1" applyAlignment="1">
      <alignment horizontal="left" vertical="center"/>
    </xf>
    <xf numFmtId="49" fontId="13" fillId="3" borderId="15" xfId="0" applyNumberFormat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6" fillId="3" borderId="21" xfId="0" applyNumberFormat="1" applyFont="1" applyFill="1" applyBorder="1" applyAlignment="1">
      <alignment horizontal="left" vertical="center"/>
    </xf>
    <xf numFmtId="49" fontId="6" fillId="3" borderId="14" xfId="0" applyNumberFormat="1" applyFont="1" applyFill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left" vertical="center"/>
    </xf>
    <xf numFmtId="49" fontId="13" fillId="3" borderId="5" xfId="0" applyNumberFormat="1" applyFont="1" applyFill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9" fontId="13" fillId="3" borderId="42" xfId="0" applyNumberFormat="1" applyFont="1" applyFill="1" applyBorder="1" applyAlignment="1">
      <alignment horizontal="left" vertical="center"/>
    </xf>
    <xf numFmtId="49" fontId="13" fillId="3" borderId="43" xfId="0" applyNumberFormat="1" applyFont="1" applyFill="1" applyBorder="1" applyAlignment="1">
      <alignment horizontal="left" vertical="center"/>
    </xf>
    <xf numFmtId="49" fontId="13" fillId="3" borderId="44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3" fillId="3" borderId="37" xfId="0" applyNumberFormat="1" applyFont="1" applyFill="1" applyBorder="1" applyAlignment="1">
      <alignment horizontal="left" vertical="center"/>
    </xf>
    <xf numFmtId="49" fontId="13" fillId="3" borderId="23" xfId="0" applyNumberFormat="1" applyFont="1" applyFill="1" applyBorder="1" applyAlignment="1">
      <alignment horizontal="left" vertical="center"/>
    </xf>
    <xf numFmtId="49" fontId="13" fillId="3" borderId="24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wrapText="1"/>
    </xf>
    <xf numFmtId="0" fontId="12" fillId="2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4"/>
  <sheetViews>
    <sheetView tabSelected="1" zoomScale="118" zoomScaleNormal="118" workbookViewId="0">
      <selection activeCell="G7" sqref="G7:K7"/>
    </sheetView>
  </sheetViews>
  <sheetFormatPr defaultRowHeight="14.4" x14ac:dyDescent="0.3"/>
  <cols>
    <col min="1" max="1" width="4.44140625" customWidth="1"/>
    <col min="2" max="2" width="8.44140625" customWidth="1"/>
    <col min="3" max="3" width="18.44140625" customWidth="1"/>
    <col min="4" max="4" width="9.109375" customWidth="1"/>
    <col min="5" max="5" width="12.44140625" customWidth="1"/>
    <col min="6" max="6" width="24.5546875" customWidth="1"/>
    <col min="7" max="7" width="12.5546875" customWidth="1"/>
    <col min="8" max="8" width="10.44140625" customWidth="1"/>
    <col min="9" max="9" width="11.88671875" customWidth="1"/>
    <col min="10" max="11" width="10.44140625" bestFit="1" customWidth="1"/>
    <col min="13" max="13" width="10.44140625" bestFit="1" customWidth="1"/>
    <col min="14" max="14" width="9.44140625" bestFit="1" customWidth="1"/>
    <col min="15" max="15" width="10.44140625" bestFit="1" customWidth="1"/>
  </cols>
  <sheetData>
    <row r="1" spans="1:14" x14ac:dyDescent="0.3">
      <c r="G1" s="319" t="s">
        <v>0</v>
      </c>
      <c r="H1" s="319"/>
      <c r="I1" s="319"/>
      <c r="J1" s="319"/>
      <c r="K1" s="319"/>
    </row>
    <row r="2" spans="1:14" x14ac:dyDescent="0.3">
      <c r="G2" s="319" t="s">
        <v>272</v>
      </c>
      <c r="H2" s="319"/>
      <c r="I2" s="319"/>
      <c r="J2" s="319"/>
      <c r="K2" s="319"/>
    </row>
    <row r="3" spans="1:14" x14ac:dyDescent="0.3">
      <c r="G3" s="319" t="s">
        <v>313</v>
      </c>
      <c r="H3" s="319"/>
      <c r="I3" s="319"/>
      <c r="J3" s="319"/>
      <c r="K3" s="319"/>
    </row>
    <row r="4" spans="1:14" x14ac:dyDescent="0.3">
      <c r="G4" s="319" t="s">
        <v>314</v>
      </c>
      <c r="H4" s="319"/>
      <c r="I4" s="319"/>
      <c r="J4" s="319"/>
      <c r="K4" s="319"/>
    </row>
    <row r="5" spans="1:14" x14ac:dyDescent="0.3">
      <c r="G5" s="319" t="s">
        <v>315</v>
      </c>
      <c r="H5" s="319"/>
      <c r="I5" s="319"/>
      <c r="J5" s="319"/>
      <c r="K5" s="319"/>
    </row>
    <row r="6" spans="1:14" x14ac:dyDescent="0.3">
      <c r="G6" s="319" t="s">
        <v>321</v>
      </c>
      <c r="H6" s="319"/>
      <c r="I6" s="319"/>
      <c r="J6" s="319"/>
      <c r="K6" s="319"/>
    </row>
    <row r="7" spans="1:14" x14ac:dyDescent="0.3">
      <c r="G7" s="319" t="s">
        <v>322</v>
      </c>
      <c r="H7" s="319"/>
      <c r="I7" s="319"/>
      <c r="J7" s="319"/>
      <c r="K7" s="319"/>
    </row>
    <row r="8" spans="1:14" ht="12.75" customHeight="1" x14ac:dyDescent="0.3">
      <c r="G8" s="319" t="s">
        <v>316</v>
      </c>
      <c r="H8" s="319"/>
      <c r="I8" s="319"/>
      <c r="J8" s="319"/>
      <c r="K8" s="319"/>
    </row>
    <row r="9" spans="1:14" ht="15.6" x14ac:dyDescent="0.3">
      <c r="B9" s="320" t="s">
        <v>289</v>
      </c>
      <c r="C9" s="320"/>
      <c r="D9" s="320"/>
      <c r="E9" s="320"/>
      <c r="F9" s="320"/>
      <c r="G9" s="320"/>
      <c r="H9" s="320"/>
      <c r="I9" s="320"/>
      <c r="J9" s="320"/>
      <c r="K9" s="320"/>
    </row>
    <row r="10" spans="1:14" ht="22.65" customHeight="1" x14ac:dyDescent="0.3">
      <c r="B10" s="320" t="s">
        <v>1</v>
      </c>
      <c r="C10" s="320"/>
      <c r="D10" s="320"/>
      <c r="E10" s="320"/>
      <c r="F10" s="320"/>
      <c r="G10" s="320"/>
      <c r="H10" s="320"/>
      <c r="I10" s="320"/>
      <c r="J10" s="320"/>
      <c r="K10" s="320"/>
    </row>
    <row r="11" spans="1:14" ht="18.75" customHeight="1" x14ac:dyDescent="0.3">
      <c r="J11" s="321" t="s">
        <v>15</v>
      </c>
      <c r="K11" s="321"/>
    </row>
    <row r="12" spans="1:14" ht="24" x14ac:dyDescent="0.3">
      <c r="A12" s="262" t="s">
        <v>2</v>
      </c>
      <c r="B12" s="262" t="s">
        <v>3</v>
      </c>
      <c r="C12" s="3" t="s">
        <v>4</v>
      </c>
      <c r="D12" s="262" t="s">
        <v>6</v>
      </c>
      <c r="E12" s="262" t="s">
        <v>9</v>
      </c>
      <c r="F12" s="262" t="s">
        <v>7</v>
      </c>
      <c r="G12" s="262" t="s">
        <v>8</v>
      </c>
      <c r="H12" s="322" t="s">
        <v>10</v>
      </c>
      <c r="I12" s="323"/>
      <c r="J12" s="323"/>
      <c r="K12" s="324"/>
    </row>
    <row r="13" spans="1:14" ht="22.65" customHeight="1" x14ac:dyDescent="0.3">
      <c r="A13" s="264"/>
      <c r="B13" s="264"/>
      <c r="C13" s="4" t="s">
        <v>5</v>
      </c>
      <c r="D13" s="264"/>
      <c r="E13" s="264"/>
      <c r="F13" s="264"/>
      <c r="G13" s="264"/>
      <c r="H13" s="4" t="s">
        <v>11</v>
      </c>
      <c r="I13" s="4" t="s">
        <v>12</v>
      </c>
      <c r="J13" s="4" t="s">
        <v>13</v>
      </c>
      <c r="K13" s="4" t="s">
        <v>14</v>
      </c>
    </row>
    <row r="14" spans="1:14" ht="11.25" customHeight="1" thickBot="1" x14ac:dyDescent="0.35">
      <c r="A14" s="148">
        <v>1</v>
      </c>
      <c r="B14" s="148">
        <v>2</v>
      </c>
      <c r="C14" s="148">
        <v>3</v>
      </c>
      <c r="D14" s="148">
        <v>4</v>
      </c>
      <c r="E14" s="148">
        <v>5</v>
      </c>
      <c r="F14" s="148">
        <v>6</v>
      </c>
      <c r="G14" s="148">
        <v>7</v>
      </c>
      <c r="H14" s="148">
        <v>8</v>
      </c>
      <c r="I14" s="148">
        <v>9</v>
      </c>
      <c r="J14" s="148">
        <v>10</v>
      </c>
      <c r="K14" s="148">
        <v>11</v>
      </c>
    </row>
    <row r="15" spans="1:14" ht="18" customHeight="1" thickBot="1" x14ac:dyDescent="0.35">
      <c r="A15" s="226">
        <v>1</v>
      </c>
      <c r="B15" s="363" t="s">
        <v>17</v>
      </c>
      <c r="C15" s="364"/>
      <c r="D15" s="364"/>
      <c r="E15" s="364"/>
      <c r="F15" s="365"/>
      <c r="G15" s="227">
        <f t="shared" ref="G15:J15" si="0">SUM(G48,G57,G64,G68,G76+G78+G82+G110+G126+G129+G141+G194+G198+G143)</f>
        <v>9643235</v>
      </c>
      <c r="H15" s="227">
        <f t="shared" si="0"/>
        <v>2507860</v>
      </c>
      <c r="I15" s="227">
        <f t="shared" si="0"/>
        <v>3418842</v>
      </c>
      <c r="J15" s="227">
        <f t="shared" si="0"/>
        <v>1779485</v>
      </c>
      <c r="K15" s="227">
        <f>SUM(K48,K57,K64,K68,K76+K78+K82+K110+K126+K129+K141+K194+K198+K143)</f>
        <v>1937098</v>
      </c>
      <c r="N15" s="116"/>
    </row>
    <row r="16" spans="1:14" ht="38.25" customHeight="1" x14ac:dyDescent="0.3">
      <c r="A16" s="368"/>
      <c r="B16" s="266" t="s">
        <v>62</v>
      </c>
      <c r="C16" s="366" t="s">
        <v>16</v>
      </c>
      <c r="D16" s="149">
        <v>13</v>
      </c>
      <c r="E16" s="150" t="s">
        <v>19</v>
      </c>
      <c r="F16" s="134" t="s">
        <v>21</v>
      </c>
      <c r="G16" s="151">
        <f t="shared" ref="G16:G18" si="1">SUM(H16:K16)</f>
        <v>69200</v>
      </c>
      <c r="H16" s="152">
        <v>68200</v>
      </c>
      <c r="I16" s="153">
        <v>1000</v>
      </c>
      <c r="J16" s="153"/>
      <c r="K16" s="153"/>
    </row>
    <row r="17" spans="1:11" ht="19.5" customHeight="1" x14ac:dyDescent="0.3">
      <c r="A17" s="368"/>
      <c r="B17" s="266"/>
      <c r="C17" s="366"/>
      <c r="D17" s="268" t="s">
        <v>283</v>
      </c>
      <c r="E17" s="269"/>
      <c r="F17" s="270"/>
      <c r="G17" s="225">
        <f>SUM(G16)</f>
        <v>69200</v>
      </c>
      <c r="H17" s="225">
        <f t="shared" ref="H17:K17" si="2">SUM(H16)</f>
        <v>68200</v>
      </c>
      <c r="I17" s="225">
        <f t="shared" si="2"/>
        <v>1000</v>
      </c>
      <c r="J17" s="225">
        <f t="shared" si="2"/>
        <v>0</v>
      </c>
      <c r="K17" s="225">
        <f t="shared" si="2"/>
        <v>0</v>
      </c>
    </row>
    <row r="18" spans="1:11" ht="37.200000000000003" customHeight="1" x14ac:dyDescent="0.3">
      <c r="A18" s="368"/>
      <c r="B18" s="266"/>
      <c r="C18" s="366"/>
      <c r="D18" s="53">
        <v>131</v>
      </c>
      <c r="E18" s="85" t="s">
        <v>19</v>
      </c>
      <c r="F18" s="6" t="s">
        <v>21</v>
      </c>
      <c r="G18" s="32">
        <f t="shared" si="1"/>
        <v>4</v>
      </c>
      <c r="H18" s="29">
        <v>4</v>
      </c>
      <c r="I18" s="29"/>
      <c r="J18" s="29"/>
      <c r="K18" s="29"/>
    </row>
    <row r="19" spans="1:11" ht="16.5" customHeight="1" x14ac:dyDescent="0.3">
      <c r="A19" s="368"/>
      <c r="B19" s="266"/>
      <c r="C19" s="366"/>
      <c r="D19" s="268" t="s">
        <v>293</v>
      </c>
      <c r="E19" s="269"/>
      <c r="F19" s="270"/>
      <c r="G19" s="225">
        <f>SUM(G18)</f>
        <v>4</v>
      </c>
      <c r="H19" s="225">
        <f t="shared" ref="H19:K19" si="3">SUM(H18)</f>
        <v>4</v>
      </c>
      <c r="I19" s="225">
        <f t="shared" si="3"/>
        <v>0</v>
      </c>
      <c r="J19" s="225">
        <f t="shared" si="3"/>
        <v>0</v>
      </c>
      <c r="K19" s="225">
        <f t="shared" si="3"/>
        <v>0</v>
      </c>
    </row>
    <row r="20" spans="1:11" ht="18" customHeight="1" x14ac:dyDescent="0.3">
      <c r="A20" s="368"/>
      <c r="B20" s="266"/>
      <c r="C20" s="366"/>
      <c r="D20" s="254">
        <v>151</v>
      </c>
      <c r="E20" s="85" t="s">
        <v>18</v>
      </c>
      <c r="F20" s="5" t="s">
        <v>20</v>
      </c>
      <c r="G20" s="32">
        <f>SUM(H20:K20)</f>
        <v>275161</v>
      </c>
      <c r="H20" s="7">
        <v>95429</v>
      </c>
      <c r="I20" s="7">
        <v>63515</v>
      </c>
      <c r="J20" s="7">
        <v>61540</v>
      </c>
      <c r="K20" s="7">
        <v>54677</v>
      </c>
    </row>
    <row r="21" spans="1:11" ht="36.75" customHeight="1" x14ac:dyDescent="0.3">
      <c r="A21" s="368"/>
      <c r="B21" s="266"/>
      <c r="C21" s="366"/>
      <c r="D21" s="255"/>
      <c r="E21" s="85" t="s">
        <v>19</v>
      </c>
      <c r="F21" s="6" t="s">
        <v>21</v>
      </c>
      <c r="G21" s="32">
        <f t="shared" ref="G21:G46" si="4">SUM(H21:K21)</f>
        <v>3010</v>
      </c>
      <c r="H21" s="7">
        <v>2510</v>
      </c>
      <c r="I21" s="7">
        <v>500</v>
      </c>
      <c r="J21" s="7"/>
      <c r="K21" s="7"/>
    </row>
    <row r="22" spans="1:11" ht="13.65" customHeight="1" x14ac:dyDescent="0.3">
      <c r="A22" s="368"/>
      <c r="B22" s="266"/>
      <c r="C22" s="366"/>
      <c r="D22" s="255"/>
      <c r="E22" s="85" t="s">
        <v>22</v>
      </c>
      <c r="F22" s="5" t="s">
        <v>23</v>
      </c>
      <c r="G22" s="32">
        <f t="shared" si="4"/>
        <v>1255116</v>
      </c>
      <c r="H22" s="7">
        <v>418687</v>
      </c>
      <c r="I22" s="7">
        <v>333390</v>
      </c>
      <c r="J22" s="7">
        <v>302305</v>
      </c>
      <c r="K22" s="7">
        <v>200734</v>
      </c>
    </row>
    <row r="23" spans="1:11" ht="12.75" customHeight="1" x14ac:dyDescent="0.3">
      <c r="A23" s="368"/>
      <c r="B23" s="266"/>
      <c r="C23" s="366"/>
      <c r="D23" s="255"/>
      <c r="E23" s="85" t="s">
        <v>24</v>
      </c>
      <c r="F23" s="5" t="s">
        <v>25</v>
      </c>
      <c r="G23" s="32">
        <f t="shared" si="4"/>
        <v>7500</v>
      </c>
      <c r="H23" s="7">
        <v>3750</v>
      </c>
      <c r="I23" s="7">
        <v>3750</v>
      </c>
      <c r="J23" s="7"/>
      <c r="K23" s="7"/>
    </row>
    <row r="24" spans="1:11" ht="21.15" customHeight="1" x14ac:dyDescent="0.3">
      <c r="A24" s="368"/>
      <c r="B24" s="266"/>
      <c r="C24" s="366"/>
      <c r="D24" s="255"/>
      <c r="E24" s="85" t="s">
        <v>26</v>
      </c>
      <c r="F24" s="6" t="s">
        <v>27</v>
      </c>
      <c r="G24" s="32">
        <f t="shared" si="4"/>
        <v>6800</v>
      </c>
      <c r="H24" s="7">
        <v>3800</v>
      </c>
      <c r="I24" s="7">
        <v>2000</v>
      </c>
      <c r="J24" s="7">
        <v>1000</v>
      </c>
      <c r="K24" s="7"/>
    </row>
    <row r="25" spans="1:11" ht="25.95" customHeight="1" x14ac:dyDescent="0.3">
      <c r="A25" s="368"/>
      <c r="B25" s="266"/>
      <c r="C25" s="366"/>
      <c r="D25" s="255"/>
      <c r="E25" s="85" t="s">
        <v>290</v>
      </c>
      <c r="F25" s="6" t="s">
        <v>291</v>
      </c>
      <c r="G25" s="32">
        <f t="shared" si="4"/>
        <v>500</v>
      </c>
      <c r="H25" s="7">
        <v>200</v>
      </c>
      <c r="I25" s="7">
        <v>100</v>
      </c>
      <c r="J25" s="7">
        <v>100</v>
      </c>
      <c r="K25" s="7">
        <v>100</v>
      </c>
    </row>
    <row r="26" spans="1:11" ht="25.95" customHeight="1" x14ac:dyDescent="0.3">
      <c r="A26" s="368"/>
      <c r="B26" s="266"/>
      <c r="C26" s="366"/>
      <c r="D26" s="255"/>
      <c r="E26" s="85" t="s">
        <v>120</v>
      </c>
      <c r="F26" s="6" t="s">
        <v>292</v>
      </c>
      <c r="G26" s="32">
        <f t="shared" si="4"/>
        <v>652</v>
      </c>
      <c r="H26" s="7"/>
      <c r="I26" s="7"/>
      <c r="J26" s="7">
        <v>352</v>
      </c>
      <c r="K26" s="7">
        <v>300</v>
      </c>
    </row>
    <row r="27" spans="1:11" ht="25.95" customHeight="1" x14ac:dyDescent="0.3">
      <c r="A27" s="368"/>
      <c r="B27" s="266"/>
      <c r="C27" s="366"/>
      <c r="D27" s="255"/>
      <c r="E27" s="85" t="s">
        <v>305</v>
      </c>
      <c r="F27" s="6" t="s">
        <v>306</v>
      </c>
      <c r="G27" s="32">
        <f t="shared" si="4"/>
        <v>3350</v>
      </c>
      <c r="H27" s="7"/>
      <c r="I27" s="7">
        <v>1350</v>
      </c>
      <c r="J27" s="7"/>
      <c r="K27" s="7">
        <v>2000</v>
      </c>
    </row>
    <row r="28" spans="1:11" ht="15" customHeight="1" x14ac:dyDescent="0.3">
      <c r="A28" s="368"/>
      <c r="B28" s="266"/>
      <c r="C28" s="366"/>
      <c r="D28" s="255"/>
      <c r="E28" s="85" t="s">
        <v>41</v>
      </c>
      <c r="F28" s="6" t="s">
        <v>52</v>
      </c>
      <c r="G28" s="32">
        <f t="shared" si="4"/>
        <v>500</v>
      </c>
      <c r="H28" s="7">
        <v>200</v>
      </c>
      <c r="I28" s="7">
        <v>150</v>
      </c>
      <c r="J28" s="7">
        <v>100</v>
      </c>
      <c r="K28" s="7">
        <v>50</v>
      </c>
    </row>
    <row r="29" spans="1:11" ht="24.75" customHeight="1" x14ac:dyDescent="0.3">
      <c r="A29" s="368"/>
      <c r="B29" s="266"/>
      <c r="C29" s="366"/>
      <c r="D29" s="255"/>
      <c r="E29" s="85" t="s">
        <v>29</v>
      </c>
      <c r="F29" s="6" t="s">
        <v>30</v>
      </c>
      <c r="G29" s="32">
        <f t="shared" si="4"/>
        <v>32895</v>
      </c>
      <c r="H29" s="7">
        <v>13000</v>
      </c>
      <c r="I29" s="7">
        <v>5500</v>
      </c>
      <c r="J29" s="7">
        <v>4695</v>
      </c>
      <c r="K29" s="7">
        <v>9700</v>
      </c>
    </row>
    <row r="30" spans="1:11" ht="24" customHeight="1" x14ac:dyDescent="0.3">
      <c r="A30" s="368"/>
      <c r="B30" s="266"/>
      <c r="C30" s="366"/>
      <c r="D30" s="255"/>
      <c r="E30" s="85" t="s">
        <v>45</v>
      </c>
      <c r="F30" s="6" t="s">
        <v>56</v>
      </c>
      <c r="G30" s="32">
        <f t="shared" si="4"/>
        <v>4800</v>
      </c>
      <c r="H30" s="7">
        <v>1800</v>
      </c>
      <c r="I30" s="7">
        <v>1000</v>
      </c>
      <c r="J30" s="7">
        <v>1000</v>
      </c>
      <c r="K30" s="7">
        <v>1000</v>
      </c>
    </row>
    <row r="31" spans="1:11" ht="24" customHeight="1" x14ac:dyDescent="0.3">
      <c r="A31" s="368"/>
      <c r="B31" s="266"/>
      <c r="C31" s="366"/>
      <c r="D31" s="255"/>
      <c r="E31" s="85" t="s">
        <v>31</v>
      </c>
      <c r="F31" s="6" t="s">
        <v>32</v>
      </c>
      <c r="G31" s="32">
        <f t="shared" si="4"/>
        <v>11885</v>
      </c>
      <c r="H31" s="7">
        <v>3400</v>
      </c>
      <c r="I31" s="7"/>
      <c r="J31" s="7">
        <v>3520</v>
      </c>
      <c r="K31" s="7">
        <v>4965</v>
      </c>
    </row>
    <row r="32" spans="1:11" ht="15.75" customHeight="1" x14ac:dyDescent="0.3">
      <c r="A32" s="368"/>
      <c r="B32" s="266"/>
      <c r="C32" s="366"/>
      <c r="D32" s="255"/>
      <c r="E32" s="85" t="s">
        <v>33</v>
      </c>
      <c r="F32" s="6" t="s">
        <v>34</v>
      </c>
      <c r="G32" s="32">
        <f t="shared" si="4"/>
        <v>8170</v>
      </c>
      <c r="H32" s="7">
        <v>4435</v>
      </c>
      <c r="I32" s="7">
        <v>1000</v>
      </c>
      <c r="J32" s="7">
        <v>1000</v>
      </c>
      <c r="K32" s="7">
        <v>1735</v>
      </c>
    </row>
    <row r="33" spans="1:11" ht="15.75" customHeight="1" x14ac:dyDescent="0.3">
      <c r="A33" s="368"/>
      <c r="B33" s="266"/>
      <c r="C33" s="366"/>
      <c r="D33" s="255"/>
      <c r="E33" s="85" t="s">
        <v>47</v>
      </c>
      <c r="F33" s="6" t="s">
        <v>58</v>
      </c>
      <c r="G33" s="32">
        <f t="shared" si="4"/>
        <v>3250</v>
      </c>
      <c r="H33" s="7">
        <v>1000</v>
      </c>
      <c r="I33" s="7">
        <v>750</v>
      </c>
      <c r="J33" s="7">
        <v>500</v>
      </c>
      <c r="K33" s="7">
        <v>1000</v>
      </c>
    </row>
    <row r="34" spans="1:11" ht="15.75" customHeight="1" x14ac:dyDescent="0.3">
      <c r="A34" s="368"/>
      <c r="B34" s="266"/>
      <c r="C34" s="366"/>
      <c r="D34" s="255"/>
      <c r="E34" s="85" t="s">
        <v>312</v>
      </c>
      <c r="F34" s="6" t="s">
        <v>179</v>
      </c>
      <c r="G34" s="32">
        <f t="shared" si="4"/>
        <v>1200</v>
      </c>
      <c r="H34" s="7"/>
      <c r="I34" s="7"/>
      <c r="J34" s="7">
        <v>900</v>
      </c>
      <c r="K34" s="7">
        <v>300</v>
      </c>
    </row>
    <row r="35" spans="1:11" ht="15.75" customHeight="1" x14ac:dyDescent="0.3">
      <c r="A35" s="368"/>
      <c r="B35" s="266"/>
      <c r="C35" s="366"/>
      <c r="D35" s="255"/>
      <c r="E35" s="85" t="s">
        <v>48</v>
      </c>
      <c r="F35" s="6" t="s">
        <v>59</v>
      </c>
      <c r="G35" s="32">
        <f t="shared" si="4"/>
        <v>12000</v>
      </c>
      <c r="H35" s="7"/>
      <c r="I35" s="7">
        <v>12000</v>
      </c>
      <c r="J35" s="7"/>
      <c r="K35" s="7"/>
    </row>
    <row r="36" spans="1:11" ht="35.4" customHeight="1" x14ac:dyDescent="0.3">
      <c r="A36" s="368"/>
      <c r="B36" s="266"/>
      <c r="C36" s="366"/>
      <c r="D36" s="255"/>
      <c r="E36" s="85" t="s">
        <v>49</v>
      </c>
      <c r="F36" s="6" t="s">
        <v>60</v>
      </c>
      <c r="G36" s="32">
        <f t="shared" si="4"/>
        <v>4150</v>
      </c>
      <c r="H36" s="7">
        <v>4150</v>
      </c>
      <c r="I36" s="7"/>
      <c r="J36" s="7"/>
      <c r="K36" s="7"/>
    </row>
    <row r="37" spans="1:11" ht="23.25" customHeight="1" x14ac:dyDescent="0.3">
      <c r="A37" s="368"/>
      <c r="B37" s="266"/>
      <c r="C37" s="366"/>
      <c r="D37" s="255"/>
      <c r="E37" s="85" t="s">
        <v>35</v>
      </c>
      <c r="F37" s="6" t="s">
        <v>36</v>
      </c>
      <c r="G37" s="32">
        <f t="shared" si="4"/>
        <v>1500</v>
      </c>
      <c r="H37" s="7">
        <v>200</v>
      </c>
      <c r="I37" s="7">
        <v>1000</v>
      </c>
      <c r="J37" s="7"/>
      <c r="K37" s="7">
        <v>300</v>
      </c>
    </row>
    <row r="38" spans="1:11" ht="23.25" customHeight="1" x14ac:dyDescent="0.3">
      <c r="A38" s="368"/>
      <c r="B38" s="266"/>
      <c r="C38" s="366"/>
      <c r="D38" s="256"/>
      <c r="E38" s="85" t="s">
        <v>50</v>
      </c>
      <c r="F38" s="6" t="s">
        <v>61</v>
      </c>
      <c r="G38" s="32">
        <f t="shared" si="4"/>
        <v>562</v>
      </c>
      <c r="H38" s="7"/>
      <c r="I38" s="7"/>
      <c r="J38" s="7"/>
      <c r="K38" s="7">
        <v>562</v>
      </c>
    </row>
    <row r="39" spans="1:11" ht="15.75" customHeight="1" x14ac:dyDescent="0.3">
      <c r="A39" s="368"/>
      <c r="B39" s="266"/>
      <c r="C39" s="366"/>
      <c r="D39" s="268" t="s">
        <v>273</v>
      </c>
      <c r="E39" s="269"/>
      <c r="F39" s="270"/>
      <c r="G39" s="225">
        <f t="shared" ref="G39:J39" si="5">SUM(G20:G38)</f>
        <v>1633001</v>
      </c>
      <c r="H39" s="225">
        <f t="shared" si="5"/>
        <v>552561</v>
      </c>
      <c r="I39" s="225">
        <f t="shared" si="5"/>
        <v>426005</v>
      </c>
      <c r="J39" s="225">
        <f t="shared" si="5"/>
        <v>377012</v>
      </c>
      <c r="K39" s="225">
        <f>SUM(K20:K38)</f>
        <v>277423</v>
      </c>
    </row>
    <row r="40" spans="1:11" ht="14.25" customHeight="1" x14ac:dyDescent="0.3">
      <c r="A40" s="368"/>
      <c r="B40" s="266"/>
      <c r="C40" s="366"/>
      <c r="D40" s="257" t="s">
        <v>101</v>
      </c>
      <c r="E40" s="85" t="s">
        <v>22</v>
      </c>
      <c r="F40" s="5" t="s">
        <v>23</v>
      </c>
      <c r="G40" s="32">
        <f t="shared" si="4"/>
        <v>10167</v>
      </c>
      <c r="H40" s="7">
        <v>5300</v>
      </c>
      <c r="I40" s="7">
        <v>2100</v>
      </c>
      <c r="J40" s="7">
        <v>2070</v>
      </c>
      <c r="K40" s="7">
        <v>697</v>
      </c>
    </row>
    <row r="41" spans="1:11" ht="23.1" customHeight="1" x14ac:dyDescent="0.3">
      <c r="A41" s="368"/>
      <c r="B41" s="266"/>
      <c r="C41" s="366"/>
      <c r="D41" s="258"/>
      <c r="E41" s="85" t="s">
        <v>143</v>
      </c>
      <c r="F41" s="6" t="s">
        <v>167</v>
      </c>
      <c r="G41" s="32">
        <f t="shared" si="4"/>
        <v>750</v>
      </c>
      <c r="H41" s="7"/>
      <c r="I41" s="7"/>
      <c r="J41" s="7"/>
      <c r="K41" s="7">
        <v>750</v>
      </c>
    </row>
    <row r="42" spans="1:11" ht="14.25" customHeight="1" x14ac:dyDescent="0.3">
      <c r="A42" s="368"/>
      <c r="B42" s="266"/>
      <c r="C42" s="366"/>
      <c r="D42" s="268" t="s">
        <v>274</v>
      </c>
      <c r="E42" s="269"/>
      <c r="F42" s="270"/>
      <c r="G42" s="225">
        <f t="shared" ref="G42:J42" si="6">SUM(G40:G41)</f>
        <v>10917</v>
      </c>
      <c r="H42" s="225">
        <f t="shared" si="6"/>
        <v>5300</v>
      </c>
      <c r="I42" s="225">
        <f t="shared" si="6"/>
        <v>2100</v>
      </c>
      <c r="J42" s="225">
        <f t="shared" si="6"/>
        <v>2070</v>
      </c>
      <c r="K42" s="225">
        <f>SUM(K40:K41)</f>
        <v>1447</v>
      </c>
    </row>
    <row r="43" spans="1:11" ht="14.25" customHeight="1" x14ac:dyDescent="0.3">
      <c r="A43" s="368"/>
      <c r="B43" s="266"/>
      <c r="C43" s="366"/>
      <c r="D43" s="118" t="s">
        <v>195</v>
      </c>
      <c r="E43" s="85" t="s">
        <v>22</v>
      </c>
      <c r="F43" s="5" t="s">
        <v>23</v>
      </c>
      <c r="G43" s="128">
        <f>SUM(H43:K43)</f>
        <v>2359</v>
      </c>
      <c r="H43" s="128"/>
      <c r="I43" s="55"/>
      <c r="J43" s="128"/>
      <c r="K43" s="128">
        <v>2359</v>
      </c>
    </row>
    <row r="44" spans="1:11" ht="14.25" customHeight="1" x14ac:dyDescent="0.3">
      <c r="A44" s="368"/>
      <c r="B44" s="266"/>
      <c r="C44" s="366"/>
      <c r="D44" s="268" t="s">
        <v>308</v>
      </c>
      <c r="E44" s="269"/>
      <c r="F44" s="270"/>
      <c r="G44" s="225">
        <f>SUM(G43)</f>
        <v>2359</v>
      </c>
      <c r="H44" s="225">
        <f t="shared" ref="H44:K44" si="7">SUM(H43)</f>
        <v>0</v>
      </c>
      <c r="I44" s="225">
        <f t="shared" si="7"/>
        <v>0</v>
      </c>
      <c r="J44" s="225">
        <f t="shared" si="7"/>
        <v>0</v>
      </c>
      <c r="K44" s="225">
        <f t="shared" si="7"/>
        <v>2359</v>
      </c>
    </row>
    <row r="45" spans="1:11" ht="13.65" customHeight="1" x14ac:dyDescent="0.3">
      <c r="A45" s="368"/>
      <c r="B45" s="266"/>
      <c r="C45" s="366"/>
      <c r="D45" s="257" t="s">
        <v>102</v>
      </c>
      <c r="E45" s="85" t="s">
        <v>22</v>
      </c>
      <c r="F45" s="5" t="s">
        <v>23</v>
      </c>
      <c r="G45" s="32">
        <f t="shared" si="4"/>
        <v>1483</v>
      </c>
      <c r="H45" s="7">
        <v>1087</v>
      </c>
      <c r="I45" s="7"/>
      <c r="J45" s="7">
        <v>120</v>
      </c>
      <c r="K45" s="7">
        <v>276</v>
      </c>
    </row>
    <row r="46" spans="1:11" ht="26.4" customHeight="1" x14ac:dyDescent="0.3">
      <c r="A46" s="368"/>
      <c r="B46" s="266"/>
      <c r="C46" s="366"/>
      <c r="D46" s="258"/>
      <c r="E46" s="85" t="s">
        <v>143</v>
      </c>
      <c r="F46" s="6" t="s">
        <v>167</v>
      </c>
      <c r="G46" s="32">
        <f t="shared" si="4"/>
        <v>3924</v>
      </c>
      <c r="H46" s="7"/>
      <c r="I46" s="7">
        <v>3924</v>
      </c>
      <c r="J46" s="7"/>
      <c r="K46" s="7"/>
    </row>
    <row r="47" spans="1:11" ht="17.100000000000001" customHeight="1" thickBot="1" x14ac:dyDescent="0.35">
      <c r="A47" s="368"/>
      <c r="B47" s="266"/>
      <c r="C47" s="366"/>
      <c r="D47" s="360" t="s">
        <v>275</v>
      </c>
      <c r="E47" s="361"/>
      <c r="F47" s="362"/>
      <c r="G47" s="222">
        <f>SUM(G45:G46)</f>
        <v>5407</v>
      </c>
      <c r="H47" s="222">
        <f t="shared" ref="H47:K47" si="8">SUM(H45:H46)</f>
        <v>1087</v>
      </c>
      <c r="I47" s="222">
        <f t="shared" si="8"/>
        <v>3924</v>
      </c>
      <c r="J47" s="222">
        <f t="shared" si="8"/>
        <v>120</v>
      </c>
      <c r="K47" s="222">
        <f t="shared" si="8"/>
        <v>276</v>
      </c>
    </row>
    <row r="48" spans="1:11" ht="14.25" customHeight="1" thickBot="1" x14ac:dyDescent="0.35">
      <c r="A48" s="368"/>
      <c r="B48" s="267"/>
      <c r="C48" s="367"/>
      <c r="D48" s="357" t="s">
        <v>37</v>
      </c>
      <c r="E48" s="358"/>
      <c r="F48" s="359"/>
      <c r="G48" s="223">
        <f>SUM(G17,G19,G39,G42,G44+G47)</f>
        <v>1720888</v>
      </c>
      <c r="H48" s="223">
        <f>SUM(H17,H19,H39,H42,H44+H47)</f>
        <v>627152</v>
      </c>
      <c r="I48" s="223">
        <f>SUM(I17,I19,I39,I42,I44+I47)</f>
        <v>433029</v>
      </c>
      <c r="J48" s="223">
        <f>SUM(J17,J19,J39,J42,J44+J47)</f>
        <v>379202</v>
      </c>
      <c r="K48" s="224">
        <f>SUM(K17,K19,K39,K42,K44+K47)</f>
        <v>281505</v>
      </c>
    </row>
    <row r="49" spans="1:11" ht="23.1" customHeight="1" x14ac:dyDescent="0.3">
      <c r="A49" s="368"/>
      <c r="B49" s="265" t="s">
        <v>63</v>
      </c>
      <c r="C49" s="262" t="s">
        <v>64</v>
      </c>
      <c r="D49" s="197">
        <v>13</v>
      </c>
      <c r="E49" s="136" t="s">
        <v>65</v>
      </c>
      <c r="F49" s="65" t="s">
        <v>79</v>
      </c>
      <c r="G49" s="129">
        <f t="shared" ref="G49:G52" si="9">SUM(H49:K49)</f>
        <v>10135</v>
      </c>
      <c r="H49" s="130">
        <v>10135</v>
      </c>
      <c r="I49" s="130"/>
      <c r="J49" s="130"/>
      <c r="K49" s="130"/>
    </row>
    <row r="50" spans="1:11" ht="24.45" customHeight="1" x14ac:dyDescent="0.3">
      <c r="A50" s="368"/>
      <c r="B50" s="266"/>
      <c r="C50" s="263"/>
      <c r="D50" s="196">
        <v>145</v>
      </c>
      <c r="E50" s="85" t="s">
        <v>134</v>
      </c>
      <c r="F50" s="21" t="s">
        <v>164</v>
      </c>
      <c r="G50" s="33">
        <f t="shared" si="9"/>
        <v>2450</v>
      </c>
      <c r="H50" s="55"/>
      <c r="I50" s="55">
        <v>2450</v>
      </c>
      <c r="J50" s="55"/>
      <c r="K50" s="55"/>
    </row>
    <row r="51" spans="1:11" ht="22.65" customHeight="1" x14ac:dyDescent="0.3">
      <c r="A51" s="368"/>
      <c r="B51" s="266"/>
      <c r="C51" s="263"/>
      <c r="D51" s="137">
        <v>154</v>
      </c>
      <c r="E51" s="85" t="s">
        <v>65</v>
      </c>
      <c r="F51" s="21" t="s">
        <v>79</v>
      </c>
      <c r="G51" s="33">
        <f t="shared" si="9"/>
        <v>126328</v>
      </c>
      <c r="H51" s="22">
        <v>33904</v>
      </c>
      <c r="I51" s="22">
        <v>62881</v>
      </c>
      <c r="J51" s="22">
        <v>6200</v>
      </c>
      <c r="K51" s="22">
        <v>23343</v>
      </c>
    </row>
    <row r="52" spans="1:11" ht="23.25" customHeight="1" x14ac:dyDescent="0.3">
      <c r="A52" s="368"/>
      <c r="B52" s="266"/>
      <c r="C52" s="263"/>
      <c r="D52" s="297">
        <v>151</v>
      </c>
      <c r="E52" s="85" t="s">
        <v>65</v>
      </c>
      <c r="F52" s="25" t="s">
        <v>79</v>
      </c>
      <c r="G52" s="33">
        <f t="shared" si="9"/>
        <v>2880</v>
      </c>
      <c r="H52" s="22">
        <v>2880</v>
      </c>
      <c r="I52" s="22"/>
      <c r="J52" s="22"/>
      <c r="K52" s="22"/>
    </row>
    <row r="53" spans="1:11" x14ac:dyDescent="0.3">
      <c r="A53" s="368"/>
      <c r="B53" s="266"/>
      <c r="C53" s="263"/>
      <c r="D53" s="281"/>
      <c r="E53" s="85" t="s">
        <v>134</v>
      </c>
      <c r="F53" s="21" t="s">
        <v>164</v>
      </c>
      <c r="G53" s="33">
        <f t="shared" ref="G53:G56" si="10">SUM(H53:K53)</f>
        <v>6300</v>
      </c>
      <c r="H53" s="22"/>
      <c r="I53" s="22"/>
      <c r="J53" s="22">
        <v>6300</v>
      </c>
      <c r="K53" s="22"/>
    </row>
    <row r="54" spans="1:11" x14ac:dyDescent="0.3">
      <c r="A54" s="368"/>
      <c r="B54" s="266"/>
      <c r="C54" s="263"/>
      <c r="D54" s="282"/>
      <c r="E54" s="85" t="s">
        <v>67</v>
      </c>
      <c r="F54" s="22" t="s">
        <v>80</v>
      </c>
      <c r="G54" s="33">
        <f t="shared" si="10"/>
        <v>5500</v>
      </c>
      <c r="H54" s="22">
        <v>1500</v>
      </c>
      <c r="I54" s="22">
        <v>2000</v>
      </c>
      <c r="J54" s="22">
        <v>1500</v>
      </c>
      <c r="K54" s="22">
        <v>500</v>
      </c>
    </row>
    <row r="55" spans="1:11" ht="24" x14ac:dyDescent="0.3">
      <c r="A55" s="368"/>
      <c r="B55" s="266"/>
      <c r="C55" s="263"/>
      <c r="D55" s="297">
        <v>1418</v>
      </c>
      <c r="E55" s="85" t="s">
        <v>65</v>
      </c>
      <c r="F55" s="25" t="s">
        <v>79</v>
      </c>
      <c r="G55" s="33">
        <f t="shared" si="10"/>
        <v>157</v>
      </c>
      <c r="H55" s="22">
        <v>157</v>
      </c>
      <c r="I55" s="22"/>
      <c r="J55" s="22"/>
      <c r="K55" s="22"/>
    </row>
    <row r="56" spans="1:11" ht="15" thickBot="1" x14ac:dyDescent="0.35">
      <c r="A56" s="368"/>
      <c r="B56" s="266"/>
      <c r="C56" s="263"/>
      <c r="D56" s="281"/>
      <c r="E56" s="137" t="s">
        <v>134</v>
      </c>
      <c r="F56" s="131" t="s">
        <v>164</v>
      </c>
      <c r="G56" s="132">
        <f t="shared" si="10"/>
        <v>4550</v>
      </c>
      <c r="H56" s="133">
        <v>550</v>
      </c>
      <c r="I56" s="133"/>
      <c r="J56" s="133"/>
      <c r="K56" s="133">
        <v>4000</v>
      </c>
    </row>
    <row r="57" spans="1:11" ht="15" customHeight="1" thickBot="1" x14ac:dyDescent="0.35">
      <c r="A57" s="368"/>
      <c r="B57" s="267"/>
      <c r="C57" s="291"/>
      <c r="D57" s="292" t="s">
        <v>66</v>
      </c>
      <c r="E57" s="293"/>
      <c r="F57" s="294"/>
      <c r="G57" s="216">
        <f>SUM(G49:G56)</f>
        <v>158300</v>
      </c>
      <c r="H57" s="216">
        <f>SUM(H49:H56)</f>
        <v>49126</v>
      </c>
      <c r="I57" s="216">
        <f>SUM(I49:I56)</f>
        <v>67331</v>
      </c>
      <c r="J57" s="216">
        <f>SUM(J49:J56)</f>
        <v>14000</v>
      </c>
      <c r="K57" s="219">
        <f>SUM(K49:K56)</f>
        <v>27843</v>
      </c>
    </row>
    <row r="58" spans="1:11" ht="23.25" customHeight="1" x14ac:dyDescent="0.3">
      <c r="A58" s="368"/>
      <c r="B58" s="265" t="s">
        <v>72</v>
      </c>
      <c r="C58" s="262" t="s">
        <v>73</v>
      </c>
      <c r="D58" s="197">
        <v>13</v>
      </c>
      <c r="E58" s="136" t="s">
        <v>70</v>
      </c>
      <c r="F58" s="134" t="s">
        <v>83</v>
      </c>
      <c r="G58" s="60">
        <f t="shared" ref="G58:G63" si="11">SUM(H58:K58)</f>
        <v>465380</v>
      </c>
      <c r="H58" s="135">
        <v>260000</v>
      </c>
      <c r="I58" s="135">
        <v>205380</v>
      </c>
      <c r="J58" s="135"/>
      <c r="K58" s="135"/>
    </row>
    <row r="59" spans="1:11" ht="23.25" customHeight="1" x14ac:dyDescent="0.3">
      <c r="A59" s="368"/>
      <c r="B59" s="266"/>
      <c r="C59" s="263"/>
      <c r="D59" s="196">
        <v>1419</v>
      </c>
      <c r="E59" s="136" t="s">
        <v>70</v>
      </c>
      <c r="F59" s="134" t="s">
        <v>83</v>
      </c>
      <c r="G59" s="60">
        <f t="shared" si="11"/>
        <v>111718</v>
      </c>
      <c r="H59" s="135"/>
      <c r="I59" s="135"/>
      <c r="J59" s="135">
        <v>53829</v>
      </c>
      <c r="K59" s="135">
        <v>57889</v>
      </c>
    </row>
    <row r="60" spans="1:11" ht="24.6" customHeight="1" x14ac:dyDescent="0.3">
      <c r="A60" s="368"/>
      <c r="B60" s="266"/>
      <c r="C60" s="263"/>
      <c r="D60" s="297">
        <v>151</v>
      </c>
      <c r="E60" s="85" t="s">
        <v>120</v>
      </c>
      <c r="F60" s="6" t="s">
        <v>292</v>
      </c>
      <c r="G60" s="24">
        <f t="shared" si="11"/>
        <v>1000</v>
      </c>
      <c r="H60" s="47"/>
      <c r="I60" s="47">
        <v>1000</v>
      </c>
      <c r="J60" s="47"/>
      <c r="K60" s="47"/>
    </row>
    <row r="61" spans="1:11" ht="15" customHeight="1" x14ac:dyDescent="0.3">
      <c r="A61" s="368"/>
      <c r="B61" s="266"/>
      <c r="C61" s="263"/>
      <c r="D61" s="281"/>
      <c r="E61" s="85" t="s">
        <v>68</v>
      </c>
      <c r="F61" s="5" t="s">
        <v>81</v>
      </c>
      <c r="G61" s="24">
        <f t="shared" si="11"/>
        <v>12000</v>
      </c>
      <c r="H61" s="21">
        <v>3800</v>
      </c>
      <c r="I61" s="21">
        <v>6200</v>
      </c>
      <c r="J61" s="21">
        <v>1000</v>
      </c>
      <c r="K61" s="21">
        <v>1000</v>
      </c>
    </row>
    <row r="62" spans="1:11" ht="15" customHeight="1" x14ac:dyDescent="0.3">
      <c r="A62" s="368"/>
      <c r="B62" s="266"/>
      <c r="C62" s="263"/>
      <c r="D62" s="281"/>
      <c r="E62" s="85" t="s">
        <v>69</v>
      </c>
      <c r="F62" s="5" t="s">
        <v>82</v>
      </c>
      <c r="G62" s="24">
        <f t="shared" si="11"/>
        <v>6000</v>
      </c>
      <c r="H62" s="21">
        <v>2000</v>
      </c>
      <c r="I62" s="21">
        <v>4000</v>
      </c>
      <c r="J62" s="21"/>
      <c r="K62" s="21"/>
    </row>
    <row r="63" spans="1:11" ht="24.75" customHeight="1" thickBot="1" x14ac:dyDescent="0.35">
      <c r="A63" s="368"/>
      <c r="B63" s="266"/>
      <c r="C63" s="263"/>
      <c r="D63" s="281"/>
      <c r="E63" s="137" t="s">
        <v>70</v>
      </c>
      <c r="F63" s="138" t="s">
        <v>83</v>
      </c>
      <c r="G63" s="139">
        <f t="shared" si="11"/>
        <v>45000</v>
      </c>
      <c r="H63" s="140">
        <v>30000</v>
      </c>
      <c r="I63" s="140">
        <v>15000</v>
      </c>
      <c r="J63" s="140"/>
      <c r="K63" s="140"/>
    </row>
    <row r="64" spans="1:11" ht="15" customHeight="1" thickBot="1" x14ac:dyDescent="0.35">
      <c r="A64" s="368"/>
      <c r="B64" s="267"/>
      <c r="C64" s="291"/>
      <c r="D64" s="292" t="s">
        <v>71</v>
      </c>
      <c r="E64" s="293"/>
      <c r="F64" s="294"/>
      <c r="G64" s="216">
        <f>SUM(G58:G63)</f>
        <v>641098</v>
      </c>
      <c r="H64" s="216">
        <f t="shared" ref="H64:K64" si="12">SUM(H58:H63)</f>
        <v>295800</v>
      </c>
      <c r="I64" s="216">
        <f t="shared" si="12"/>
        <v>231580</v>
      </c>
      <c r="J64" s="216">
        <f t="shared" si="12"/>
        <v>54829</v>
      </c>
      <c r="K64" s="219">
        <f t="shared" si="12"/>
        <v>58889</v>
      </c>
    </row>
    <row r="65" spans="1:11" ht="15" customHeight="1" x14ac:dyDescent="0.3">
      <c r="A65" s="368"/>
      <c r="B65" s="265" t="s">
        <v>74</v>
      </c>
      <c r="C65" s="262" t="s">
        <v>75</v>
      </c>
      <c r="D65" s="125">
        <v>154</v>
      </c>
      <c r="E65" s="136" t="s">
        <v>76</v>
      </c>
      <c r="F65" s="120" t="s">
        <v>84</v>
      </c>
      <c r="G65" s="60">
        <f>SUM(H65:K65)</f>
        <v>10872</v>
      </c>
      <c r="H65" s="65">
        <v>5000</v>
      </c>
      <c r="I65" s="65">
        <v>5072</v>
      </c>
      <c r="J65" s="141"/>
      <c r="K65" s="141">
        <v>800</v>
      </c>
    </row>
    <row r="66" spans="1:11" ht="15" customHeight="1" x14ac:dyDescent="0.3">
      <c r="A66" s="368"/>
      <c r="B66" s="266"/>
      <c r="C66" s="263"/>
      <c r="D66" s="297">
        <v>151</v>
      </c>
      <c r="E66" s="85" t="s">
        <v>76</v>
      </c>
      <c r="F66" s="39" t="s">
        <v>84</v>
      </c>
      <c r="G66" s="24">
        <f>SUM(H66:K66)</f>
        <v>5800</v>
      </c>
      <c r="H66" s="21">
        <v>2000</v>
      </c>
      <c r="I66" s="21">
        <v>2000</v>
      </c>
      <c r="J66" s="21">
        <v>1000</v>
      </c>
      <c r="K66" s="21">
        <v>800</v>
      </c>
    </row>
    <row r="67" spans="1:11" ht="15" customHeight="1" thickBot="1" x14ac:dyDescent="0.35">
      <c r="A67" s="368"/>
      <c r="B67" s="266"/>
      <c r="C67" s="263"/>
      <c r="D67" s="281"/>
      <c r="E67" s="137" t="s">
        <v>77</v>
      </c>
      <c r="F67" s="138" t="s">
        <v>85</v>
      </c>
      <c r="G67" s="139">
        <f>SUM(H67:K67)</f>
        <v>52000</v>
      </c>
      <c r="H67" s="140">
        <v>13500</v>
      </c>
      <c r="I67" s="140">
        <v>28500</v>
      </c>
      <c r="J67" s="140">
        <v>10000</v>
      </c>
      <c r="K67" s="140"/>
    </row>
    <row r="68" spans="1:11" ht="15" customHeight="1" thickBot="1" x14ac:dyDescent="0.35">
      <c r="A68" s="368"/>
      <c r="B68" s="267"/>
      <c r="C68" s="291"/>
      <c r="D68" s="292" t="s">
        <v>87</v>
      </c>
      <c r="E68" s="293"/>
      <c r="F68" s="294"/>
      <c r="G68" s="216">
        <f>SUM(G65:G67)</f>
        <v>68672</v>
      </c>
      <c r="H68" s="216">
        <f>SUM(H65:H67)</f>
        <v>20500</v>
      </c>
      <c r="I68" s="216">
        <f>SUM(I65:I67)</f>
        <v>35572</v>
      </c>
      <c r="J68" s="216">
        <f>SUM(J65:J67)</f>
        <v>11000</v>
      </c>
      <c r="K68" s="219">
        <f>SUM(K65:K67)</f>
        <v>1600</v>
      </c>
    </row>
    <row r="69" spans="1:11" ht="15" customHeight="1" x14ac:dyDescent="0.3">
      <c r="A69" s="368"/>
      <c r="B69" s="265" t="s">
        <v>88</v>
      </c>
      <c r="C69" s="262" t="s">
        <v>89</v>
      </c>
      <c r="D69" s="197">
        <v>13</v>
      </c>
      <c r="E69" s="136" t="s">
        <v>93</v>
      </c>
      <c r="F69" s="124" t="s">
        <v>98</v>
      </c>
      <c r="G69" s="60">
        <f t="shared" ref="G69:G75" si="13">SUM(H69:K69)</f>
        <v>11360</v>
      </c>
      <c r="H69" s="61">
        <v>11360</v>
      </c>
      <c r="I69" s="61"/>
      <c r="J69" s="61"/>
      <c r="K69" s="61"/>
    </row>
    <row r="70" spans="1:11" ht="15" customHeight="1" x14ac:dyDescent="0.3">
      <c r="A70" s="368"/>
      <c r="B70" s="266"/>
      <c r="C70" s="263"/>
      <c r="D70" s="46">
        <v>145</v>
      </c>
      <c r="E70" s="136" t="s">
        <v>93</v>
      </c>
      <c r="F70" s="195" t="s">
        <v>98</v>
      </c>
      <c r="G70" s="60">
        <f t="shared" si="13"/>
        <v>2500</v>
      </c>
      <c r="H70" s="61"/>
      <c r="I70" s="61"/>
      <c r="J70" s="61">
        <v>2500</v>
      </c>
      <c r="K70" s="61"/>
    </row>
    <row r="71" spans="1:11" ht="23.25" customHeight="1" x14ac:dyDescent="0.3">
      <c r="A71" s="368"/>
      <c r="B71" s="266"/>
      <c r="C71" s="263"/>
      <c r="D71" s="297">
        <v>151</v>
      </c>
      <c r="E71" s="85" t="s">
        <v>45</v>
      </c>
      <c r="F71" s="6" t="s">
        <v>56</v>
      </c>
      <c r="G71" s="24">
        <f t="shared" si="13"/>
        <v>40077</v>
      </c>
      <c r="H71" s="21">
        <v>8400</v>
      </c>
      <c r="I71" s="21">
        <v>24930</v>
      </c>
      <c r="J71" s="21">
        <v>2512</v>
      </c>
      <c r="K71" s="21">
        <v>4235</v>
      </c>
    </row>
    <row r="72" spans="1:11" ht="15" customHeight="1" x14ac:dyDescent="0.3">
      <c r="A72" s="368"/>
      <c r="B72" s="266"/>
      <c r="C72" s="263"/>
      <c r="D72" s="281"/>
      <c r="E72" s="85" t="s">
        <v>93</v>
      </c>
      <c r="F72" s="5" t="s">
        <v>98</v>
      </c>
      <c r="G72" s="24">
        <f t="shared" si="13"/>
        <v>9300</v>
      </c>
      <c r="H72" s="21">
        <v>3000</v>
      </c>
      <c r="I72" s="21">
        <v>3800</v>
      </c>
      <c r="J72" s="21">
        <v>2500</v>
      </c>
      <c r="K72" s="21"/>
    </row>
    <row r="73" spans="1:11" ht="15" customHeight="1" x14ac:dyDescent="0.3">
      <c r="A73" s="368"/>
      <c r="B73" s="266"/>
      <c r="C73" s="263"/>
      <c r="D73" s="281"/>
      <c r="E73" s="85" t="s">
        <v>33</v>
      </c>
      <c r="F73" s="5" t="s">
        <v>34</v>
      </c>
      <c r="G73" s="24">
        <f t="shared" si="13"/>
        <v>57500</v>
      </c>
      <c r="H73" s="21">
        <v>3000</v>
      </c>
      <c r="I73" s="21">
        <v>7000</v>
      </c>
      <c r="J73" s="21">
        <v>32500</v>
      </c>
      <c r="K73" s="21">
        <v>15000</v>
      </c>
    </row>
    <row r="74" spans="1:11" ht="24.75" customHeight="1" x14ac:dyDescent="0.3">
      <c r="A74" s="368"/>
      <c r="B74" s="266"/>
      <c r="C74" s="263"/>
      <c r="D74" s="281"/>
      <c r="E74" s="137" t="s">
        <v>94</v>
      </c>
      <c r="F74" s="138" t="s">
        <v>99</v>
      </c>
      <c r="G74" s="139">
        <f t="shared" si="13"/>
        <v>8000</v>
      </c>
      <c r="H74" s="140">
        <v>2000</v>
      </c>
      <c r="I74" s="140">
        <v>4000</v>
      </c>
      <c r="J74" s="140">
        <v>1000</v>
      </c>
      <c r="K74" s="140">
        <v>1000</v>
      </c>
    </row>
    <row r="75" spans="1:11" ht="18.45" customHeight="1" x14ac:dyDescent="0.3">
      <c r="A75" s="368"/>
      <c r="B75" s="266"/>
      <c r="C75" s="350"/>
      <c r="D75" s="282"/>
      <c r="E75" s="85" t="s">
        <v>174</v>
      </c>
      <c r="F75" s="6" t="s">
        <v>179</v>
      </c>
      <c r="G75" s="24">
        <f t="shared" si="13"/>
        <v>50</v>
      </c>
      <c r="H75" s="21"/>
      <c r="I75" s="21"/>
      <c r="J75" s="21"/>
      <c r="K75" s="21">
        <v>50</v>
      </c>
    </row>
    <row r="76" spans="1:11" ht="15" customHeight="1" thickBot="1" x14ac:dyDescent="0.35">
      <c r="A76" s="368"/>
      <c r="B76" s="267"/>
      <c r="C76" s="291"/>
      <c r="D76" s="357" t="s">
        <v>92</v>
      </c>
      <c r="E76" s="358"/>
      <c r="F76" s="359"/>
      <c r="G76" s="220">
        <f>SUM(G69:G74)</f>
        <v>128737</v>
      </c>
      <c r="H76" s="220">
        <f>SUM(H69:H74)</f>
        <v>27760</v>
      </c>
      <c r="I76" s="220">
        <f>SUM(I69:I74)</f>
        <v>39730</v>
      </c>
      <c r="J76" s="220">
        <f>SUM(J69:J74)</f>
        <v>41012</v>
      </c>
      <c r="K76" s="221">
        <f>SUM(K69:K75)</f>
        <v>20285</v>
      </c>
    </row>
    <row r="77" spans="1:11" ht="23.1" customHeight="1" thickBot="1" x14ac:dyDescent="0.35">
      <c r="A77" s="368"/>
      <c r="B77" s="265" t="s">
        <v>103</v>
      </c>
      <c r="C77" s="262" t="s">
        <v>104</v>
      </c>
      <c r="D77" s="119">
        <v>151</v>
      </c>
      <c r="E77" s="142" t="s">
        <v>29</v>
      </c>
      <c r="F77" s="122" t="s">
        <v>30</v>
      </c>
      <c r="G77" s="143">
        <f>SUM(H77:K77)</f>
        <v>30000</v>
      </c>
      <c r="H77" s="143"/>
      <c r="I77" s="144">
        <v>2000</v>
      </c>
      <c r="J77" s="144">
        <v>26000</v>
      </c>
      <c r="K77" s="143">
        <v>2000</v>
      </c>
    </row>
    <row r="78" spans="1:11" ht="15" customHeight="1" thickBot="1" x14ac:dyDescent="0.35">
      <c r="A78" s="368"/>
      <c r="B78" s="267"/>
      <c r="C78" s="291"/>
      <c r="D78" s="292" t="s">
        <v>105</v>
      </c>
      <c r="E78" s="293"/>
      <c r="F78" s="294"/>
      <c r="G78" s="216">
        <f>SUM(G77)</f>
        <v>30000</v>
      </c>
      <c r="H78" s="216">
        <f t="shared" ref="H78:K78" si="14">SUM(H77)</f>
        <v>0</v>
      </c>
      <c r="I78" s="216">
        <f t="shared" si="14"/>
        <v>2000</v>
      </c>
      <c r="J78" s="216">
        <f t="shared" si="14"/>
        <v>26000</v>
      </c>
      <c r="K78" s="219">
        <f t="shared" si="14"/>
        <v>2000</v>
      </c>
    </row>
    <row r="79" spans="1:11" ht="14.25" customHeight="1" x14ac:dyDescent="0.3">
      <c r="A79" s="368"/>
      <c r="B79" s="265" t="s">
        <v>110</v>
      </c>
      <c r="C79" s="262" t="s">
        <v>107</v>
      </c>
      <c r="D79" s="197">
        <v>13</v>
      </c>
      <c r="E79" s="136" t="s">
        <v>106</v>
      </c>
      <c r="F79" s="123" t="s">
        <v>109</v>
      </c>
      <c r="G79" s="60">
        <f>SUM(H79:K79)</f>
        <v>111809</v>
      </c>
      <c r="H79" s="61">
        <v>21280</v>
      </c>
      <c r="I79" s="61">
        <v>41879</v>
      </c>
      <c r="J79" s="61">
        <v>12160</v>
      </c>
      <c r="K79" s="61">
        <v>36490</v>
      </c>
    </row>
    <row r="80" spans="1:11" ht="13.65" customHeight="1" x14ac:dyDescent="0.3">
      <c r="A80" s="368"/>
      <c r="B80" s="266"/>
      <c r="C80" s="263"/>
      <c r="D80" s="46">
        <v>149</v>
      </c>
      <c r="E80" s="85" t="s">
        <v>47</v>
      </c>
      <c r="F80" s="23" t="s">
        <v>58</v>
      </c>
      <c r="G80" s="24">
        <f>SUM(H80:K80)</f>
        <v>19725</v>
      </c>
      <c r="H80" s="25">
        <v>5479</v>
      </c>
      <c r="I80" s="25">
        <v>5580</v>
      </c>
      <c r="J80" s="25">
        <v>5116</v>
      </c>
      <c r="K80" s="25">
        <v>3550</v>
      </c>
    </row>
    <row r="81" spans="1:11" ht="21.75" customHeight="1" thickBot="1" x14ac:dyDescent="0.35">
      <c r="A81" s="368"/>
      <c r="B81" s="266"/>
      <c r="C81" s="263"/>
      <c r="D81" s="198">
        <v>151</v>
      </c>
      <c r="E81" s="137" t="s">
        <v>47</v>
      </c>
      <c r="F81" s="121" t="s">
        <v>58</v>
      </c>
      <c r="G81" s="139">
        <f>SUM(H81:K81)</f>
        <v>21600</v>
      </c>
      <c r="H81" s="131">
        <v>5050</v>
      </c>
      <c r="I81" s="131">
        <v>10110</v>
      </c>
      <c r="J81" s="131">
        <v>5020</v>
      </c>
      <c r="K81" s="131">
        <v>1420</v>
      </c>
    </row>
    <row r="82" spans="1:11" ht="15" customHeight="1" thickBot="1" x14ac:dyDescent="0.35">
      <c r="A82" s="368"/>
      <c r="B82" s="267"/>
      <c r="C82" s="291"/>
      <c r="D82" s="292" t="s">
        <v>108</v>
      </c>
      <c r="E82" s="293"/>
      <c r="F82" s="294"/>
      <c r="G82" s="216">
        <f>SUM(G79:G81)</f>
        <v>153134</v>
      </c>
      <c r="H82" s="216">
        <f>SUM(H79:H81)</f>
        <v>31809</v>
      </c>
      <c r="I82" s="216">
        <f>SUM(I79:I81)</f>
        <v>57569</v>
      </c>
      <c r="J82" s="216">
        <f>SUM(J79:J81)</f>
        <v>22296</v>
      </c>
      <c r="K82" s="219">
        <f>SUM(K79:K81)</f>
        <v>41460</v>
      </c>
    </row>
    <row r="83" spans="1:11" ht="25.5" customHeight="1" x14ac:dyDescent="0.3">
      <c r="A83" s="368"/>
      <c r="B83" s="351" t="s">
        <v>111</v>
      </c>
      <c r="C83" s="299" t="s">
        <v>124</v>
      </c>
      <c r="D83" s="273">
        <v>142</v>
      </c>
      <c r="E83" s="194" t="s">
        <v>112</v>
      </c>
      <c r="F83" s="123" t="s">
        <v>153</v>
      </c>
      <c r="G83" s="60">
        <f>SUM(H83:K83)</f>
        <v>13900</v>
      </c>
      <c r="H83" s="61">
        <v>3400</v>
      </c>
      <c r="I83" s="61">
        <v>3500</v>
      </c>
      <c r="J83" s="61">
        <v>3470</v>
      </c>
      <c r="K83" s="61">
        <v>3530</v>
      </c>
    </row>
    <row r="84" spans="1:11" ht="23.25" customHeight="1" x14ac:dyDescent="0.3">
      <c r="A84" s="368"/>
      <c r="B84" s="352"/>
      <c r="C84" s="300"/>
      <c r="D84" s="273"/>
      <c r="E84" s="46" t="s">
        <v>113</v>
      </c>
      <c r="F84" s="23" t="s">
        <v>153</v>
      </c>
      <c r="G84" s="24">
        <f t="shared" ref="G84:G99" si="15">SUM(H84:K84)</f>
        <v>400</v>
      </c>
      <c r="H84" s="25">
        <v>100</v>
      </c>
      <c r="I84" s="25">
        <v>100</v>
      </c>
      <c r="J84" s="25">
        <v>100</v>
      </c>
      <c r="K84" s="25">
        <v>100</v>
      </c>
    </row>
    <row r="85" spans="1:11" ht="25.5" customHeight="1" x14ac:dyDescent="0.3">
      <c r="A85" s="368"/>
      <c r="B85" s="352"/>
      <c r="C85" s="300"/>
      <c r="D85" s="273"/>
      <c r="E85" s="46" t="s">
        <v>114</v>
      </c>
      <c r="F85" s="23" t="s">
        <v>153</v>
      </c>
      <c r="G85" s="24">
        <f t="shared" si="15"/>
        <v>600</v>
      </c>
      <c r="H85" s="25">
        <v>150</v>
      </c>
      <c r="I85" s="25">
        <v>150</v>
      </c>
      <c r="J85" s="25">
        <v>150</v>
      </c>
      <c r="K85" s="25">
        <v>150</v>
      </c>
    </row>
    <row r="86" spans="1:11" ht="15" customHeight="1" x14ac:dyDescent="0.3">
      <c r="A86" s="368"/>
      <c r="B86" s="352"/>
      <c r="C86" s="300"/>
      <c r="D86" s="273"/>
      <c r="E86" s="46" t="s">
        <v>115</v>
      </c>
      <c r="F86" s="26" t="s">
        <v>154</v>
      </c>
      <c r="G86" s="24">
        <f t="shared" si="15"/>
        <v>21400</v>
      </c>
      <c r="H86" s="25">
        <v>4100</v>
      </c>
      <c r="I86" s="25">
        <v>4100</v>
      </c>
      <c r="J86" s="25">
        <v>4100</v>
      </c>
      <c r="K86" s="25">
        <v>9100</v>
      </c>
    </row>
    <row r="87" spans="1:11" ht="15" customHeight="1" x14ac:dyDescent="0.3">
      <c r="A87" s="368"/>
      <c r="B87" s="352"/>
      <c r="C87" s="300"/>
      <c r="D87" s="273"/>
      <c r="E87" s="46" t="s">
        <v>116</v>
      </c>
      <c r="F87" s="26" t="s">
        <v>155</v>
      </c>
      <c r="G87" s="24">
        <f t="shared" si="15"/>
        <v>22800</v>
      </c>
      <c r="H87" s="25">
        <v>5700</v>
      </c>
      <c r="I87" s="25">
        <v>5700</v>
      </c>
      <c r="J87" s="25">
        <v>5700</v>
      </c>
      <c r="K87" s="25">
        <v>5700</v>
      </c>
    </row>
    <row r="88" spans="1:11" ht="24" customHeight="1" x14ac:dyDescent="0.3">
      <c r="A88" s="368"/>
      <c r="B88" s="352"/>
      <c r="C88" s="300"/>
      <c r="D88" s="273"/>
      <c r="E88" s="46" t="s">
        <v>117</v>
      </c>
      <c r="F88" s="23" t="s">
        <v>276</v>
      </c>
      <c r="G88" s="24">
        <f t="shared" si="15"/>
        <v>8100</v>
      </c>
      <c r="H88" s="25">
        <v>2025</v>
      </c>
      <c r="I88" s="25">
        <v>2025</v>
      </c>
      <c r="J88" s="25">
        <v>2025</v>
      </c>
      <c r="K88" s="25">
        <v>2025</v>
      </c>
    </row>
    <row r="89" spans="1:11" ht="22.65" customHeight="1" x14ac:dyDescent="0.3">
      <c r="A89" s="368"/>
      <c r="B89" s="352"/>
      <c r="C89" s="300"/>
      <c r="D89" s="273"/>
      <c r="E89" s="46" t="s">
        <v>118</v>
      </c>
      <c r="F89" s="23" t="s">
        <v>156</v>
      </c>
      <c r="G89" s="24">
        <f t="shared" si="15"/>
        <v>9380</v>
      </c>
      <c r="H89" s="25">
        <v>2340</v>
      </c>
      <c r="I89" s="25">
        <v>2350</v>
      </c>
      <c r="J89" s="25">
        <v>2340</v>
      </c>
      <c r="K89" s="25">
        <v>2350</v>
      </c>
    </row>
    <row r="90" spans="1:11" ht="24" customHeight="1" x14ac:dyDescent="0.3">
      <c r="A90" s="368"/>
      <c r="B90" s="352"/>
      <c r="C90" s="300"/>
      <c r="D90" s="273"/>
      <c r="E90" s="46" t="s">
        <v>119</v>
      </c>
      <c r="F90" s="23" t="s">
        <v>157</v>
      </c>
      <c r="G90" s="24">
        <f t="shared" si="15"/>
        <v>8500</v>
      </c>
      <c r="H90" s="25">
        <v>2000</v>
      </c>
      <c r="I90" s="25">
        <v>2160</v>
      </c>
      <c r="J90" s="25">
        <v>2160</v>
      </c>
      <c r="K90" s="25">
        <v>2180</v>
      </c>
    </row>
    <row r="91" spans="1:11" ht="22.65" customHeight="1" x14ac:dyDescent="0.3">
      <c r="A91" s="368"/>
      <c r="B91" s="352"/>
      <c r="C91" s="300"/>
      <c r="D91" s="273"/>
      <c r="E91" s="46" t="s">
        <v>120</v>
      </c>
      <c r="F91" s="23" t="s">
        <v>158</v>
      </c>
      <c r="G91" s="24">
        <f t="shared" si="15"/>
        <v>15200</v>
      </c>
      <c r="H91" s="25">
        <v>3560</v>
      </c>
      <c r="I91" s="25">
        <v>3602</v>
      </c>
      <c r="J91" s="25">
        <v>3580</v>
      </c>
      <c r="K91" s="25">
        <v>4458</v>
      </c>
    </row>
    <row r="92" spans="1:11" ht="15" customHeight="1" x14ac:dyDescent="0.3">
      <c r="A92" s="368"/>
      <c r="B92" s="352"/>
      <c r="C92" s="300"/>
      <c r="D92" s="273"/>
      <c r="E92" s="46" t="s">
        <v>121</v>
      </c>
      <c r="F92" s="26" t="s">
        <v>159</v>
      </c>
      <c r="G92" s="24">
        <f t="shared" si="15"/>
        <v>201000</v>
      </c>
      <c r="H92" s="25">
        <v>56900</v>
      </c>
      <c r="I92" s="25">
        <v>57000</v>
      </c>
      <c r="J92" s="25">
        <v>56900</v>
      </c>
      <c r="K92" s="25">
        <v>30200</v>
      </c>
    </row>
    <row r="93" spans="1:11" ht="15" customHeight="1" x14ac:dyDescent="0.3">
      <c r="A93" s="368"/>
      <c r="B93" s="352"/>
      <c r="C93" s="300"/>
      <c r="D93" s="273"/>
      <c r="E93" s="46" t="s">
        <v>40</v>
      </c>
      <c r="F93" s="57" t="s">
        <v>51</v>
      </c>
      <c r="G93" s="24">
        <f t="shared" si="15"/>
        <v>102433</v>
      </c>
      <c r="H93" s="25">
        <v>26827</v>
      </c>
      <c r="I93" s="25">
        <v>28241</v>
      </c>
      <c r="J93" s="25">
        <v>24865</v>
      </c>
      <c r="K93" s="25">
        <v>22500</v>
      </c>
    </row>
    <row r="94" spans="1:11" ht="36" customHeight="1" x14ac:dyDescent="0.3">
      <c r="A94" s="368"/>
      <c r="B94" s="352"/>
      <c r="C94" s="300"/>
      <c r="D94" s="273"/>
      <c r="E94" s="46" t="s">
        <v>28</v>
      </c>
      <c r="F94" s="23" t="s">
        <v>286</v>
      </c>
      <c r="G94" s="24">
        <f t="shared" si="15"/>
        <v>8216</v>
      </c>
      <c r="H94" s="25">
        <v>2054</v>
      </c>
      <c r="I94" s="25">
        <v>2054</v>
      </c>
      <c r="J94" s="25">
        <v>2054</v>
      </c>
      <c r="K94" s="25">
        <v>2054</v>
      </c>
    </row>
    <row r="95" spans="1:11" ht="22.65" customHeight="1" x14ac:dyDescent="0.3">
      <c r="A95" s="368"/>
      <c r="B95" s="352"/>
      <c r="C95" s="300"/>
      <c r="D95" s="273"/>
      <c r="E95" s="46" t="s">
        <v>78</v>
      </c>
      <c r="F95" s="23" t="s">
        <v>86</v>
      </c>
      <c r="G95" s="24">
        <f t="shared" si="15"/>
        <v>225</v>
      </c>
      <c r="H95" s="25"/>
      <c r="I95" s="25">
        <v>165</v>
      </c>
      <c r="J95" s="25"/>
      <c r="K95" s="25">
        <v>60</v>
      </c>
    </row>
    <row r="96" spans="1:11" ht="25.2" customHeight="1" x14ac:dyDescent="0.3">
      <c r="A96" s="368"/>
      <c r="B96" s="352"/>
      <c r="C96" s="300"/>
      <c r="D96" s="273"/>
      <c r="E96" s="46" t="s">
        <v>171</v>
      </c>
      <c r="F96" s="23" t="s">
        <v>172</v>
      </c>
      <c r="G96" s="24">
        <f t="shared" si="15"/>
        <v>258420</v>
      </c>
      <c r="H96" s="25">
        <v>57692</v>
      </c>
      <c r="I96" s="25">
        <v>46722</v>
      </c>
      <c r="J96" s="25">
        <v>68892</v>
      </c>
      <c r="K96" s="25">
        <v>85114</v>
      </c>
    </row>
    <row r="97" spans="1:11" ht="22.65" customHeight="1" x14ac:dyDescent="0.3">
      <c r="A97" s="368"/>
      <c r="B97" s="352"/>
      <c r="C97" s="300"/>
      <c r="D97" s="273"/>
      <c r="E97" s="46" t="s">
        <v>173</v>
      </c>
      <c r="F97" s="23" t="s">
        <v>178</v>
      </c>
      <c r="G97" s="24">
        <f t="shared" si="15"/>
        <v>20039</v>
      </c>
      <c r="H97" s="25">
        <v>5632</v>
      </c>
      <c r="I97" s="25">
        <v>9086</v>
      </c>
      <c r="J97" s="25">
        <v>12817</v>
      </c>
      <c r="K97" s="25">
        <v>-7496</v>
      </c>
    </row>
    <row r="98" spans="1:11" ht="15.6" customHeight="1" x14ac:dyDescent="0.3">
      <c r="A98" s="368"/>
      <c r="B98" s="352"/>
      <c r="C98" s="300"/>
      <c r="D98" s="273"/>
      <c r="E98" s="46" t="s">
        <v>174</v>
      </c>
      <c r="F98" s="23" t="s">
        <v>179</v>
      </c>
      <c r="G98" s="24">
        <f t="shared" si="15"/>
        <v>310819</v>
      </c>
      <c r="H98" s="25">
        <v>82400</v>
      </c>
      <c r="I98" s="25">
        <v>90108</v>
      </c>
      <c r="J98" s="25">
        <v>76516</v>
      </c>
      <c r="K98" s="25">
        <v>61795</v>
      </c>
    </row>
    <row r="99" spans="1:11" ht="34.5" customHeight="1" x14ac:dyDescent="0.3">
      <c r="A99" s="368"/>
      <c r="B99" s="352"/>
      <c r="C99" s="300"/>
      <c r="D99" s="258"/>
      <c r="E99" s="46" t="s">
        <v>122</v>
      </c>
      <c r="F99" s="6" t="s">
        <v>160</v>
      </c>
      <c r="G99" s="24">
        <f t="shared" si="15"/>
        <v>600</v>
      </c>
      <c r="H99" s="21">
        <v>200</v>
      </c>
      <c r="I99" s="21">
        <v>200</v>
      </c>
      <c r="J99" s="21">
        <v>200</v>
      </c>
      <c r="K99" s="21"/>
    </row>
    <row r="100" spans="1:11" ht="15" customHeight="1" x14ac:dyDescent="0.3">
      <c r="A100" s="368"/>
      <c r="B100" s="352"/>
      <c r="C100" s="300"/>
      <c r="D100" s="268" t="s">
        <v>277</v>
      </c>
      <c r="E100" s="269"/>
      <c r="F100" s="270"/>
      <c r="G100" s="218">
        <f>SUM(G83:G99)</f>
        <v>1002032</v>
      </c>
      <c r="H100" s="218">
        <f>SUM(H83:H99)</f>
        <v>255080</v>
      </c>
      <c r="I100" s="218">
        <f>SUM(I83:I99)</f>
        <v>257263</v>
      </c>
      <c r="J100" s="218">
        <f>SUM(J83:J99)</f>
        <v>265869</v>
      </c>
      <c r="K100" s="218">
        <f>SUM(K83:K99)</f>
        <v>223820</v>
      </c>
    </row>
    <row r="101" spans="1:11" ht="23.25" customHeight="1" x14ac:dyDescent="0.3">
      <c r="A101" s="368"/>
      <c r="B101" s="352"/>
      <c r="C101" s="300"/>
      <c r="D101" s="257">
        <v>151</v>
      </c>
      <c r="E101" s="85" t="s">
        <v>112</v>
      </c>
      <c r="F101" s="23" t="s">
        <v>153</v>
      </c>
      <c r="G101" s="24">
        <f>SUM(H101:K101)</f>
        <v>15096</v>
      </c>
      <c r="H101" s="21">
        <v>4077</v>
      </c>
      <c r="I101" s="21">
        <v>2735</v>
      </c>
      <c r="J101" s="21">
        <v>2221</v>
      </c>
      <c r="K101" s="21">
        <v>6063</v>
      </c>
    </row>
    <row r="102" spans="1:11" ht="16.5" customHeight="1" x14ac:dyDescent="0.3">
      <c r="A102" s="368"/>
      <c r="B102" s="352"/>
      <c r="C102" s="300"/>
      <c r="D102" s="273"/>
      <c r="E102" s="85" t="s">
        <v>116</v>
      </c>
      <c r="F102" s="26" t="s">
        <v>155</v>
      </c>
      <c r="G102" s="24">
        <f t="shared" ref="G102:G106" si="16">SUM(H102:K102)</f>
        <v>24734</v>
      </c>
      <c r="H102" s="21">
        <v>5000</v>
      </c>
      <c r="I102" s="21">
        <v>6270</v>
      </c>
      <c r="J102" s="21">
        <v>5060</v>
      </c>
      <c r="K102" s="21">
        <v>8404</v>
      </c>
    </row>
    <row r="103" spans="1:11" ht="23.25" customHeight="1" x14ac:dyDescent="0.3">
      <c r="A103" s="368"/>
      <c r="B103" s="352"/>
      <c r="C103" s="300"/>
      <c r="D103" s="273"/>
      <c r="E103" s="85" t="s">
        <v>117</v>
      </c>
      <c r="F103" s="23" t="s">
        <v>276</v>
      </c>
      <c r="G103" s="24">
        <f t="shared" si="16"/>
        <v>12828</v>
      </c>
      <c r="H103" s="21">
        <v>2840</v>
      </c>
      <c r="I103" s="21">
        <v>3105</v>
      </c>
      <c r="J103" s="21">
        <v>2699</v>
      </c>
      <c r="K103" s="21">
        <v>4184</v>
      </c>
    </row>
    <row r="104" spans="1:11" ht="23.25" customHeight="1" x14ac:dyDescent="0.3">
      <c r="A104" s="368"/>
      <c r="B104" s="352"/>
      <c r="C104" s="300"/>
      <c r="D104" s="273"/>
      <c r="E104" s="85" t="s">
        <v>118</v>
      </c>
      <c r="F104" s="23" t="s">
        <v>156</v>
      </c>
      <c r="G104" s="24">
        <f t="shared" si="16"/>
        <v>3583</v>
      </c>
      <c r="H104" s="21">
        <v>2230</v>
      </c>
      <c r="I104" s="21">
        <v>1114</v>
      </c>
      <c r="J104" s="21">
        <v>200</v>
      </c>
      <c r="K104" s="21">
        <v>39</v>
      </c>
    </row>
    <row r="105" spans="1:11" ht="15" customHeight="1" x14ac:dyDescent="0.3">
      <c r="A105" s="368"/>
      <c r="B105" s="352"/>
      <c r="C105" s="300"/>
      <c r="D105" s="273"/>
      <c r="E105" s="85" t="s">
        <v>40</v>
      </c>
      <c r="F105" s="26" t="s">
        <v>51</v>
      </c>
      <c r="G105" s="24">
        <f t="shared" si="16"/>
        <v>32900</v>
      </c>
      <c r="H105" s="21">
        <v>4000</v>
      </c>
      <c r="I105" s="21">
        <v>2000</v>
      </c>
      <c r="J105" s="21">
        <v>2000</v>
      </c>
      <c r="K105" s="21">
        <v>24900</v>
      </c>
    </row>
    <row r="106" spans="1:11" ht="36" customHeight="1" x14ac:dyDescent="0.3">
      <c r="A106" s="368"/>
      <c r="B106" s="352"/>
      <c r="C106" s="301"/>
      <c r="D106" s="258"/>
      <c r="E106" s="85" t="s">
        <v>28</v>
      </c>
      <c r="F106" s="23" t="s">
        <v>166</v>
      </c>
      <c r="G106" s="24">
        <f t="shared" si="16"/>
        <v>8813</v>
      </c>
      <c r="H106" s="21"/>
      <c r="I106" s="21"/>
      <c r="J106" s="21"/>
      <c r="K106" s="21">
        <v>8813</v>
      </c>
    </row>
    <row r="107" spans="1:11" ht="15" customHeight="1" x14ac:dyDescent="0.3">
      <c r="A107" s="368"/>
      <c r="B107" s="352"/>
      <c r="C107" s="301"/>
      <c r="D107" s="298" t="s">
        <v>273</v>
      </c>
      <c r="E107" s="298"/>
      <c r="F107" s="298"/>
      <c r="G107" s="218">
        <f t="shared" ref="G107:J107" si="17">SUM(G101:G106)</f>
        <v>97954</v>
      </c>
      <c r="H107" s="218">
        <f t="shared" si="17"/>
        <v>18147</v>
      </c>
      <c r="I107" s="218">
        <f t="shared" si="17"/>
        <v>15224</v>
      </c>
      <c r="J107" s="218">
        <f t="shared" si="17"/>
        <v>12180</v>
      </c>
      <c r="K107" s="218">
        <f>SUM(K101:K106)</f>
        <v>52403</v>
      </c>
    </row>
    <row r="108" spans="1:11" ht="15" customHeight="1" x14ac:dyDescent="0.3">
      <c r="A108" s="368"/>
      <c r="B108" s="352"/>
      <c r="C108" s="301"/>
      <c r="D108" s="46" t="s">
        <v>195</v>
      </c>
      <c r="E108" s="213" t="s">
        <v>121</v>
      </c>
      <c r="F108" s="46" t="s">
        <v>159</v>
      </c>
      <c r="G108" s="48">
        <f>SUM(H108:K108)</f>
        <v>90</v>
      </c>
      <c r="H108" s="48"/>
      <c r="I108" s="48"/>
      <c r="J108" s="48"/>
      <c r="K108" s="48">
        <v>90</v>
      </c>
    </row>
    <row r="109" spans="1:11" ht="15" customHeight="1" x14ac:dyDescent="0.3">
      <c r="A109" s="368"/>
      <c r="B109" s="352"/>
      <c r="C109" s="301"/>
      <c r="D109" s="268" t="s">
        <v>308</v>
      </c>
      <c r="E109" s="269"/>
      <c r="F109" s="270"/>
      <c r="G109" s="218">
        <f>SUM(H109:K109)</f>
        <v>90</v>
      </c>
      <c r="H109" s="218">
        <f t="shared" ref="H109:J109" si="18">SUM(H108)</f>
        <v>0</v>
      </c>
      <c r="I109" s="218">
        <f t="shared" si="18"/>
        <v>0</v>
      </c>
      <c r="J109" s="218">
        <f t="shared" si="18"/>
        <v>0</v>
      </c>
      <c r="K109" s="218">
        <f>SUM(K108)</f>
        <v>90</v>
      </c>
    </row>
    <row r="110" spans="1:11" ht="15" customHeight="1" thickBot="1" x14ac:dyDescent="0.35">
      <c r="A110" s="368"/>
      <c r="B110" s="353"/>
      <c r="C110" s="302"/>
      <c r="D110" s="357" t="s">
        <v>123</v>
      </c>
      <c r="E110" s="358"/>
      <c r="F110" s="359"/>
      <c r="G110" s="220">
        <f>SUM(G100,G107,G109)</f>
        <v>1100076</v>
      </c>
      <c r="H110" s="220">
        <f t="shared" ref="H110:K110" si="19">SUM(H100,H107,H109)</f>
        <v>273227</v>
      </c>
      <c r="I110" s="220">
        <f t="shared" si="19"/>
        <v>272487</v>
      </c>
      <c r="J110" s="220">
        <f t="shared" si="19"/>
        <v>278049</v>
      </c>
      <c r="K110" s="220">
        <f t="shared" si="19"/>
        <v>276313</v>
      </c>
    </row>
    <row r="111" spans="1:11" ht="15" customHeight="1" x14ac:dyDescent="0.3">
      <c r="A111" s="368"/>
      <c r="B111" s="265" t="s">
        <v>130</v>
      </c>
      <c r="C111" s="262" t="s">
        <v>129</v>
      </c>
      <c r="D111" s="197">
        <v>13</v>
      </c>
      <c r="E111" s="136" t="s">
        <v>50</v>
      </c>
      <c r="F111" s="145" t="s">
        <v>61</v>
      </c>
      <c r="G111" s="60">
        <f>SUM(H111:K111)</f>
        <v>73000</v>
      </c>
      <c r="H111" s="135">
        <v>20000</v>
      </c>
      <c r="I111" s="135">
        <v>40000</v>
      </c>
      <c r="J111" s="135">
        <v>10000</v>
      </c>
      <c r="K111" s="135">
        <v>3000</v>
      </c>
    </row>
    <row r="112" spans="1:11" ht="15" customHeight="1" x14ac:dyDescent="0.3">
      <c r="A112" s="368"/>
      <c r="B112" s="266"/>
      <c r="C112" s="263"/>
      <c r="D112" s="208"/>
      <c r="E112" s="210" t="s">
        <v>280</v>
      </c>
      <c r="F112" s="207" t="s">
        <v>281</v>
      </c>
      <c r="G112" s="60">
        <f>SUM(H112:K112)</f>
        <v>266</v>
      </c>
      <c r="H112" s="135"/>
      <c r="I112" s="135"/>
      <c r="J112" s="135"/>
      <c r="K112" s="135">
        <v>266</v>
      </c>
    </row>
    <row r="113" spans="1:11" ht="15" customHeight="1" x14ac:dyDescent="0.3">
      <c r="A113" s="368"/>
      <c r="B113" s="266"/>
      <c r="C113" s="263"/>
      <c r="D113" s="297">
        <v>151</v>
      </c>
      <c r="E113" s="85" t="s">
        <v>125</v>
      </c>
      <c r="F113" s="26" t="s">
        <v>161</v>
      </c>
      <c r="G113" s="24">
        <f>SUM(H113:K113)</f>
        <v>14335</v>
      </c>
      <c r="H113" s="25">
        <v>3310</v>
      </c>
      <c r="I113" s="25">
        <v>3000</v>
      </c>
      <c r="J113" s="25">
        <v>7325</v>
      </c>
      <c r="K113" s="25">
        <v>700</v>
      </c>
    </row>
    <row r="114" spans="1:11" ht="24" customHeight="1" x14ac:dyDescent="0.3">
      <c r="A114" s="368"/>
      <c r="B114" s="266"/>
      <c r="C114" s="263"/>
      <c r="D114" s="281"/>
      <c r="E114" s="85" t="s">
        <v>175</v>
      </c>
      <c r="F114" s="23" t="s">
        <v>177</v>
      </c>
      <c r="G114" s="24">
        <f>SUM(H114:K114)</f>
        <v>9025</v>
      </c>
      <c r="H114" s="25">
        <v>1500</v>
      </c>
      <c r="I114" s="25">
        <v>2500</v>
      </c>
      <c r="J114" s="25">
        <v>3000</v>
      </c>
      <c r="K114" s="25">
        <v>2025</v>
      </c>
    </row>
    <row r="115" spans="1:11" ht="23.25" customHeight="1" x14ac:dyDescent="0.3">
      <c r="A115" s="368"/>
      <c r="B115" s="266"/>
      <c r="C115" s="263"/>
      <c r="D115" s="281"/>
      <c r="E115" s="85" t="s">
        <v>126</v>
      </c>
      <c r="F115" s="23" t="s">
        <v>162</v>
      </c>
      <c r="G115" s="24">
        <f t="shared" ref="G115:G128" si="20">SUM(H115:K115)</f>
        <v>19041</v>
      </c>
      <c r="H115" s="25">
        <v>2309</v>
      </c>
      <c r="I115" s="25">
        <v>2310</v>
      </c>
      <c r="J115" s="25">
        <v>12110</v>
      </c>
      <c r="K115" s="25">
        <v>2312</v>
      </c>
    </row>
    <row r="116" spans="1:11" ht="16.2" customHeight="1" x14ac:dyDescent="0.3">
      <c r="A116" s="368"/>
      <c r="B116" s="266"/>
      <c r="C116" s="263"/>
      <c r="D116" s="281"/>
      <c r="E116" s="85" t="s">
        <v>145</v>
      </c>
      <c r="F116" s="23" t="s">
        <v>169</v>
      </c>
      <c r="G116" s="24">
        <f t="shared" si="20"/>
        <v>84855</v>
      </c>
      <c r="H116" s="25">
        <v>25500</v>
      </c>
      <c r="I116" s="25">
        <v>30400</v>
      </c>
      <c r="J116" s="25">
        <v>30600</v>
      </c>
      <c r="K116" s="25">
        <v>-1645</v>
      </c>
    </row>
    <row r="117" spans="1:11" ht="24" customHeight="1" x14ac:dyDescent="0.3">
      <c r="A117" s="368"/>
      <c r="B117" s="266"/>
      <c r="C117" s="263"/>
      <c r="D117" s="281"/>
      <c r="E117" s="85" t="s">
        <v>176</v>
      </c>
      <c r="F117" s="23" t="s">
        <v>172</v>
      </c>
      <c r="G117" s="24">
        <f t="shared" si="20"/>
        <v>50486</v>
      </c>
      <c r="H117" s="25">
        <v>10000</v>
      </c>
      <c r="I117" s="25">
        <v>15600</v>
      </c>
      <c r="J117" s="25">
        <v>15600</v>
      </c>
      <c r="K117" s="25">
        <v>9286</v>
      </c>
    </row>
    <row r="118" spans="1:11" ht="17.399999999999999" customHeight="1" x14ac:dyDescent="0.3">
      <c r="A118" s="368"/>
      <c r="B118" s="266"/>
      <c r="C118" s="263"/>
      <c r="D118" s="281"/>
      <c r="E118" s="85" t="s">
        <v>48</v>
      </c>
      <c r="F118" s="23" t="s">
        <v>59</v>
      </c>
      <c r="G118" s="24">
        <f t="shared" si="20"/>
        <v>43200</v>
      </c>
      <c r="H118" s="25">
        <v>20000</v>
      </c>
      <c r="I118" s="25">
        <v>15600</v>
      </c>
      <c r="J118" s="25">
        <v>15500</v>
      </c>
      <c r="K118" s="25">
        <v>-7900</v>
      </c>
    </row>
    <row r="119" spans="1:11" ht="37.5" customHeight="1" x14ac:dyDescent="0.3">
      <c r="A119" s="368"/>
      <c r="B119" s="266"/>
      <c r="C119" s="263"/>
      <c r="D119" s="281"/>
      <c r="E119" s="85" t="s">
        <v>122</v>
      </c>
      <c r="F119" s="6" t="s">
        <v>160</v>
      </c>
      <c r="G119" s="24">
        <f t="shared" si="20"/>
        <v>295695</v>
      </c>
      <c r="H119" s="25">
        <v>128810</v>
      </c>
      <c r="I119" s="25">
        <v>34315</v>
      </c>
      <c r="J119" s="25">
        <v>14673</v>
      </c>
      <c r="K119" s="25">
        <v>117897</v>
      </c>
    </row>
    <row r="120" spans="1:11" ht="36" customHeight="1" x14ac:dyDescent="0.3">
      <c r="A120" s="368"/>
      <c r="B120" s="266"/>
      <c r="C120" s="263"/>
      <c r="D120" s="281"/>
      <c r="E120" s="85" t="s">
        <v>49</v>
      </c>
      <c r="F120" s="6" t="s">
        <v>60</v>
      </c>
      <c r="G120" s="24">
        <f t="shared" si="20"/>
        <v>790809</v>
      </c>
      <c r="H120" s="25">
        <v>220200</v>
      </c>
      <c r="I120" s="25">
        <v>238652</v>
      </c>
      <c r="J120" s="25">
        <v>235200</v>
      </c>
      <c r="K120" s="25">
        <v>96757</v>
      </c>
    </row>
    <row r="121" spans="1:11" ht="16.95" customHeight="1" x14ac:dyDescent="0.3">
      <c r="A121" s="368"/>
      <c r="B121" s="266"/>
      <c r="C121" s="263"/>
      <c r="D121" s="282"/>
      <c r="E121" s="85" t="s">
        <v>50</v>
      </c>
      <c r="F121" s="6" t="s">
        <v>61</v>
      </c>
      <c r="G121" s="24">
        <f t="shared" si="20"/>
        <v>87379</v>
      </c>
      <c r="H121" s="25">
        <v>29300</v>
      </c>
      <c r="I121" s="25">
        <v>29605</v>
      </c>
      <c r="J121" s="25">
        <v>22010</v>
      </c>
      <c r="K121" s="25">
        <v>6464</v>
      </c>
    </row>
    <row r="122" spans="1:11" ht="38.25" customHeight="1" x14ac:dyDescent="0.3">
      <c r="A122" s="368"/>
      <c r="B122" s="266"/>
      <c r="C122" s="263"/>
      <c r="D122" s="15" t="s">
        <v>128</v>
      </c>
      <c r="E122" s="85" t="s">
        <v>122</v>
      </c>
      <c r="F122" s="6" t="s">
        <v>160</v>
      </c>
      <c r="G122" s="24">
        <f t="shared" si="20"/>
        <v>22113</v>
      </c>
      <c r="H122" s="25">
        <v>6550</v>
      </c>
      <c r="I122" s="25">
        <v>7220</v>
      </c>
      <c r="J122" s="25">
        <v>5220</v>
      </c>
      <c r="K122" s="25">
        <v>3123</v>
      </c>
    </row>
    <row r="123" spans="1:11" ht="37.5" customHeight="1" x14ac:dyDescent="0.3">
      <c r="A123" s="368"/>
      <c r="B123" s="266"/>
      <c r="C123" s="263"/>
      <c r="D123" s="15" t="s">
        <v>102</v>
      </c>
      <c r="E123" s="85" t="s">
        <v>122</v>
      </c>
      <c r="F123" s="6" t="s">
        <v>160</v>
      </c>
      <c r="G123" s="24">
        <f t="shared" si="20"/>
        <v>13521</v>
      </c>
      <c r="H123" s="25">
        <v>9600</v>
      </c>
      <c r="I123" s="25">
        <v>400</v>
      </c>
      <c r="J123" s="25">
        <v>2120</v>
      </c>
      <c r="K123" s="25">
        <v>1401</v>
      </c>
    </row>
    <row r="124" spans="1:11" ht="15.75" customHeight="1" x14ac:dyDescent="0.3">
      <c r="A124" s="368"/>
      <c r="B124" s="266"/>
      <c r="C124" s="263"/>
      <c r="D124" s="257">
        <v>157</v>
      </c>
      <c r="E124" s="85" t="s">
        <v>125</v>
      </c>
      <c r="F124" s="26" t="s">
        <v>161</v>
      </c>
      <c r="G124" s="24">
        <f t="shared" si="20"/>
        <v>50000</v>
      </c>
      <c r="H124" s="25">
        <v>5500</v>
      </c>
      <c r="I124" s="25">
        <v>21000</v>
      </c>
      <c r="J124" s="25">
        <v>11000</v>
      </c>
      <c r="K124" s="25">
        <v>12500</v>
      </c>
    </row>
    <row r="125" spans="1:11" ht="37.5" customHeight="1" thickBot="1" x14ac:dyDescent="0.35">
      <c r="A125" s="368"/>
      <c r="B125" s="266"/>
      <c r="C125" s="263"/>
      <c r="D125" s="273"/>
      <c r="E125" s="137" t="s">
        <v>122</v>
      </c>
      <c r="F125" s="138" t="s">
        <v>160</v>
      </c>
      <c r="G125" s="139">
        <f t="shared" si="20"/>
        <v>13590</v>
      </c>
      <c r="H125" s="131">
        <v>2000</v>
      </c>
      <c r="I125" s="131">
        <v>5000</v>
      </c>
      <c r="J125" s="131">
        <v>4000</v>
      </c>
      <c r="K125" s="131">
        <v>2590</v>
      </c>
    </row>
    <row r="126" spans="1:11" ht="15" customHeight="1" thickBot="1" x14ac:dyDescent="0.35">
      <c r="A126" s="368"/>
      <c r="B126" s="267"/>
      <c r="C126" s="291"/>
      <c r="D126" s="292" t="s">
        <v>127</v>
      </c>
      <c r="E126" s="293"/>
      <c r="F126" s="294"/>
      <c r="G126" s="216">
        <f>SUM(G111:G125)</f>
        <v>1567315</v>
      </c>
      <c r="H126" s="216">
        <f>SUM(H111:H125)</f>
        <v>484579</v>
      </c>
      <c r="I126" s="216">
        <f>SUM(I111:I125)</f>
        <v>445602</v>
      </c>
      <c r="J126" s="216">
        <f>SUM(J111:J125)</f>
        <v>388358</v>
      </c>
      <c r="K126" s="219">
        <f>SUM(K111:K125)</f>
        <v>248776</v>
      </c>
    </row>
    <row r="127" spans="1:11" ht="15" customHeight="1" x14ac:dyDescent="0.3">
      <c r="A127" s="368"/>
      <c r="B127" s="266" t="s">
        <v>131</v>
      </c>
      <c r="C127" s="263" t="s">
        <v>132</v>
      </c>
      <c r="D127" s="255">
        <v>151</v>
      </c>
      <c r="E127" s="136" t="s">
        <v>121</v>
      </c>
      <c r="F127" s="126" t="s">
        <v>159</v>
      </c>
      <c r="G127" s="60">
        <f t="shared" si="20"/>
        <v>9317</v>
      </c>
      <c r="H127" s="65"/>
      <c r="I127" s="65">
        <v>2000</v>
      </c>
      <c r="J127" s="65">
        <v>1999</v>
      </c>
      <c r="K127" s="65">
        <v>5318</v>
      </c>
    </row>
    <row r="128" spans="1:11" ht="15" customHeight="1" x14ac:dyDescent="0.3">
      <c r="A128" s="368"/>
      <c r="B128" s="266"/>
      <c r="C128" s="263"/>
      <c r="D128" s="255"/>
      <c r="E128" s="85" t="s">
        <v>278</v>
      </c>
      <c r="F128" s="26" t="s">
        <v>279</v>
      </c>
      <c r="G128" s="24">
        <f t="shared" si="20"/>
        <v>8000</v>
      </c>
      <c r="H128" s="21"/>
      <c r="I128" s="21">
        <v>4000</v>
      </c>
      <c r="J128" s="21">
        <v>4000</v>
      </c>
      <c r="K128" s="21"/>
    </row>
    <row r="129" spans="1:11" ht="15" customHeight="1" x14ac:dyDescent="0.3">
      <c r="A129" s="368"/>
      <c r="B129" s="267"/>
      <c r="C129" s="264"/>
      <c r="D129" s="268" t="s">
        <v>136</v>
      </c>
      <c r="E129" s="269"/>
      <c r="F129" s="270"/>
      <c r="G129" s="218">
        <f>SUM(G127:G128)</f>
        <v>17317</v>
      </c>
      <c r="H129" s="218">
        <f>SUM(H127:H128)</f>
        <v>0</v>
      </c>
      <c r="I129" s="218">
        <f>SUM(I127:I128)</f>
        <v>6000</v>
      </c>
      <c r="J129" s="218">
        <f>SUM(J127:J128)</f>
        <v>5999</v>
      </c>
      <c r="K129" s="218">
        <f>SUM(K127:K128)</f>
        <v>5318</v>
      </c>
    </row>
    <row r="130" spans="1:11" ht="23.85" customHeight="1" x14ac:dyDescent="0.3">
      <c r="A130" s="368"/>
      <c r="B130" s="265" t="s">
        <v>137</v>
      </c>
      <c r="C130" s="262" t="s">
        <v>138</v>
      </c>
      <c r="D130" s="137">
        <v>147</v>
      </c>
      <c r="E130" s="85" t="s">
        <v>70</v>
      </c>
      <c r="F130" s="23" t="s">
        <v>83</v>
      </c>
      <c r="G130" s="24">
        <f t="shared" ref="G130:G140" si="21">SUM(H130:K130)</f>
        <v>654390</v>
      </c>
      <c r="H130" s="48"/>
      <c r="I130" s="47">
        <v>648390</v>
      </c>
      <c r="J130" s="47">
        <v>6000</v>
      </c>
      <c r="K130" s="47"/>
    </row>
    <row r="131" spans="1:11" ht="34.5" customHeight="1" x14ac:dyDescent="0.3">
      <c r="A131" s="368"/>
      <c r="B131" s="266"/>
      <c r="C131" s="263"/>
      <c r="D131" s="380">
        <v>151</v>
      </c>
      <c r="E131" s="85" t="s">
        <v>19</v>
      </c>
      <c r="F131" s="6" t="s">
        <v>21</v>
      </c>
      <c r="G131" s="24">
        <f t="shared" si="21"/>
        <v>6380</v>
      </c>
      <c r="H131" s="21">
        <v>3450</v>
      </c>
      <c r="I131" s="21">
        <v>2350</v>
      </c>
      <c r="J131" s="21">
        <v>410</v>
      </c>
      <c r="K131" s="21">
        <v>170</v>
      </c>
    </row>
    <row r="132" spans="1:11" ht="44.85" customHeight="1" x14ac:dyDescent="0.3">
      <c r="A132" s="368"/>
      <c r="B132" s="266"/>
      <c r="C132" s="263"/>
      <c r="D132" s="381"/>
      <c r="E132" s="85" t="s">
        <v>133</v>
      </c>
      <c r="F132" s="6" t="s">
        <v>163</v>
      </c>
      <c r="G132" s="24">
        <f t="shared" si="21"/>
        <v>12000</v>
      </c>
      <c r="H132" s="21">
        <v>500</v>
      </c>
      <c r="I132" s="21">
        <v>5000</v>
      </c>
      <c r="J132" s="21">
        <v>5000</v>
      </c>
      <c r="K132" s="21">
        <v>1500</v>
      </c>
    </row>
    <row r="133" spans="1:11" ht="23.25" customHeight="1" x14ac:dyDescent="0.3">
      <c r="A133" s="368"/>
      <c r="B133" s="266"/>
      <c r="C133" s="263"/>
      <c r="D133" s="381"/>
      <c r="E133" s="85" t="s">
        <v>70</v>
      </c>
      <c r="F133" s="6" t="s">
        <v>83</v>
      </c>
      <c r="G133" s="24">
        <f t="shared" si="21"/>
        <v>495</v>
      </c>
      <c r="H133" s="21">
        <v>495</v>
      </c>
      <c r="I133" s="21"/>
      <c r="J133" s="21"/>
      <c r="K133" s="21"/>
    </row>
    <row r="134" spans="1:11" ht="15" customHeight="1" x14ac:dyDescent="0.3">
      <c r="A134" s="368"/>
      <c r="B134" s="266"/>
      <c r="C134" s="263"/>
      <c r="D134" s="381"/>
      <c r="E134" s="85" t="s">
        <v>42</v>
      </c>
      <c r="F134" s="5" t="s">
        <v>53</v>
      </c>
      <c r="G134" s="24">
        <f t="shared" si="21"/>
        <v>44464</v>
      </c>
      <c r="H134" s="21">
        <v>20000</v>
      </c>
      <c r="I134" s="21">
        <v>10000</v>
      </c>
      <c r="J134" s="21">
        <v>14464</v>
      </c>
      <c r="K134" s="21"/>
    </row>
    <row r="135" spans="1:11" ht="15" customHeight="1" x14ac:dyDescent="0.3">
      <c r="A135" s="368"/>
      <c r="B135" s="266"/>
      <c r="C135" s="263"/>
      <c r="D135" s="381"/>
      <c r="E135" s="85" t="s">
        <v>125</v>
      </c>
      <c r="F135" s="26" t="s">
        <v>161</v>
      </c>
      <c r="G135" s="24">
        <f t="shared" si="21"/>
        <v>8227</v>
      </c>
      <c r="H135" s="21">
        <v>1000</v>
      </c>
      <c r="I135" s="21">
        <v>6000</v>
      </c>
      <c r="J135" s="21">
        <v>500</v>
      </c>
      <c r="K135" s="21">
        <v>727</v>
      </c>
    </row>
    <row r="136" spans="1:11" ht="15" customHeight="1" x14ac:dyDescent="0.3">
      <c r="A136" s="368"/>
      <c r="B136" s="266"/>
      <c r="C136" s="263"/>
      <c r="D136" s="381"/>
      <c r="E136" s="85" t="s">
        <v>43</v>
      </c>
      <c r="F136" s="5" t="s">
        <v>54</v>
      </c>
      <c r="G136" s="24">
        <f t="shared" si="21"/>
        <v>11825</v>
      </c>
      <c r="H136" s="21">
        <v>950</v>
      </c>
      <c r="I136" s="21">
        <v>5875</v>
      </c>
      <c r="J136" s="21">
        <v>4500</v>
      </c>
      <c r="K136" s="21">
        <v>500</v>
      </c>
    </row>
    <row r="137" spans="1:11" ht="15" customHeight="1" x14ac:dyDescent="0.3">
      <c r="A137" s="368"/>
      <c r="B137" s="266"/>
      <c r="C137" s="263"/>
      <c r="D137" s="381"/>
      <c r="E137" s="85" t="s">
        <v>134</v>
      </c>
      <c r="F137" s="5" t="s">
        <v>164</v>
      </c>
      <c r="G137" s="24">
        <f t="shared" si="21"/>
        <v>2000</v>
      </c>
      <c r="H137" s="21"/>
      <c r="I137" s="21">
        <v>2000</v>
      </c>
      <c r="J137" s="21"/>
      <c r="K137" s="21"/>
    </row>
    <row r="138" spans="1:11" ht="15" customHeight="1" x14ac:dyDescent="0.3">
      <c r="A138" s="368"/>
      <c r="B138" s="266"/>
      <c r="C138" s="263"/>
      <c r="D138" s="381"/>
      <c r="E138" s="85" t="s">
        <v>91</v>
      </c>
      <c r="F138" s="5" t="s">
        <v>97</v>
      </c>
      <c r="G138" s="24">
        <f t="shared" si="21"/>
        <v>2625</v>
      </c>
      <c r="H138" s="21"/>
      <c r="I138" s="21">
        <v>1625</v>
      </c>
      <c r="J138" s="21">
        <v>1000</v>
      </c>
      <c r="K138" s="21"/>
    </row>
    <row r="139" spans="1:11" ht="15" customHeight="1" x14ac:dyDescent="0.3">
      <c r="A139" s="368"/>
      <c r="B139" s="266"/>
      <c r="C139" s="263"/>
      <c r="D139" s="382"/>
      <c r="E139" s="85" t="s">
        <v>46</v>
      </c>
      <c r="F139" s="5" t="s">
        <v>57</v>
      </c>
      <c r="G139" s="24">
        <f t="shared" si="21"/>
        <v>570</v>
      </c>
      <c r="H139" s="21"/>
      <c r="I139" s="21"/>
      <c r="J139" s="21"/>
      <c r="K139" s="21">
        <v>570</v>
      </c>
    </row>
    <row r="140" spans="1:11" ht="23.25" customHeight="1" x14ac:dyDescent="0.3">
      <c r="A140" s="368"/>
      <c r="B140" s="266"/>
      <c r="C140" s="263"/>
      <c r="D140" s="72">
        <v>155</v>
      </c>
      <c r="E140" s="85" t="s">
        <v>70</v>
      </c>
      <c r="F140" s="6" t="s">
        <v>83</v>
      </c>
      <c r="G140" s="24">
        <f t="shared" si="21"/>
        <v>2676</v>
      </c>
      <c r="H140" s="21">
        <v>2676</v>
      </c>
      <c r="I140" s="21"/>
      <c r="J140" s="21"/>
      <c r="K140" s="21"/>
    </row>
    <row r="141" spans="1:11" ht="15" customHeight="1" x14ac:dyDescent="0.3">
      <c r="A141" s="368"/>
      <c r="B141" s="267"/>
      <c r="C141" s="264"/>
      <c r="D141" s="268" t="s">
        <v>135</v>
      </c>
      <c r="E141" s="269"/>
      <c r="F141" s="270"/>
      <c r="G141" s="218">
        <f t="shared" ref="G141:J141" si="22">SUM(G130:G140)</f>
        <v>745652</v>
      </c>
      <c r="H141" s="218">
        <f t="shared" si="22"/>
        <v>29071</v>
      </c>
      <c r="I141" s="218">
        <f t="shared" si="22"/>
        <v>681240</v>
      </c>
      <c r="J141" s="218">
        <f t="shared" si="22"/>
        <v>31874</v>
      </c>
      <c r="K141" s="218">
        <f>SUM(K130:K140)</f>
        <v>3467</v>
      </c>
    </row>
    <row r="142" spans="1:11" ht="24.45" customHeight="1" x14ac:dyDescent="0.3">
      <c r="A142" s="368"/>
      <c r="B142" s="265" t="s">
        <v>140</v>
      </c>
      <c r="C142" s="262" t="s">
        <v>317</v>
      </c>
      <c r="D142" s="46">
        <v>151</v>
      </c>
      <c r="E142" s="46" t="s">
        <v>29</v>
      </c>
      <c r="F142" s="84" t="s">
        <v>30</v>
      </c>
      <c r="G142" s="48">
        <f>SUM(H142:K142)</f>
        <v>2662</v>
      </c>
      <c r="H142" s="48"/>
      <c r="I142" s="48"/>
      <c r="J142" s="48"/>
      <c r="K142" s="47">
        <v>2662</v>
      </c>
    </row>
    <row r="143" spans="1:11" ht="15" customHeight="1" x14ac:dyDescent="0.3">
      <c r="A143" s="368"/>
      <c r="B143" s="267"/>
      <c r="C143" s="264"/>
      <c r="D143" s="268" t="s">
        <v>139</v>
      </c>
      <c r="E143" s="269"/>
      <c r="F143" s="270"/>
      <c r="G143" s="218">
        <f>SUM(G142)</f>
        <v>2662</v>
      </c>
      <c r="H143" s="218">
        <f t="shared" ref="H143:K143" si="23">SUM(H142)</f>
        <v>0</v>
      </c>
      <c r="I143" s="218">
        <f t="shared" si="23"/>
        <v>0</v>
      </c>
      <c r="J143" s="218">
        <f t="shared" si="23"/>
        <v>0</v>
      </c>
      <c r="K143" s="218">
        <f t="shared" si="23"/>
        <v>2662</v>
      </c>
    </row>
    <row r="144" spans="1:11" ht="25.5" customHeight="1" x14ac:dyDescent="0.3">
      <c r="A144" s="368"/>
      <c r="B144" s="265" t="s">
        <v>147</v>
      </c>
      <c r="C144" s="349" t="s">
        <v>148</v>
      </c>
      <c r="D144" s="257">
        <v>13</v>
      </c>
      <c r="E144" s="85" t="s">
        <v>70</v>
      </c>
      <c r="F144" s="6" t="s">
        <v>83</v>
      </c>
      <c r="G144" s="24">
        <f t="shared" ref="G144:G146" si="24">SUM(H144:K144)</f>
        <v>48337</v>
      </c>
      <c r="H144" s="47">
        <v>48337</v>
      </c>
      <c r="I144" s="47"/>
      <c r="J144" s="47"/>
      <c r="K144" s="47"/>
    </row>
    <row r="145" spans="1:11" ht="15" customHeight="1" x14ac:dyDescent="0.3">
      <c r="A145" s="368"/>
      <c r="B145" s="266"/>
      <c r="C145" s="350"/>
      <c r="D145" s="273"/>
      <c r="E145" s="85" t="s">
        <v>280</v>
      </c>
      <c r="F145" s="6" t="s">
        <v>281</v>
      </c>
      <c r="G145" s="24">
        <f t="shared" si="24"/>
        <v>404540</v>
      </c>
      <c r="H145" s="47">
        <v>150000</v>
      </c>
      <c r="I145" s="47">
        <v>100810</v>
      </c>
      <c r="J145" s="47">
        <v>104540</v>
      </c>
      <c r="K145" s="47">
        <v>49190</v>
      </c>
    </row>
    <row r="146" spans="1:11" ht="15" customHeight="1" x14ac:dyDescent="0.3">
      <c r="A146" s="368"/>
      <c r="B146" s="266"/>
      <c r="C146" s="350"/>
      <c r="D146" s="273"/>
      <c r="E146" s="85" t="s">
        <v>46</v>
      </c>
      <c r="F146" s="6" t="s">
        <v>57</v>
      </c>
      <c r="G146" s="24">
        <f t="shared" si="24"/>
        <v>276487</v>
      </c>
      <c r="H146" s="47"/>
      <c r="I146" s="47">
        <v>276487</v>
      </c>
      <c r="J146" s="47"/>
      <c r="K146" s="47"/>
    </row>
    <row r="147" spans="1:11" ht="33.75" customHeight="1" x14ac:dyDescent="0.3">
      <c r="A147" s="368"/>
      <c r="B147" s="266"/>
      <c r="C147" s="350"/>
      <c r="D147" s="273"/>
      <c r="E147" s="85" t="s">
        <v>144</v>
      </c>
      <c r="F147" s="6" t="s">
        <v>168</v>
      </c>
      <c r="G147" s="24">
        <f>SUM(H147:K147)</f>
        <v>116311</v>
      </c>
      <c r="H147" s="25">
        <v>33851</v>
      </c>
      <c r="I147" s="25">
        <v>56700</v>
      </c>
      <c r="J147" s="25">
        <v>24140</v>
      </c>
      <c r="K147" s="25">
        <v>1620</v>
      </c>
    </row>
    <row r="148" spans="1:11" ht="25.5" customHeight="1" x14ac:dyDescent="0.3">
      <c r="A148" s="368"/>
      <c r="B148" s="266"/>
      <c r="C148" s="350"/>
      <c r="D148" s="273"/>
      <c r="E148" s="85" t="s">
        <v>182</v>
      </c>
      <c r="F148" s="6" t="s">
        <v>183</v>
      </c>
      <c r="G148" s="24">
        <f>SUM(H148:K148)</f>
        <v>152266</v>
      </c>
      <c r="H148" s="25">
        <v>80000</v>
      </c>
      <c r="I148" s="25">
        <v>72266</v>
      </c>
      <c r="J148" s="25"/>
      <c r="K148" s="25"/>
    </row>
    <row r="149" spans="1:11" ht="19.2" customHeight="1" x14ac:dyDescent="0.3">
      <c r="A149" s="368"/>
      <c r="B149" s="266"/>
      <c r="C149" s="350"/>
      <c r="D149" s="273"/>
      <c r="E149" s="209" t="s">
        <v>48</v>
      </c>
      <c r="F149" s="138" t="s">
        <v>59</v>
      </c>
      <c r="G149" s="24">
        <f>SUM(H149:K149)</f>
        <v>13963</v>
      </c>
      <c r="H149" s="131"/>
      <c r="I149" s="131"/>
      <c r="J149" s="131"/>
      <c r="K149" s="131">
        <v>13963</v>
      </c>
    </row>
    <row r="150" spans="1:11" ht="37.950000000000003" customHeight="1" x14ac:dyDescent="0.3">
      <c r="A150" s="368"/>
      <c r="B150" s="266"/>
      <c r="C150" s="350"/>
      <c r="D150" s="273"/>
      <c r="E150" s="137" t="s">
        <v>122</v>
      </c>
      <c r="F150" s="138" t="s">
        <v>160</v>
      </c>
      <c r="G150" s="139">
        <f>SUM(H150:K150)</f>
        <v>231000</v>
      </c>
      <c r="H150" s="131">
        <v>69460</v>
      </c>
      <c r="I150" s="131">
        <v>56000</v>
      </c>
      <c r="J150" s="131">
        <v>55450</v>
      </c>
      <c r="K150" s="131">
        <v>50090</v>
      </c>
    </row>
    <row r="151" spans="1:11" ht="20.25" customHeight="1" x14ac:dyDescent="0.3">
      <c r="A151" s="368"/>
      <c r="B151" s="266"/>
      <c r="C151" s="350"/>
      <c r="D151" s="258"/>
      <c r="E151" s="298" t="s">
        <v>284</v>
      </c>
      <c r="F151" s="298"/>
      <c r="G151" s="218">
        <f>SUM(G144:G150)</f>
        <v>1242904</v>
      </c>
      <c r="H151" s="218">
        <f t="shared" ref="H151:K151" si="25">SUM(H144:H150)</f>
        <v>381648</v>
      </c>
      <c r="I151" s="218">
        <f t="shared" si="25"/>
        <v>562263</v>
      </c>
      <c r="J151" s="218">
        <f t="shared" si="25"/>
        <v>184130</v>
      </c>
      <c r="K151" s="218">
        <f t="shared" si="25"/>
        <v>114863</v>
      </c>
    </row>
    <row r="152" spans="1:11" ht="20.25" customHeight="1" x14ac:dyDescent="0.3">
      <c r="A152" s="368"/>
      <c r="B152" s="266"/>
      <c r="C152" s="350"/>
      <c r="D152" s="257">
        <v>131</v>
      </c>
      <c r="E152" s="136" t="s">
        <v>280</v>
      </c>
      <c r="F152" s="134" t="s">
        <v>281</v>
      </c>
      <c r="G152" s="60">
        <f t="shared" ref="G152:G154" si="26">SUM(H152:K152)</f>
        <v>3481</v>
      </c>
      <c r="H152" s="135">
        <v>3481</v>
      </c>
      <c r="I152" s="135"/>
      <c r="J152" s="135"/>
      <c r="K152" s="135"/>
    </row>
    <row r="153" spans="1:11" ht="23.4" customHeight="1" x14ac:dyDescent="0.3">
      <c r="A153" s="368"/>
      <c r="B153" s="266"/>
      <c r="C153" s="350"/>
      <c r="D153" s="273"/>
      <c r="E153" s="85" t="s">
        <v>94</v>
      </c>
      <c r="F153" s="84" t="s">
        <v>294</v>
      </c>
      <c r="G153" s="24">
        <f t="shared" si="26"/>
        <v>5243</v>
      </c>
      <c r="H153" s="47">
        <v>5243</v>
      </c>
      <c r="I153" s="47"/>
      <c r="J153" s="47"/>
      <c r="K153" s="47"/>
    </row>
    <row r="154" spans="1:11" ht="23.4" customHeight="1" x14ac:dyDescent="0.3">
      <c r="A154" s="368"/>
      <c r="B154" s="266"/>
      <c r="C154" s="350"/>
      <c r="D154" s="273"/>
      <c r="E154" s="85" t="s">
        <v>144</v>
      </c>
      <c r="F154" s="84" t="s">
        <v>168</v>
      </c>
      <c r="G154" s="24">
        <f t="shared" si="26"/>
        <v>36508</v>
      </c>
      <c r="H154" s="47">
        <v>36508</v>
      </c>
      <c r="I154" s="47"/>
      <c r="J154" s="47"/>
      <c r="K154" s="47"/>
    </row>
    <row r="155" spans="1:11" ht="24" customHeight="1" x14ac:dyDescent="0.3">
      <c r="A155" s="368"/>
      <c r="B155" s="266"/>
      <c r="C155" s="350"/>
      <c r="D155" s="273"/>
      <c r="E155" s="85" t="s">
        <v>182</v>
      </c>
      <c r="F155" s="6" t="s">
        <v>183</v>
      </c>
      <c r="G155" s="24">
        <f>SUM(H155:K155)</f>
        <v>7599</v>
      </c>
      <c r="H155" s="71">
        <v>7599</v>
      </c>
      <c r="I155" s="71"/>
      <c r="J155" s="71"/>
      <c r="K155" s="71"/>
    </row>
    <row r="156" spans="1:11" ht="19.2" customHeight="1" x14ac:dyDescent="0.3">
      <c r="A156" s="368"/>
      <c r="B156" s="266"/>
      <c r="C156" s="350"/>
      <c r="D156" s="258"/>
      <c r="E156" s="268" t="s">
        <v>295</v>
      </c>
      <c r="F156" s="270"/>
      <c r="G156" s="218">
        <f>SUM(G152:G155)</f>
        <v>52831</v>
      </c>
      <c r="H156" s="218">
        <f t="shared" ref="H156:K156" si="27">SUM(H152:H155)</f>
        <v>52831</v>
      </c>
      <c r="I156" s="218">
        <f t="shared" si="27"/>
        <v>0</v>
      </c>
      <c r="J156" s="218">
        <f t="shared" si="27"/>
        <v>0</v>
      </c>
      <c r="K156" s="218">
        <f t="shared" si="27"/>
        <v>0</v>
      </c>
    </row>
    <row r="157" spans="1:11" ht="19.2" customHeight="1" x14ac:dyDescent="0.3">
      <c r="A157" s="368"/>
      <c r="B157" s="266"/>
      <c r="C157" s="350"/>
      <c r="D157" s="297">
        <v>1419</v>
      </c>
      <c r="E157" s="136" t="s">
        <v>280</v>
      </c>
      <c r="F157" s="6" t="s">
        <v>281</v>
      </c>
      <c r="G157" s="48">
        <f>SUM(H157:K157)</f>
        <v>38140</v>
      </c>
      <c r="H157" s="47"/>
      <c r="I157" s="47"/>
      <c r="J157" s="47">
        <v>27444</v>
      </c>
      <c r="K157" s="47">
        <v>10696</v>
      </c>
    </row>
    <row r="158" spans="1:11" ht="19.2" customHeight="1" x14ac:dyDescent="0.3">
      <c r="A158" s="368"/>
      <c r="B158" s="266"/>
      <c r="C158" s="350"/>
      <c r="D158" s="281"/>
      <c r="E158" s="46" t="s">
        <v>134</v>
      </c>
      <c r="F158" s="6" t="s">
        <v>164</v>
      </c>
      <c r="G158" s="48">
        <f t="shared" ref="G158:G161" si="28">SUM(H158:K158)</f>
        <v>342401</v>
      </c>
      <c r="H158" s="47"/>
      <c r="I158" s="47">
        <v>30700</v>
      </c>
      <c r="J158" s="47">
        <v>115933</v>
      </c>
      <c r="K158" s="47">
        <v>195768</v>
      </c>
    </row>
    <row r="159" spans="1:11" ht="33.450000000000003" customHeight="1" x14ac:dyDescent="0.3">
      <c r="A159" s="368"/>
      <c r="B159" s="266"/>
      <c r="C159" s="350"/>
      <c r="D159" s="281"/>
      <c r="E159" s="46" t="s">
        <v>144</v>
      </c>
      <c r="F159" s="6" t="s">
        <v>168</v>
      </c>
      <c r="G159" s="48">
        <f t="shared" si="28"/>
        <v>2260</v>
      </c>
      <c r="H159" s="47"/>
      <c r="I159" s="47"/>
      <c r="J159" s="47"/>
      <c r="K159" s="47">
        <v>2260</v>
      </c>
    </row>
    <row r="160" spans="1:11" ht="25.2" customHeight="1" x14ac:dyDescent="0.3">
      <c r="A160" s="368"/>
      <c r="B160" s="266"/>
      <c r="C160" s="350"/>
      <c r="D160" s="281"/>
      <c r="E160" s="85" t="s">
        <v>182</v>
      </c>
      <c r="F160" s="6" t="s">
        <v>183</v>
      </c>
      <c r="G160" s="48">
        <f t="shared" si="28"/>
        <v>25660</v>
      </c>
      <c r="H160" s="47"/>
      <c r="I160" s="47"/>
      <c r="J160" s="47">
        <v>21023</v>
      </c>
      <c r="K160" s="47">
        <v>4637</v>
      </c>
    </row>
    <row r="161" spans="1:11" ht="35.4" customHeight="1" x14ac:dyDescent="0.3">
      <c r="A161" s="368"/>
      <c r="B161" s="266"/>
      <c r="C161" s="350"/>
      <c r="D161" s="281"/>
      <c r="E161" s="137" t="s">
        <v>122</v>
      </c>
      <c r="F161" s="138" t="s">
        <v>160</v>
      </c>
      <c r="G161" s="48">
        <f t="shared" si="28"/>
        <v>27883</v>
      </c>
      <c r="H161" s="47"/>
      <c r="I161" s="47"/>
      <c r="J161" s="47">
        <v>27883</v>
      </c>
      <c r="K161" s="47"/>
    </row>
    <row r="162" spans="1:11" ht="19.2" customHeight="1" x14ac:dyDescent="0.3">
      <c r="A162" s="368"/>
      <c r="B162" s="266"/>
      <c r="C162" s="350"/>
      <c r="D162" s="282"/>
      <c r="E162" s="268" t="s">
        <v>311</v>
      </c>
      <c r="F162" s="270"/>
      <c r="G162" s="218">
        <f>SUM(G157:G161)</f>
        <v>436344</v>
      </c>
      <c r="H162" s="218">
        <f>SUM(H157:H161)</f>
        <v>0</v>
      </c>
      <c r="I162" s="218">
        <f t="shared" ref="I162:K162" si="29">SUM(I157:I161)</f>
        <v>30700</v>
      </c>
      <c r="J162" s="218">
        <f t="shared" si="29"/>
        <v>192283</v>
      </c>
      <c r="K162" s="218">
        <f t="shared" si="29"/>
        <v>213361</v>
      </c>
    </row>
    <row r="163" spans="1:11" ht="15.75" customHeight="1" x14ac:dyDescent="0.3">
      <c r="A163" s="368"/>
      <c r="B163" s="266"/>
      <c r="C163" s="350"/>
      <c r="D163" s="281">
        <v>1418</v>
      </c>
      <c r="E163" s="85" t="s">
        <v>280</v>
      </c>
      <c r="F163" s="6" t="s">
        <v>281</v>
      </c>
      <c r="G163" s="24">
        <f t="shared" ref="G163:G165" si="30">SUM(H163:K163)</f>
        <v>303</v>
      </c>
      <c r="H163" s="25">
        <v>303</v>
      </c>
      <c r="I163" s="25"/>
      <c r="J163" s="25"/>
      <c r="K163" s="25"/>
    </row>
    <row r="164" spans="1:11" ht="36.75" customHeight="1" x14ac:dyDescent="0.3">
      <c r="A164" s="368"/>
      <c r="B164" s="266"/>
      <c r="C164" s="350"/>
      <c r="D164" s="281"/>
      <c r="E164" s="85" t="s">
        <v>144</v>
      </c>
      <c r="F164" s="6" t="s">
        <v>168</v>
      </c>
      <c r="G164" s="24">
        <f t="shared" si="30"/>
        <v>3221</v>
      </c>
      <c r="H164" s="25">
        <v>3221</v>
      </c>
      <c r="I164" s="25"/>
      <c r="J164" s="25"/>
      <c r="K164" s="25"/>
    </row>
    <row r="165" spans="1:11" ht="23.25" customHeight="1" x14ac:dyDescent="0.3">
      <c r="A165" s="368"/>
      <c r="B165" s="266"/>
      <c r="C165" s="350"/>
      <c r="D165" s="281"/>
      <c r="E165" s="85" t="s">
        <v>182</v>
      </c>
      <c r="F165" s="6" t="s">
        <v>183</v>
      </c>
      <c r="G165" s="24">
        <f t="shared" si="30"/>
        <v>671</v>
      </c>
      <c r="H165" s="25">
        <v>671</v>
      </c>
      <c r="I165" s="25"/>
      <c r="J165" s="25"/>
      <c r="K165" s="25"/>
    </row>
    <row r="166" spans="1:11" ht="16.5" customHeight="1" x14ac:dyDescent="0.3">
      <c r="A166" s="368"/>
      <c r="B166" s="266"/>
      <c r="C166" s="350"/>
      <c r="D166" s="282"/>
      <c r="E166" s="268" t="s">
        <v>296</v>
      </c>
      <c r="F166" s="270"/>
      <c r="G166" s="218">
        <f>SUM(G163:G165)</f>
        <v>4195</v>
      </c>
      <c r="H166" s="218">
        <f>SUM(H163:H165)</f>
        <v>4195</v>
      </c>
      <c r="I166" s="218">
        <f>SUM(I163:I165)</f>
        <v>0</v>
      </c>
      <c r="J166" s="218">
        <f>SUM(J163:J165)</f>
        <v>0</v>
      </c>
      <c r="K166" s="218">
        <f>SUM(K163:K165)</f>
        <v>0</v>
      </c>
    </row>
    <row r="167" spans="1:11" ht="22.5" customHeight="1" x14ac:dyDescent="0.3">
      <c r="A167" s="368"/>
      <c r="B167" s="266"/>
      <c r="C167" s="350"/>
      <c r="D167" s="297">
        <v>145</v>
      </c>
      <c r="E167" s="85" t="s">
        <v>70</v>
      </c>
      <c r="F167" s="6" t="s">
        <v>83</v>
      </c>
      <c r="G167" s="24">
        <f t="shared" ref="G167:G192" si="31">SUM(H167:K167)</f>
        <v>8531</v>
      </c>
      <c r="H167" s="47">
        <v>8531</v>
      </c>
      <c r="I167" s="47"/>
      <c r="J167" s="47"/>
      <c r="K167" s="47"/>
    </row>
    <row r="168" spans="1:11" ht="22.5" customHeight="1" x14ac:dyDescent="0.3">
      <c r="A168" s="368"/>
      <c r="B168" s="266"/>
      <c r="C168" s="350"/>
      <c r="D168" s="281"/>
      <c r="E168" s="85" t="s">
        <v>280</v>
      </c>
      <c r="F168" s="6" t="s">
        <v>281</v>
      </c>
      <c r="G168" s="24">
        <f t="shared" si="31"/>
        <v>35700</v>
      </c>
      <c r="H168" s="47">
        <v>25000</v>
      </c>
      <c r="I168" s="47">
        <v>10700</v>
      </c>
      <c r="J168" s="47"/>
      <c r="K168" s="47"/>
    </row>
    <row r="169" spans="1:11" ht="22.5" customHeight="1" x14ac:dyDescent="0.3">
      <c r="A169" s="368"/>
      <c r="B169" s="266"/>
      <c r="C169" s="350"/>
      <c r="D169" s="281"/>
      <c r="E169" s="85" t="s">
        <v>46</v>
      </c>
      <c r="F169" s="6" t="s">
        <v>57</v>
      </c>
      <c r="G169" s="24">
        <f t="shared" si="31"/>
        <v>48793</v>
      </c>
      <c r="H169" s="47"/>
      <c r="I169" s="47">
        <v>48793</v>
      </c>
      <c r="J169" s="47"/>
      <c r="K169" s="47"/>
    </row>
    <row r="170" spans="1:11" ht="38.85" customHeight="1" x14ac:dyDescent="0.3">
      <c r="A170" s="368"/>
      <c r="B170" s="266"/>
      <c r="C170" s="350"/>
      <c r="D170" s="281"/>
      <c r="E170" s="85" t="s">
        <v>144</v>
      </c>
      <c r="F170" s="6" t="s">
        <v>168</v>
      </c>
      <c r="G170" s="24">
        <f t="shared" si="31"/>
        <v>10350</v>
      </c>
      <c r="H170" s="47">
        <v>5350</v>
      </c>
      <c r="I170" s="47">
        <v>4855</v>
      </c>
      <c r="J170" s="47"/>
      <c r="K170" s="47">
        <v>145</v>
      </c>
    </row>
    <row r="171" spans="1:11" ht="22.5" customHeight="1" x14ac:dyDescent="0.3">
      <c r="A171" s="368"/>
      <c r="B171" s="266"/>
      <c r="C171" s="350"/>
      <c r="D171" s="281"/>
      <c r="E171" s="85" t="s">
        <v>182</v>
      </c>
      <c r="F171" s="6" t="s">
        <v>183</v>
      </c>
      <c r="G171" s="24">
        <f t="shared" si="31"/>
        <v>13436</v>
      </c>
      <c r="H171" s="47">
        <v>13436</v>
      </c>
      <c r="I171" s="47"/>
      <c r="J171" s="47"/>
      <c r="K171" s="47"/>
    </row>
    <row r="172" spans="1:11" ht="19.649999999999999" customHeight="1" x14ac:dyDescent="0.3">
      <c r="A172" s="368"/>
      <c r="B172" s="266"/>
      <c r="C172" s="350"/>
      <c r="D172" s="282"/>
      <c r="E172" s="268" t="s">
        <v>307</v>
      </c>
      <c r="F172" s="270"/>
      <c r="G172" s="218">
        <f>SUM(G167:G171)</f>
        <v>116810</v>
      </c>
      <c r="H172" s="218">
        <f>SUM(H167:H171)</f>
        <v>52317</v>
      </c>
      <c r="I172" s="218">
        <f>SUM(I167:I171)</f>
        <v>64348</v>
      </c>
      <c r="J172" s="218">
        <f>SUM(J167:J171)</f>
        <v>0</v>
      </c>
      <c r="K172" s="218">
        <f>SUM(K167:K171)</f>
        <v>145</v>
      </c>
    </row>
    <row r="173" spans="1:11" ht="23.1" customHeight="1" x14ac:dyDescent="0.3">
      <c r="A173" s="368"/>
      <c r="B173" s="266"/>
      <c r="C173" s="350"/>
      <c r="D173" s="297">
        <v>147</v>
      </c>
      <c r="E173" s="85" t="s">
        <v>70</v>
      </c>
      <c r="F173" s="6" t="s">
        <v>83</v>
      </c>
      <c r="G173" s="24">
        <f t="shared" si="31"/>
        <v>903010</v>
      </c>
      <c r="H173" s="47"/>
      <c r="I173" s="47">
        <v>301520</v>
      </c>
      <c r="J173" s="47"/>
      <c r="K173" s="47">
        <v>601490</v>
      </c>
    </row>
    <row r="174" spans="1:11" ht="18.45" customHeight="1" x14ac:dyDescent="0.3">
      <c r="A174" s="368"/>
      <c r="B174" s="266"/>
      <c r="C174" s="350"/>
      <c r="D174" s="282"/>
      <c r="E174" s="268" t="s">
        <v>309</v>
      </c>
      <c r="F174" s="270"/>
      <c r="G174" s="218">
        <f>SUM(G173)</f>
        <v>903010</v>
      </c>
      <c r="H174" s="218">
        <f t="shared" ref="H174:K174" si="32">SUM(H173)</f>
        <v>0</v>
      </c>
      <c r="I174" s="218">
        <f t="shared" si="32"/>
        <v>301520</v>
      </c>
      <c r="J174" s="218">
        <f t="shared" si="32"/>
        <v>0</v>
      </c>
      <c r="K174" s="218">
        <f t="shared" si="32"/>
        <v>601490</v>
      </c>
    </row>
    <row r="175" spans="1:11" ht="18.45" customHeight="1" x14ac:dyDescent="0.3">
      <c r="A175" s="368"/>
      <c r="B175" s="266"/>
      <c r="C175" s="350"/>
      <c r="D175" s="208"/>
      <c r="E175" s="46" t="s">
        <v>69</v>
      </c>
      <c r="F175" s="57" t="s">
        <v>82</v>
      </c>
      <c r="G175" s="24">
        <f t="shared" si="31"/>
        <v>1500</v>
      </c>
      <c r="H175" s="47"/>
      <c r="I175" s="47"/>
      <c r="J175" s="47"/>
      <c r="K175" s="47">
        <v>1500</v>
      </c>
    </row>
    <row r="176" spans="1:11" ht="34.5" customHeight="1" x14ac:dyDescent="0.3">
      <c r="A176" s="368"/>
      <c r="B176" s="266"/>
      <c r="C176" s="350"/>
      <c r="D176" s="273">
        <v>151</v>
      </c>
      <c r="E176" s="85" t="s">
        <v>28</v>
      </c>
      <c r="F176" s="6" t="s">
        <v>166</v>
      </c>
      <c r="G176" s="24">
        <f t="shared" si="31"/>
        <v>121</v>
      </c>
      <c r="H176" s="21"/>
      <c r="I176" s="21">
        <v>69</v>
      </c>
      <c r="J176" s="21"/>
      <c r="K176" s="21">
        <v>52</v>
      </c>
    </row>
    <row r="177" spans="1:11" ht="24.75" customHeight="1" x14ac:dyDescent="0.3">
      <c r="A177" s="368"/>
      <c r="B177" s="266"/>
      <c r="C177" s="350"/>
      <c r="D177" s="273"/>
      <c r="E177" s="85" t="s">
        <v>70</v>
      </c>
      <c r="F177" s="6" t="s">
        <v>83</v>
      </c>
      <c r="G177" s="24">
        <f t="shared" si="31"/>
        <v>26881</v>
      </c>
      <c r="H177" s="21">
        <v>834</v>
      </c>
      <c r="I177" s="21"/>
      <c r="J177" s="21">
        <v>14842</v>
      </c>
      <c r="K177" s="21">
        <v>11205</v>
      </c>
    </row>
    <row r="178" spans="1:11" ht="24" customHeight="1" x14ac:dyDescent="0.3">
      <c r="A178" s="368"/>
      <c r="B178" s="266"/>
      <c r="C178" s="350"/>
      <c r="D178" s="273"/>
      <c r="E178" s="85" t="s">
        <v>143</v>
      </c>
      <c r="F178" s="6" t="s">
        <v>167</v>
      </c>
      <c r="G178" s="24">
        <f t="shared" si="31"/>
        <v>5174</v>
      </c>
      <c r="H178" s="21">
        <v>3785</v>
      </c>
      <c r="I178" s="21"/>
      <c r="J178" s="21">
        <v>1389</v>
      </c>
      <c r="K178" s="21"/>
    </row>
    <row r="179" spans="1:11" ht="15" customHeight="1" x14ac:dyDescent="0.3">
      <c r="A179" s="368"/>
      <c r="B179" s="266"/>
      <c r="C179" s="350"/>
      <c r="D179" s="273"/>
      <c r="E179" s="85" t="s">
        <v>280</v>
      </c>
      <c r="F179" s="6" t="s">
        <v>281</v>
      </c>
      <c r="G179" s="24">
        <f t="shared" si="31"/>
        <v>41698</v>
      </c>
      <c r="H179" s="21">
        <v>15000</v>
      </c>
      <c r="I179" s="21">
        <v>15075</v>
      </c>
      <c r="J179" s="21">
        <v>8000</v>
      </c>
      <c r="K179" s="21">
        <v>3623</v>
      </c>
    </row>
    <row r="180" spans="1:11" ht="24.75" customHeight="1" x14ac:dyDescent="0.3">
      <c r="A180" s="368"/>
      <c r="B180" s="266"/>
      <c r="C180" s="350"/>
      <c r="D180" s="273"/>
      <c r="E180" s="85" t="s">
        <v>65</v>
      </c>
      <c r="F180" s="6" t="s">
        <v>79</v>
      </c>
      <c r="G180" s="24">
        <f t="shared" si="31"/>
        <v>17700</v>
      </c>
      <c r="H180" s="21">
        <v>2000</v>
      </c>
      <c r="I180" s="21">
        <v>13000</v>
      </c>
      <c r="J180" s="21">
        <v>2700</v>
      </c>
      <c r="K180" s="21"/>
    </row>
    <row r="181" spans="1:11" ht="19.2" customHeight="1" x14ac:dyDescent="0.3">
      <c r="A181" s="368"/>
      <c r="B181" s="266"/>
      <c r="C181" s="350"/>
      <c r="D181" s="273"/>
      <c r="E181" s="85" t="s">
        <v>125</v>
      </c>
      <c r="F181" s="6" t="s">
        <v>161</v>
      </c>
      <c r="G181" s="24">
        <f t="shared" si="31"/>
        <v>484</v>
      </c>
      <c r="H181" s="21"/>
      <c r="I181" s="21"/>
      <c r="J181" s="21"/>
      <c r="K181" s="21">
        <v>484</v>
      </c>
    </row>
    <row r="182" spans="1:11" ht="17.100000000000001" customHeight="1" x14ac:dyDescent="0.3">
      <c r="A182" s="368"/>
      <c r="B182" s="266"/>
      <c r="C182" s="350"/>
      <c r="D182" s="273"/>
      <c r="E182" s="85" t="s">
        <v>43</v>
      </c>
      <c r="F182" s="6" t="s">
        <v>54</v>
      </c>
      <c r="G182" s="24">
        <f t="shared" si="31"/>
        <v>484</v>
      </c>
      <c r="H182" s="21"/>
      <c r="I182" s="21">
        <v>484</v>
      </c>
      <c r="J182" s="21"/>
      <c r="K182" s="21"/>
    </row>
    <row r="183" spans="1:11" ht="14.25" customHeight="1" x14ac:dyDescent="0.3">
      <c r="A183" s="368"/>
      <c r="B183" s="266"/>
      <c r="C183" s="350"/>
      <c r="D183" s="273"/>
      <c r="E183" s="85" t="s">
        <v>134</v>
      </c>
      <c r="F183" s="6" t="s">
        <v>164</v>
      </c>
      <c r="G183" s="24">
        <f t="shared" si="31"/>
        <v>70720</v>
      </c>
      <c r="H183" s="21">
        <v>10000</v>
      </c>
      <c r="I183" s="21">
        <v>60000</v>
      </c>
      <c r="J183" s="21">
        <v>720</v>
      </c>
      <c r="K183" s="21"/>
    </row>
    <row r="184" spans="1:11" ht="14.25" customHeight="1" x14ac:dyDescent="0.3">
      <c r="A184" s="368"/>
      <c r="B184" s="266"/>
      <c r="C184" s="350"/>
      <c r="D184" s="273"/>
      <c r="E184" s="85" t="s">
        <v>77</v>
      </c>
      <c r="F184" s="6" t="s">
        <v>85</v>
      </c>
      <c r="G184" s="24">
        <f t="shared" si="31"/>
        <v>9833</v>
      </c>
      <c r="H184" s="21">
        <v>1500</v>
      </c>
      <c r="I184" s="21">
        <v>8333</v>
      </c>
      <c r="J184" s="21"/>
      <c r="K184" s="21"/>
    </row>
    <row r="185" spans="1:11" ht="14.25" customHeight="1" x14ac:dyDescent="0.3">
      <c r="A185" s="368"/>
      <c r="B185" s="266"/>
      <c r="C185" s="350"/>
      <c r="D185" s="273"/>
      <c r="E185" s="85" t="s">
        <v>46</v>
      </c>
      <c r="F185" s="5" t="s">
        <v>57</v>
      </c>
      <c r="G185" s="24">
        <f t="shared" si="31"/>
        <v>198010</v>
      </c>
      <c r="H185" s="21">
        <v>105730</v>
      </c>
      <c r="I185" s="21">
        <v>50270</v>
      </c>
      <c r="J185" s="21">
        <v>38410</v>
      </c>
      <c r="K185" s="21">
        <v>3600</v>
      </c>
    </row>
    <row r="186" spans="1:11" ht="24" customHeight="1" x14ac:dyDescent="0.3">
      <c r="A186" s="368"/>
      <c r="B186" s="266"/>
      <c r="C186" s="350"/>
      <c r="D186" s="273"/>
      <c r="E186" s="85" t="s">
        <v>94</v>
      </c>
      <c r="F186" s="6" t="s">
        <v>99</v>
      </c>
      <c r="G186" s="24">
        <f t="shared" si="31"/>
        <v>337</v>
      </c>
      <c r="H186" s="21"/>
      <c r="I186" s="21"/>
      <c r="J186" s="21"/>
      <c r="K186" s="21">
        <v>337</v>
      </c>
    </row>
    <row r="187" spans="1:11" ht="24" customHeight="1" x14ac:dyDescent="0.3">
      <c r="A187" s="368"/>
      <c r="B187" s="266"/>
      <c r="C187" s="350"/>
      <c r="D187" s="273"/>
      <c r="E187" s="85" t="s">
        <v>182</v>
      </c>
      <c r="F187" s="6" t="s">
        <v>183</v>
      </c>
      <c r="G187" s="24">
        <f t="shared" si="31"/>
        <v>9506</v>
      </c>
      <c r="H187" s="21">
        <v>9506</v>
      </c>
      <c r="I187" s="21"/>
      <c r="J187" s="21"/>
      <c r="K187" s="21"/>
    </row>
    <row r="188" spans="1:11" ht="18" customHeight="1" x14ac:dyDescent="0.3">
      <c r="A188" s="368"/>
      <c r="B188" s="266"/>
      <c r="C188" s="350"/>
      <c r="D188" s="273"/>
      <c r="E188" s="85" t="s">
        <v>48</v>
      </c>
      <c r="F188" s="5" t="s">
        <v>59</v>
      </c>
      <c r="G188" s="24">
        <f t="shared" si="31"/>
        <v>68200</v>
      </c>
      <c r="H188" s="21"/>
      <c r="I188" s="21">
        <v>1105</v>
      </c>
      <c r="J188" s="21">
        <v>64700</v>
      </c>
      <c r="K188" s="21">
        <v>2395</v>
      </c>
    </row>
    <row r="189" spans="1:11" ht="18" customHeight="1" x14ac:dyDescent="0.3">
      <c r="A189" s="368"/>
      <c r="B189" s="266"/>
      <c r="C189" s="350"/>
      <c r="D189" s="273"/>
      <c r="E189" s="85" t="s">
        <v>287</v>
      </c>
      <c r="F189" s="5" t="s">
        <v>288</v>
      </c>
      <c r="G189" s="24">
        <f t="shared" si="31"/>
        <v>1500</v>
      </c>
      <c r="H189" s="21">
        <v>1500</v>
      </c>
      <c r="I189" s="21"/>
      <c r="J189" s="21"/>
      <c r="K189" s="21"/>
    </row>
    <row r="190" spans="1:11" ht="36.75" customHeight="1" x14ac:dyDescent="0.3">
      <c r="A190" s="368"/>
      <c r="B190" s="266"/>
      <c r="C190" s="350"/>
      <c r="D190" s="273"/>
      <c r="E190" s="85" t="s">
        <v>122</v>
      </c>
      <c r="F190" s="6" t="s">
        <v>160</v>
      </c>
      <c r="G190" s="24">
        <f t="shared" si="31"/>
        <v>4250</v>
      </c>
      <c r="H190" s="21">
        <v>3990</v>
      </c>
      <c r="I190" s="21">
        <v>35</v>
      </c>
      <c r="J190" s="21"/>
      <c r="K190" s="21">
        <v>225</v>
      </c>
    </row>
    <row r="191" spans="1:11" ht="14.25" customHeight="1" x14ac:dyDescent="0.3">
      <c r="A191" s="368"/>
      <c r="B191" s="266"/>
      <c r="C191" s="350"/>
      <c r="D191" s="258"/>
      <c r="E191" s="268" t="s">
        <v>285</v>
      </c>
      <c r="F191" s="270"/>
      <c r="G191" s="218">
        <f t="shared" ref="G191:J191" si="33">SUM(G175:G190)</f>
        <v>456398</v>
      </c>
      <c r="H191" s="218">
        <f t="shared" si="33"/>
        <v>153845</v>
      </c>
      <c r="I191" s="218">
        <f t="shared" si="33"/>
        <v>148371</v>
      </c>
      <c r="J191" s="218">
        <f t="shared" si="33"/>
        <v>130761</v>
      </c>
      <c r="K191" s="218">
        <f>SUM(K175:K190)</f>
        <v>23421</v>
      </c>
    </row>
    <row r="192" spans="1:11" ht="36" customHeight="1" x14ac:dyDescent="0.3">
      <c r="A192" s="368"/>
      <c r="B192" s="266"/>
      <c r="C192" s="350"/>
      <c r="D192" s="295">
        <v>158</v>
      </c>
      <c r="E192" s="146" t="s">
        <v>28</v>
      </c>
      <c r="F192" s="6" t="s">
        <v>166</v>
      </c>
      <c r="G192" s="24">
        <f t="shared" si="31"/>
        <v>77892</v>
      </c>
      <c r="H192" s="21">
        <v>21000</v>
      </c>
      <c r="I192" s="21">
        <v>30500</v>
      </c>
      <c r="J192" s="21">
        <v>15892</v>
      </c>
      <c r="K192" s="21">
        <v>10500</v>
      </c>
    </row>
    <row r="193" spans="1:11" ht="15" customHeight="1" thickBot="1" x14ac:dyDescent="0.35">
      <c r="A193" s="368"/>
      <c r="B193" s="266"/>
      <c r="C193" s="350"/>
      <c r="D193" s="296"/>
      <c r="E193" s="278" t="s">
        <v>310</v>
      </c>
      <c r="F193" s="280"/>
      <c r="G193" s="217">
        <f>SUM(G192)</f>
        <v>77892</v>
      </c>
      <c r="H193" s="217">
        <f t="shared" ref="H193:K193" si="34">SUM(H192)</f>
        <v>21000</v>
      </c>
      <c r="I193" s="217">
        <f t="shared" si="34"/>
        <v>30500</v>
      </c>
      <c r="J193" s="217">
        <f t="shared" si="34"/>
        <v>15892</v>
      </c>
      <c r="K193" s="217">
        <f t="shared" si="34"/>
        <v>10500</v>
      </c>
    </row>
    <row r="194" spans="1:11" ht="19.649999999999999" customHeight="1" thickBot="1" x14ac:dyDescent="0.35">
      <c r="A194" s="368"/>
      <c r="B194" s="267"/>
      <c r="C194" s="291"/>
      <c r="D194" s="292" t="s">
        <v>146</v>
      </c>
      <c r="E194" s="293"/>
      <c r="F194" s="294"/>
      <c r="G194" s="216">
        <f>SUM(G151,G156,G162,G166,G172,G174+G191+G193)</f>
        <v>3290384</v>
      </c>
      <c r="H194" s="216">
        <f>SUM(H151,H156,H162,H166,H172,H174+H191+H193)</f>
        <v>665836</v>
      </c>
      <c r="I194" s="216">
        <f t="shared" ref="I194:K194" si="35">SUM(I151,I156,I162,I166,I172,I174+I191+I193)</f>
        <v>1137702</v>
      </c>
      <c r="J194" s="216">
        <f t="shared" si="35"/>
        <v>523066</v>
      </c>
      <c r="K194" s="216">
        <f t="shared" si="35"/>
        <v>963780</v>
      </c>
    </row>
    <row r="195" spans="1:11" ht="15" customHeight="1" x14ac:dyDescent="0.3">
      <c r="A195" s="368"/>
      <c r="B195" s="265" t="s">
        <v>152</v>
      </c>
      <c r="C195" s="262" t="s">
        <v>151</v>
      </c>
      <c r="D195" s="273">
        <v>151</v>
      </c>
      <c r="E195" s="136" t="s">
        <v>115</v>
      </c>
      <c r="F195" s="126" t="s">
        <v>154</v>
      </c>
      <c r="G195" s="60">
        <f>SUM(H195:K195)</f>
        <v>8000</v>
      </c>
      <c r="H195" s="65">
        <v>1000</v>
      </c>
      <c r="I195" s="65">
        <v>4000</v>
      </c>
      <c r="J195" s="65">
        <v>1800</v>
      </c>
      <c r="K195" s="65">
        <v>1200</v>
      </c>
    </row>
    <row r="196" spans="1:11" ht="23.25" customHeight="1" x14ac:dyDescent="0.3">
      <c r="A196" s="368"/>
      <c r="B196" s="266"/>
      <c r="C196" s="263"/>
      <c r="D196" s="273"/>
      <c r="E196" s="85" t="s">
        <v>31</v>
      </c>
      <c r="F196" s="6" t="s">
        <v>32</v>
      </c>
      <c r="G196" s="24">
        <f t="shared" ref="G196:G197" si="36">SUM(H196:K196)</f>
        <v>6000</v>
      </c>
      <c r="H196" s="21">
        <v>1000</v>
      </c>
      <c r="I196" s="21">
        <v>3000</v>
      </c>
      <c r="J196" s="21">
        <v>1000</v>
      </c>
      <c r="K196" s="21">
        <v>1000</v>
      </c>
    </row>
    <row r="197" spans="1:11" ht="15" customHeight="1" thickBot="1" x14ac:dyDescent="0.35">
      <c r="A197" s="368"/>
      <c r="B197" s="266"/>
      <c r="C197" s="263"/>
      <c r="D197" s="273"/>
      <c r="E197" s="137" t="s">
        <v>149</v>
      </c>
      <c r="F197" s="127" t="s">
        <v>170</v>
      </c>
      <c r="G197" s="139">
        <f t="shared" si="36"/>
        <v>5000</v>
      </c>
      <c r="H197" s="140">
        <v>1000</v>
      </c>
      <c r="I197" s="140">
        <v>2000</v>
      </c>
      <c r="J197" s="140">
        <v>1000</v>
      </c>
      <c r="K197" s="140">
        <v>1000</v>
      </c>
    </row>
    <row r="198" spans="1:11" ht="15" customHeight="1" thickBot="1" x14ac:dyDescent="0.35">
      <c r="A198" s="368"/>
      <c r="B198" s="266"/>
      <c r="C198" s="350"/>
      <c r="D198" s="354" t="s">
        <v>150</v>
      </c>
      <c r="E198" s="355"/>
      <c r="F198" s="356"/>
      <c r="G198" s="214">
        <f>SUM(G195:G197)</f>
        <v>19000</v>
      </c>
      <c r="H198" s="214">
        <f t="shared" ref="H198:K198" si="37">SUM(H195:H197)</f>
        <v>3000</v>
      </c>
      <c r="I198" s="214">
        <f t="shared" si="37"/>
        <v>9000</v>
      </c>
      <c r="J198" s="214">
        <f t="shared" si="37"/>
        <v>3800</v>
      </c>
      <c r="K198" s="215">
        <f t="shared" si="37"/>
        <v>3200</v>
      </c>
    </row>
    <row r="199" spans="1:11" ht="18" customHeight="1" thickBot="1" x14ac:dyDescent="0.35">
      <c r="A199" s="228" t="s">
        <v>180</v>
      </c>
      <c r="B199" s="288" t="s">
        <v>181</v>
      </c>
      <c r="C199" s="289"/>
      <c r="D199" s="289"/>
      <c r="E199" s="289"/>
      <c r="F199" s="290"/>
      <c r="G199" s="216">
        <f>SUM(G202,G205,G211,G213,G215)</f>
        <v>1736447</v>
      </c>
      <c r="H199" s="216">
        <f>SUM(H202,H205,H211,H213,H215)</f>
        <v>543257</v>
      </c>
      <c r="I199" s="216">
        <f>SUM(I202,I205,I211,I213,I215)</f>
        <v>471600</v>
      </c>
      <c r="J199" s="216">
        <f>SUM(J202,J205,J211,J213,J215)</f>
        <v>433328</v>
      </c>
      <c r="K199" s="216">
        <f>SUM(K202,K205,K211,K213,K215)</f>
        <v>288262</v>
      </c>
    </row>
    <row r="200" spans="1:11" ht="36" customHeight="1" x14ac:dyDescent="0.3">
      <c r="A200" s="348"/>
      <c r="B200" s="266" t="s">
        <v>62</v>
      </c>
      <c r="C200" s="263" t="s">
        <v>16</v>
      </c>
      <c r="D200" s="273">
        <v>151</v>
      </c>
      <c r="E200" s="147" t="s">
        <v>19</v>
      </c>
      <c r="F200" s="134" t="s">
        <v>21</v>
      </c>
      <c r="G200" s="60">
        <f t="shared" ref="G200:G683" si="38">SUM(H200:K200)</f>
        <v>555000</v>
      </c>
      <c r="H200" s="61">
        <v>150000</v>
      </c>
      <c r="I200" s="61">
        <v>150000</v>
      </c>
      <c r="J200" s="61">
        <v>150000</v>
      </c>
      <c r="K200" s="61">
        <v>105000</v>
      </c>
    </row>
    <row r="201" spans="1:11" ht="15.75" customHeight="1" x14ac:dyDescent="0.3">
      <c r="A201" s="348"/>
      <c r="B201" s="266"/>
      <c r="C201" s="263"/>
      <c r="D201" s="258"/>
      <c r="E201" s="46" t="s">
        <v>38</v>
      </c>
      <c r="F201" s="6" t="s">
        <v>39</v>
      </c>
      <c r="G201" s="24">
        <f t="shared" si="38"/>
        <v>39000</v>
      </c>
      <c r="H201" s="25">
        <v>10000</v>
      </c>
      <c r="I201" s="25">
        <v>10000</v>
      </c>
      <c r="J201" s="25">
        <v>10000</v>
      </c>
      <c r="K201" s="25">
        <v>9000</v>
      </c>
    </row>
    <row r="202" spans="1:11" ht="15" customHeight="1" x14ac:dyDescent="0.3">
      <c r="A202" s="348"/>
      <c r="B202" s="267"/>
      <c r="C202" s="264"/>
      <c r="D202" s="268" t="s">
        <v>37</v>
      </c>
      <c r="E202" s="269"/>
      <c r="F202" s="270"/>
      <c r="G202" s="218">
        <f>SUM(G200:G201)</f>
        <v>594000</v>
      </c>
      <c r="H202" s="218">
        <f>SUM(H200:H201)</f>
        <v>160000</v>
      </c>
      <c r="I202" s="218">
        <f>SUM(I200:I201)</f>
        <v>160000</v>
      </c>
      <c r="J202" s="218">
        <f>SUM(J200:J201)</f>
        <v>160000</v>
      </c>
      <c r="K202" s="218">
        <f>SUM(K200:K201)</f>
        <v>114000</v>
      </c>
    </row>
    <row r="203" spans="1:11" ht="15" customHeight="1" x14ac:dyDescent="0.3">
      <c r="A203" s="348"/>
      <c r="B203" s="265" t="s">
        <v>88</v>
      </c>
      <c r="C203" s="262" t="s">
        <v>89</v>
      </c>
      <c r="D203" s="297">
        <v>1419</v>
      </c>
      <c r="E203" s="297" t="s">
        <v>93</v>
      </c>
      <c r="F203" s="397" t="s">
        <v>98</v>
      </c>
      <c r="G203" s="399">
        <f>SUM(H203:K204)</f>
        <v>27328</v>
      </c>
      <c r="H203" s="384"/>
      <c r="I203" s="384"/>
      <c r="J203" s="384">
        <v>27328</v>
      </c>
      <c r="K203" s="384"/>
    </row>
    <row r="204" spans="1:11" ht="15" customHeight="1" x14ac:dyDescent="0.3">
      <c r="A204" s="348"/>
      <c r="B204" s="266"/>
      <c r="C204" s="263"/>
      <c r="D204" s="282"/>
      <c r="E204" s="282"/>
      <c r="F204" s="398"/>
      <c r="G204" s="400"/>
      <c r="H204" s="385"/>
      <c r="I204" s="385"/>
      <c r="J204" s="385"/>
      <c r="K204" s="385"/>
    </row>
    <row r="205" spans="1:11" ht="15" customHeight="1" x14ac:dyDescent="0.3">
      <c r="A205" s="348"/>
      <c r="B205" s="267"/>
      <c r="C205" s="264"/>
      <c r="D205" s="268" t="s">
        <v>92</v>
      </c>
      <c r="E205" s="269"/>
      <c r="F205" s="270"/>
      <c r="G205" s="218">
        <f>SUM(G203)</f>
        <v>27328</v>
      </c>
      <c r="H205" s="218">
        <f t="shared" ref="H205:K205" si="39">SUM(H203)</f>
        <v>0</v>
      </c>
      <c r="I205" s="218">
        <f t="shared" si="39"/>
        <v>0</v>
      </c>
      <c r="J205" s="218">
        <f t="shared" si="39"/>
        <v>27328</v>
      </c>
      <c r="K205" s="218">
        <f t="shared" si="39"/>
        <v>0</v>
      </c>
    </row>
    <row r="206" spans="1:11" ht="15" customHeight="1" x14ac:dyDescent="0.3">
      <c r="A206" s="348"/>
      <c r="B206" s="266" t="s">
        <v>110</v>
      </c>
      <c r="C206" s="263" t="s">
        <v>107</v>
      </c>
      <c r="D206" s="297">
        <v>151</v>
      </c>
      <c r="E206" s="15" t="s">
        <v>142</v>
      </c>
      <c r="F206" s="26" t="s">
        <v>165</v>
      </c>
      <c r="G206" s="24">
        <f t="shared" si="38"/>
        <v>59342</v>
      </c>
      <c r="H206" s="25">
        <v>16000</v>
      </c>
      <c r="I206" s="25">
        <v>16000</v>
      </c>
      <c r="J206" s="25">
        <v>16000</v>
      </c>
      <c r="K206" s="25">
        <v>11342</v>
      </c>
    </row>
    <row r="207" spans="1:11" ht="15" customHeight="1" x14ac:dyDescent="0.3">
      <c r="A207" s="348"/>
      <c r="B207" s="266"/>
      <c r="C207" s="263"/>
      <c r="D207" s="281"/>
      <c r="E207" s="15" t="s">
        <v>149</v>
      </c>
      <c r="F207" s="26" t="s">
        <v>170</v>
      </c>
      <c r="G207" s="24">
        <f t="shared" si="38"/>
        <v>419120</v>
      </c>
      <c r="H207" s="25">
        <v>150000</v>
      </c>
      <c r="I207" s="25">
        <v>150000</v>
      </c>
      <c r="J207" s="25">
        <v>100000</v>
      </c>
      <c r="K207" s="25">
        <v>19120</v>
      </c>
    </row>
    <row r="208" spans="1:11" ht="15" customHeight="1" x14ac:dyDescent="0.3">
      <c r="A208" s="348"/>
      <c r="B208" s="266"/>
      <c r="C208" s="263"/>
      <c r="D208" s="281"/>
      <c r="E208" s="15" t="s">
        <v>184</v>
      </c>
      <c r="F208" s="26" t="s">
        <v>179</v>
      </c>
      <c r="G208" s="24">
        <f t="shared" si="38"/>
        <v>2300</v>
      </c>
      <c r="H208" s="25">
        <v>1300</v>
      </c>
      <c r="I208" s="25">
        <v>200</v>
      </c>
      <c r="J208" s="25"/>
      <c r="K208" s="25">
        <v>800</v>
      </c>
    </row>
    <row r="209" spans="1:11" ht="15" customHeight="1" x14ac:dyDescent="0.3">
      <c r="A209" s="348"/>
      <c r="B209" s="266"/>
      <c r="C209" s="263"/>
      <c r="D209" s="282"/>
      <c r="E209" s="15" t="s">
        <v>185</v>
      </c>
      <c r="F209" s="26" t="s">
        <v>179</v>
      </c>
      <c r="G209" s="24">
        <f t="shared" si="38"/>
        <v>800</v>
      </c>
      <c r="H209" s="25">
        <v>400</v>
      </c>
      <c r="I209" s="25">
        <v>400</v>
      </c>
      <c r="J209" s="25"/>
      <c r="K209" s="25"/>
    </row>
    <row r="210" spans="1:11" ht="15" customHeight="1" x14ac:dyDescent="0.3">
      <c r="A210" s="348"/>
      <c r="B210" s="266"/>
      <c r="C210" s="263"/>
      <c r="D210" s="46">
        <v>155</v>
      </c>
      <c r="E210" s="15" t="s">
        <v>149</v>
      </c>
      <c r="F210" s="26" t="s">
        <v>170</v>
      </c>
      <c r="G210" s="24">
        <f t="shared" si="38"/>
        <v>17680</v>
      </c>
      <c r="H210" s="25">
        <v>17680</v>
      </c>
      <c r="I210" s="25"/>
      <c r="J210" s="25"/>
      <c r="K210" s="25"/>
    </row>
    <row r="211" spans="1:11" ht="15" customHeight="1" x14ac:dyDescent="0.3">
      <c r="A211" s="348"/>
      <c r="B211" s="267"/>
      <c r="C211" s="264"/>
      <c r="D211" s="268" t="s">
        <v>108</v>
      </c>
      <c r="E211" s="269"/>
      <c r="F211" s="270"/>
      <c r="G211" s="218">
        <f>SUM(G206:G210)</f>
        <v>499242</v>
      </c>
      <c r="H211" s="218">
        <f>SUM(H206:H210)</f>
        <v>185380</v>
      </c>
      <c r="I211" s="218">
        <f>SUM(I206:I210)</f>
        <v>166600</v>
      </c>
      <c r="J211" s="218">
        <f>SUM(J206:J210)</f>
        <v>116000</v>
      </c>
      <c r="K211" s="218">
        <f>SUM(K206:K210)</f>
        <v>31262</v>
      </c>
    </row>
    <row r="212" spans="1:11" ht="15" customHeight="1" x14ac:dyDescent="0.3">
      <c r="A212" s="348"/>
      <c r="B212" s="265" t="s">
        <v>130</v>
      </c>
      <c r="C212" s="262" t="s">
        <v>129</v>
      </c>
      <c r="D212" s="46">
        <v>155</v>
      </c>
      <c r="E212" s="15" t="s">
        <v>142</v>
      </c>
      <c r="F212" s="26" t="s">
        <v>165</v>
      </c>
      <c r="G212" s="24">
        <f>SUM(H212:K212)</f>
        <v>35877</v>
      </c>
      <c r="H212" s="25">
        <v>35877</v>
      </c>
      <c r="I212" s="25"/>
      <c r="J212" s="25"/>
      <c r="K212" s="25"/>
    </row>
    <row r="213" spans="1:11" ht="18" customHeight="1" x14ac:dyDescent="0.3">
      <c r="A213" s="348"/>
      <c r="B213" s="267"/>
      <c r="C213" s="264"/>
      <c r="D213" s="268" t="s">
        <v>127</v>
      </c>
      <c r="E213" s="269"/>
      <c r="F213" s="270"/>
      <c r="G213" s="218">
        <f>SUM(G212)</f>
        <v>35877</v>
      </c>
      <c r="H213" s="218">
        <f t="shared" ref="H213:K213" si="40">SUM(H212)</f>
        <v>35877</v>
      </c>
      <c r="I213" s="218">
        <f t="shared" si="40"/>
        <v>0</v>
      </c>
      <c r="J213" s="218">
        <f t="shared" si="40"/>
        <v>0</v>
      </c>
      <c r="K213" s="218">
        <f t="shared" si="40"/>
        <v>0</v>
      </c>
    </row>
    <row r="214" spans="1:11" ht="15" customHeight="1" x14ac:dyDescent="0.3">
      <c r="A214" s="348"/>
      <c r="B214" s="265" t="s">
        <v>137</v>
      </c>
      <c r="C214" s="262" t="s">
        <v>138</v>
      </c>
      <c r="D214" s="46">
        <v>151</v>
      </c>
      <c r="E214" s="15" t="s">
        <v>42</v>
      </c>
      <c r="F214" s="26" t="s">
        <v>53</v>
      </c>
      <c r="G214" s="24">
        <f t="shared" si="38"/>
        <v>580000</v>
      </c>
      <c r="H214" s="25">
        <v>162000</v>
      </c>
      <c r="I214" s="25">
        <v>145000</v>
      </c>
      <c r="J214" s="25">
        <v>130000</v>
      </c>
      <c r="K214" s="25">
        <v>143000</v>
      </c>
    </row>
    <row r="215" spans="1:11" ht="15" customHeight="1" thickBot="1" x14ac:dyDescent="0.35">
      <c r="A215" s="348"/>
      <c r="B215" s="266"/>
      <c r="C215" s="263"/>
      <c r="D215" s="278" t="s">
        <v>135</v>
      </c>
      <c r="E215" s="279"/>
      <c r="F215" s="280"/>
      <c r="G215" s="217">
        <f>SUM(G214:G214)</f>
        <v>580000</v>
      </c>
      <c r="H215" s="217">
        <f>SUM(H214:H214)</f>
        <v>162000</v>
      </c>
      <c r="I215" s="217">
        <f>SUM(I214:I214)</f>
        <v>145000</v>
      </c>
      <c r="J215" s="217">
        <f>SUM(J214:J214)</f>
        <v>130000</v>
      </c>
      <c r="K215" s="217">
        <f>SUM(K214:K214)</f>
        <v>143000</v>
      </c>
    </row>
    <row r="216" spans="1:11" ht="15" customHeight="1" thickBot="1" x14ac:dyDescent="0.35">
      <c r="A216" s="229" t="s">
        <v>188</v>
      </c>
      <c r="B216" s="288" t="s">
        <v>189</v>
      </c>
      <c r="C216" s="289"/>
      <c r="D216" s="289"/>
      <c r="E216" s="289"/>
      <c r="F216" s="290"/>
      <c r="G216" s="230">
        <f>SUM(G221,G224,G226,G233,G235,G239)</f>
        <v>195388</v>
      </c>
      <c r="H216" s="230">
        <f t="shared" ref="H216:K216" si="41">SUM(H221,H224,H226,H233,H235,H239)</f>
        <v>76801</v>
      </c>
      <c r="I216" s="230">
        <f t="shared" si="41"/>
        <v>57398</v>
      </c>
      <c r="J216" s="230">
        <f t="shared" si="41"/>
        <v>33024</v>
      </c>
      <c r="K216" s="231">
        <f t="shared" si="41"/>
        <v>28165</v>
      </c>
    </row>
    <row r="217" spans="1:11" ht="15" customHeight="1" x14ac:dyDescent="0.3">
      <c r="A217" s="308"/>
      <c r="B217" s="266" t="s">
        <v>62</v>
      </c>
      <c r="C217" s="263" t="s">
        <v>16</v>
      </c>
      <c r="D217" s="81">
        <v>151</v>
      </c>
      <c r="E217" s="281" t="s">
        <v>22</v>
      </c>
      <c r="F217" s="286" t="s">
        <v>23</v>
      </c>
      <c r="G217" s="60">
        <f t="shared" si="38"/>
        <v>98448</v>
      </c>
      <c r="H217" s="61">
        <v>38515</v>
      </c>
      <c r="I217" s="61">
        <v>30230</v>
      </c>
      <c r="J217" s="61">
        <v>10894</v>
      </c>
      <c r="K217" s="61">
        <v>18809</v>
      </c>
    </row>
    <row r="218" spans="1:11" ht="15" customHeight="1" x14ac:dyDescent="0.3">
      <c r="A218" s="308"/>
      <c r="B218" s="266"/>
      <c r="C218" s="263"/>
      <c r="D218" s="15">
        <v>155</v>
      </c>
      <c r="E218" s="282"/>
      <c r="F218" s="287"/>
      <c r="G218" s="24">
        <f t="shared" si="38"/>
        <v>1117</v>
      </c>
      <c r="H218" s="25">
        <v>1117</v>
      </c>
      <c r="I218" s="25"/>
      <c r="J218" s="25"/>
      <c r="K218" s="25"/>
    </row>
    <row r="219" spans="1:11" ht="15" customHeight="1" x14ac:dyDescent="0.3">
      <c r="A219" s="308"/>
      <c r="B219" s="266"/>
      <c r="C219" s="263"/>
      <c r="D219" s="257" t="s">
        <v>101</v>
      </c>
      <c r="E219" s="15" t="s">
        <v>43</v>
      </c>
      <c r="F219" s="26" t="s">
        <v>54</v>
      </c>
      <c r="G219" s="24">
        <f t="shared" si="38"/>
        <v>120</v>
      </c>
      <c r="H219" s="25">
        <v>30</v>
      </c>
      <c r="I219" s="25">
        <v>30</v>
      </c>
      <c r="J219" s="25">
        <v>30</v>
      </c>
      <c r="K219" s="25">
        <v>30</v>
      </c>
    </row>
    <row r="220" spans="1:11" ht="15" customHeight="1" x14ac:dyDescent="0.3">
      <c r="A220" s="308"/>
      <c r="B220" s="266"/>
      <c r="C220" s="263"/>
      <c r="D220" s="258"/>
      <c r="E220" s="15" t="s">
        <v>46</v>
      </c>
      <c r="F220" s="26" t="s">
        <v>57</v>
      </c>
      <c r="G220" s="24">
        <f t="shared" si="38"/>
        <v>1000</v>
      </c>
      <c r="H220" s="25">
        <v>250</v>
      </c>
      <c r="I220" s="25">
        <v>250</v>
      </c>
      <c r="J220" s="25">
        <v>250</v>
      </c>
      <c r="K220" s="25">
        <v>250</v>
      </c>
    </row>
    <row r="221" spans="1:11" ht="15" customHeight="1" x14ac:dyDescent="0.3">
      <c r="A221" s="308"/>
      <c r="B221" s="267"/>
      <c r="C221" s="264"/>
      <c r="D221" s="268" t="s">
        <v>37</v>
      </c>
      <c r="E221" s="269"/>
      <c r="F221" s="270"/>
      <c r="G221" s="218">
        <f>SUM(G217:G220)</f>
        <v>100685</v>
      </c>
      <c r="H221" s="218">
        <f>SUM(H217:H220)</f>
        <v>39912</v>
      </c>
      <c r="I221" s="218">
        <f t="shared" ref="I221:K221" si="42">SUM(I217:I220)</f>
        <v>30510</v>
      </c>
      <c r="J221" s="218">
        <f t="shared" si="42"/>
        <v>11174</v>
      </c>
      <c r="K221" s="218">
        <f t="shared" si="42"/>
        <v>19089</v>
      </c>
    </row>
    <row r="222" spans="1:11" ht="24" customHeight="1" x14ac:dyDescent="0.3">
      <c r="A222" s="308"/>
      <c r="B222" s="283" t="s">
        <v>88</v>
      </c>
      <c r="C222" s="262" t="s">
        <v>89</v>
      </c>
      <c r="D222" s="257">
        <v>151</v>
      </c>
      <c r="E222" s="46" t="s">
        <v>45</v>
      </c>
      <c r="F222" s="23" t="s">
        <v>56</v>
      </c>
      <c r="G222" s="24">
        <f t="shared" si="38"/>
        <v>6740</v>
      </c>
      <c r="H222" s="25">
        <v>1000</v>
      </c>
      <c r="I222" s="25">
        <v>2000</v>
      </c>
      <c r="J222" s="25">
        <v>2300</v>
      </c>
      <c r="K222" s="25">
        <v>1440</v>
      </c>
    </row>
    <row r="223" spans="1:11" ht="15" customHeight="1" x14ac:dyDescent="0.3">
      <c r="A223" s="308"/>
      <c r="B223" s="284"/>
      <c r="C223" s="263"/>
      <c r="D223" s="258"/>
      <c r="E223" s="46" t="s">
        <v>46</v>
      </c>
      <c r="F223" s="26" t="s">
        <v>57</v>
      </c>
      <c r="G223" s="24">
        <f t="shared" si="38"/>
        <v>9295</v>
      </c>
      <c r="H223" s="25">
        <v>3235</v>
      </c>
      <c r="I223" s="25">
        <v>3170</v>
      </c>
      <c r="J223" s="25">
        <v>2755</v>
      </c>
      <c r="K223" s="25">
        <v>135</v>
      </c>
    </row>
    <row r="224" spans="1:11" ht="15" customHeight="1" x14ac:dyDescent="0.3">
      <c r="A224" s="308"/>
      <c r="B224" s="285"/>
      <c r="C224" s="264"/>
      <c r="D224" s="268" t="s">
        <v>92</v>
      </c>
      <c r="E224" s="269"/>
      <c r="F224" s="270"/>
      <c r="G224" s="218">
        <f>SUM(G222:G223)</f>
        <v>16035</v>
      </c>
      <c r="H224" s="218">
        <f t="shared" ref="H224:K224" si="43">SUM(H222:H223)</f>
        <v>4235</v>
      </c>
      <c r="I224" s="218">
        <f t="shared" si="43"/>
        <v>5170</v>
      </c>
      <c r="J224" s="218">
        <f t="shared" si="43"/>
        <v>5055</v>
      </c>
      <c r="K224" s="218">
        <f t="shared" si="43"/>
        <v>1575</v>
      </c>
    </row>
    <row r="225" spans="1:11" ht="15" customHeight="1" x14ac:dyDescent="0.3">
      <c r="A225" s="308"/>
      <c r="B225" s="283" t="s">
        <v>103</v>
      </c>
      <c r="C225" s="262" t="s">
        <v>104</v>
      </c>
      <c r="D225" s="15">
        <v>151</v>
      </c>
      <c r="E225" s="46" t="s">
        <v>211</v>
      </c>
      <c r="F225" s="26" t="s">
        <v>212</v>
      </c>
      <c r="G225" s="24">
        <f>SUM(H225:K225)</f>
        <v>188</v>
      </c>
      <c r="H225" s="25">
        <v>200</v>
      </c>
      <c r="I225" s="25">
        <v>300</v>
      </c>
      <c r="J225" s="25">
        <v>200</v>
      </c>
      <c r="K225" s="25">
        <v>-512</v>
      </c>
    </row>
    <row r="226" spans="1:11" ht="15" customHeight="1" x14ac:dyDescent="0.3">
      <c r="A226" s="308"/>
      <c r="B226" s="284"/>
      <c r="C226" s="263"/>
      <c r="D226" s="268" t="s">
        <v>105</v>
      </c>
      <c r="E226" s="269"/>
      <c r="F226" s="270"/>
      <c r="G226" s="218">
        <f>SUM(G225)</f>
        <v>188</v>
      </c>
      <c r="H226" s="218">
        <f t="shared" ref="H226:K226" si="44">SUM(H225)</f>
        <v>200</v>
      </c>
      <c r="I226" s="218">
        <f t="shared" si="44"/>
        <v>300</v>
      </c>
      <c r="J226" s="218">
        <f t="shared" si="44"/>
        <v>200</v>
      </c>
      <c r="K226" s="218">
        <f t="shared" si="44"/>
        <v>-512</v>
      </c>
    </row>
    <row r="227" spans="1:11" ht="25.5" customHeight="1" x14ac:dyDescent="0.3">
      <c r="A227" s="308"/>
      <c r="B227" s="283" t="s">
        <v>111</v>
      </c>
      <c r="C227" s="262" t="s">
        <v>124</v>
      </c>
      <c r="D227" s="297">
        <v>142</v>
      </c>
      <c r="E227" s="46" t="s">
        <v>190</v>
      </c>
      <c r="F227" s="23" t="s">
        <v>196</v>
      </c>
      <c r="G227" s="24">
        <f t="shared" si="38"/>
        <v>793</v>
      </c>
      <c r="H227" s="25">
        <v>200</v>
      </c>
      <c r="I227" s="25">
        <v>200</v>
      </c>
      <c r="J227" s="25">
        <v>200</v>
      </c>
      <c r="K227" s="25">
        <v>193</v>
      </c>
    </row>
    <row r="228" spans="1:11" ht="35.4" customHeight="1" x14ac:dyDescent="0.3">
      <c r="A228" s="308"/>
      <c r="B228" s="284"/>
      <c r="C228" s="263"/>
      <c r="D228" s="281"/>
      <c r="E228" s="46" t="s">
        <v>186</v>
      </c>
      <c r="F228" s="23" t="s">
        <v>187</v>
      </c>
      <c r="G228" s="24">
        <f t="shared" si="38"/>
        <v>1172</v>
      </c>
      <c r="H228" s="25"/>
      <c r="I228" s="25">
        <v>1172</v>
      </c>
      <c r="J228" s="25"/>
      <c r="K228" s="25"/>
    </row>
    <row r="229" spans="1:11" ht="15" customHeight="1" x14ac:dyDescent="0.3">
      <c r="A229" s="308"/>
      <c r="B229" s="284"/>
      <c r="C229" s="263"/>
      <c r="D229" s="281"/>
      <c r="E229" s="46" t="s">
        <v>40</v>
      </c>
      <c r="F229" s="23" t="s">
        <v>51</v>
      </c>
      <c r="G229" s="24">
        <f t="shared" si="38"/>
        <v>12243</v>
      </c>
      <c r="H229" s="25">
        <v>3061</v>
      </c>
      <c r="I229" s="25">
        <v>3061</v>
      </c>
      <c r="J229" s="25">
        <v>3061</v>
      </c>
      <c r="K229" s="25">
        <v>3060</v>
      </c>
    </row>
    <row r="230" spans="1:11" ht="25.5" customHeight="1" x14ac:dyDescent="0.3">
      <c r="A230" s="308"/>
      <c r="B230" s="284"/>
      <c r="C230" s="263"/>
      <c r="D230" s="281"/>
      <c r="E230" s="46" t="s">
        <v>173</v>
      </c>
      <c r="F230" s="23" t="s">
        <v>178</v>
      </c>
      <c r="G230" s="24">
        <f t="shared" si="38"/>
        <v>4235</v>
      </c>
      <c r="H230" s="25">
        <v>1554</v>
      </c>
      <c r="I230" s="25">
        <v>1554</v>
      </c>
      <c r="J230" s="25">
        <v>1554</v>
      </c>
      <c r="K230" s="25">
        <v>-427</v>
      </c>
    </row>
    <row r="231" spans="1:11" ht="14.25" customHeight="1" x14ac:dyDescent="0.3">
      <c r="A231" s="308"/>
      <c r="B231" s="284"/>
      <c r="C231" s="263"/>
      <c r="D231" s="281"/>
      <c r="E231" s="46" t="s">
        <v>48</v>
      </c>
      <c r="F231" s="23" t="s">
        <v>59</v>
      </c>
      <c r="G231" s="24">
        <f t="shared" si="38"/>
        <v>14155</v>
      </c>
      <c r="H231" s="25">
        <v>3641</v>
      </c>
      <c r="I231" s="25">
        <v>3641</v>
      </c>
      <c r="J231" s="25">
        <v>3641</v>
      </c>
      <c r="K231" s="25">
        <v>3232</v>
      </c>
    </row>
    <row r="232" spans="1:11" ht="13.65" customHeight="1" x14ac:dyDescent="0.3">
      <c r="A232" s="308"/>
      <c r="B232" s="284"/>
      <c r="C232" s="263"/>
      <c r="D232" s="282"/>
      <c r="E232" s="46" t="s">
        <v>174</v>
      </c>
      <c r="F232" s="23" t="s">
        <v>179</v>
      </c>
      <c r="G232" s="24">
        <f t="shared" si="38"/>
        <v>184</v>
      </c>
      <c r="H232" s="25">
        <v>30</v>
      </c>
      <c r="I232" s="25">
        <v>25</v>
      </c>
      <c r="J232" s="25">
        <v>120</v>
      </c>
      <c r="K232" s="25">
        <v>9</v>
      </c>
    </row>
    <row r="233" spans="1:11" ht="13.65" customHeight="1" x14ac:dyDescent="0.3">
      <c r="A233" s="308"/>
      <c r="B233" s="285"/>
      <c r="C233" s="264"/>
      <c r="D233" s="268" t="s">
        <v>123</v>
      </c>
      <c r="E233" s="269"/>
      <c r="F233" s="270"/>
      <c r="G233" s="218">
        <f>SUM(G227:G232)</f>
        <v>32782</v>
      </c>
      <c r="H233" s="218">
        <f>SUM(H227:H232)</f>
        <v>8486</v>
      </c>
      <c r="I233" s="218">
        <f>SUM(I227:I232)</f>
        <v>9653</v>
      </c>
      <c r="J233" s="218">
        <f>SUM(J227:J232)</f>
        <v>8576</v>
      </c>
      <c r="K233" s="218">
        <f>SUM(K227:K232)</f>
        <v>6067</v>
      </c>
    </row>
    <row r="234" spans="1:11" ht="13.65" customHeight="1" x14ac:dyDescent="0.3">
      <c r="A234" s="308"/>
      <c r="B234" s="284" t="s">
        <v>130</v>
      </c>
      <c r="C234" s="262" t="s">
        <v>129</v>
      </c>
      <c r="D234" s="15">
        <v>151</v>
      </c>
      <c r="E234" s="46" t="s">
        <v>50</v>
      </c>
      <c r="F234" s="23" t="s">
        <v>23</v>
      </c>
      <c r="G234" s="24">
        <f>SUM(H234:K234)</f>
        <v>12440</v>
      </c>
      <c r="H234" s="25">
        <v>3489</v>
      </c>
      <c r="I234" s="25">
        <v>4390</v>
      </c>
      <c r="J234" s="25">
        <v>3840</v>
      </c>
      <c r="K234" s="25">
        <v>721</v>
      </c>
    </row>
    <row r="235" spans="1:11" ht="17.399999999999999" customHeight="1" x14ac:dyDescent="0.3">
      <c r="A235" s="308"/>
      <c r="B235" s="285"/>
      <c r="C235" s="264"/>
      <c r="D235" s="268" t="s">
        <v>127</v>
      </c>
      <c r="E235" s="269"/>
      <c r="F235" s="270"/>
      <c r="G235" s="218">
        <f>SUM(G234:G234)</f>
        <v>12440</v>
      </c>
      <c r="H235" s="218">
        <f>SUM(H234:H234)</f>
        <v>3489</v>
      </c>
      <c r="I235" s="218">
        <f>SUM(I234:I234)</f>
        <v>4390</v>
      </c>
      <c r="J235" s="218">
        <f>SUM(J234:J234)</f>
        <v>3840</v>
      </c>
      <c r="K235" s="218">
        <f>SUM(K234:K234)</f>
        <v>721</v>
      </c>
    </row>
    <row r="236" spans="1:11" ht="13.65" customHeight="1" x14ac:dyDescent="0.3">
      <c r="A236" s="308"/>
      <c r="B236" s="283" t="s">
        <v>137</v>
      </c>
      <c r="C236" s="262" t="s">
        <v>138</v>
      </c>
      <c r="D236" s="257">
        <v>151</v>
      </c>
      <c r="E236" s="46" t="s">
        <v>42</v>
      </c>
      <c r="F236" s="23" t="s">
        <v>53</v>
      </c>
      <c r="G236" s="24">
        <f t="shared" ref="G236:G244" si="45">SUM(H236:K236)</f>
        <v>4369</v>
      </c>
      <c r="H236" s="25">
        <v>3843</v>
      </c>
      <c r="I236" s="25">
        <v>400</v>
      </c>
      <c r="J236" s="25">
        <v>400</v>
      </c>
      <c r="K236" s="25">
        <v>-274</v>
      </c>
    </row>
    <row r="237" spans="1:11" ht="13.65" customHeight="1" x14ac:dyDescent="0.3">
      <c r="A237" s="308"/>
      <c r="B237" s="284"/>
      <c r="C237" s="263"/>
      <c r="D237" s="273"/>
      <c r="E237" s="46" t="s">
        <v>43</v>
      </c>
      <c r="F237" s="23" t="s">
        <v>54</v>
      </c>
      <c r="G237" s="24">
        <f t="shared" si="45"/>
        <v>8820</v>
      </c>
      <c r="H237" s="25">
        <v>2490</v>
      </c>
      <c r="I237" s="25">
        <v>2935</v>
      </c>
      <c r="J237" s="25">
        <v>2065</v>
      </c>
      <c r="K237" s="25">
        <v>1330</v>
      </c>
    </row>
    <row r="238" spans="1:11" ht="13.65" customHeight="1" x14ac:dyDescent="0.3">
      <c r="A238" s="308"/>
      <c r="B238" s="284"/>
      <c r="C238" s="263"/>
      <c r="D238" s="258"/>
      <c r="E238" s="46" t="s">
        <v>44</v>
      </c>
      <c r="F238" s="23" t="s">
        <v>55</v>
      </c>
      <c r="G238" s="24">
        <f t="shared" si="45"/>
        <v>20069</v>
      </c>
      <c r="H238" s="25">
        <v>14146</v>
      </c>
      <c r="I238" s="25">
        <v>4040</v>
      </c>
      <c r="J238" s="25">
        <v>1714</v>
      </c>
      <c r="K238" s="25">
        <v>169</v>
      </c>
    </row>
    <row r="239" spans="1:11" ht="13.65" customHeight="1" thickBot="1" x14ac:dyDescent="0.35">
      <c r="A239" s="308"/>
      <c r="B239" s="284"/>
      <c r="C239" s="263"/>
      <c r="D239" s="278" t="s">
        <v>135</v>
      </c>
      <c r="E239" s="279"/>
      <c r="F239" s="280"/>
      <c r="G239" s="217">
        <f>SUM(G236:G238)</f>
        <v>33258</v>
      </c>
      <c r="H239" s="217">
        <f t="shared" ref="H239:K239" si="46">SUM(H236:H238)</f>
        <v>20479</v>
      </c>
      <c r="I239" s="217">
        <f t="shared" si="46"/>
        <v>7375</v>
      </c>
      <c r="J239" s="217">
        <f t="shared" si="46"/>
        <v>4179</v>
      </c>
      <c r="K239" s="217">
        <f t="shared" si="46"/>
        <v>1225</v>
      </c>
    </row>
    <row r="240" spans="1:11" ht="15" customHeight="1" thickBot="1" x14ac:dyDescent="0.35">
      <c r="A240" s="229" t="s">
        <v>191</v>
      </c>
      <c r="B240" s="288" t="s">
        <v>192</v>
      </c>
      <c r="C240" s="289"/>
      <c r="D240" s="289"/>
      <c r="E240" s="289"/>
      <c r="F240" s="290"/>
      <c r="G240" s="230">
        <f>SUM(G243,G245,G247,G253,G256)</f>
        <v>76869</v>
      </c>
      <c r="H240" s="230">
        <f t="shared" ref="H240:K240" si="47">SUM(H243,H245,H247,H253,H256)</f>
        <v>24480</v>
      </c>
      <c r="I240" s="230">
        <f t="shared" si="47"/>
        <v>21542</v>
      </c>
      <c r="J240" s="230">
        <f t="shared" si="47"/>
        <v>18987</v>
      </c>
      <c r="K240" s="231">
        <f t="shared" si="47"/>
        <v>11860</v>
      </c>
    </row>
    <row r="241" spans="1:11" ht="13.65" customHeight="1" x14ac:dyDescent="0.3">
      <c r="A241" s="383"/>
      <c r="B241" s="266" t="s">
        <v>62</v>
      </c>
      <c r="C241" s="263" t="s">
        <v>16</v>
      </c>
      <c r="D241" s="81">
        <v>151</v>
      </c>
      <c r="E241" s="281" t="s">
        <v>22</v>
      </c>
      <c r="F241" s="286" t="s">
        <v>23</v>
      </c>
      <c r="G241" s="60">
        <f t="shared" si="45"/>
        <v>54617</v>
      </c>
      <c r="H241" s="61">
        <v>16385</v>
      </c>
      <c r="I241" s="61">
        <v>15162</v>
      </c>
      <c r="J241" s="61">
        <v>14185</v>
      </c>
      <c r="K241" s="61">
        <v>8885</v>
      </c>
    </row>
    <row r="242" spans="1:11" ht="13.65" customHeight="1" x14ac:dyDescent="0.3">
      <c r="A242" s="383"/>
      <c r="B242" s="266"/>
      <c r="C242" s="263"/>
      <c r="D242" s="46">
        <v>155</v>
      </c>
      <c r="E242" s="282"/>
      <c r="F242" s="287"/>
      <c r="G242" s="24">
        <f t="shared" si="45"/>
        <v>542</v>
      </c>
      <c r="H242" s="25">
        <v>542</v>
      </c>
      <c r="I242" s="25"/>
      <c r="J242" s="25"/>
      <c r="K242" s="25"/>
    </row>
    <row r="243" spans="1:11" ht="14.25" customHeight="1" x14ac:dyDescent="0.3">
      <c r="A243" s="383"/>
      <c r="B243" s="267"/>
      <c r="C243" s="264"/>
      <c r="D243" s="268" t="s">
        <v>37</v>
      </c>
      <c r="E243" s="269"/>
      <c r="F243" s="270"/>
      <c r="G243" s="218">
        <f>SUM(G241:G242)</f>
        <v>55159</v>
      </c>
      <c r="H243" s="218">
        <f>SUM(H241:H242)</f>
        <v>16927</v>
      </c>
      <c r="I243" s="218">
        <f t="shared" ref="I243:K243" si="48">SUM(I241:I242)</f>
        <v>15162</v>
      </c>
      <c r="J243" s="218">
        <f t="shared" si="48"/>
        <v>14185</v>
      </c>
      <c r="K243" s="218">
        <f t="shared" si="48"/>
        <v>8885</v>
      </c>
    </row>
    <row r="244" spans="1:11" ht="23.25" customHeight="1" x14ac:dyDescent="0.3">
      <c r="A244" s="383"/>
      <c r="B244" s="265" t="s">
        <v>88</v>
      </c>
      <c r="C244" s="262" t="s">
        <v>89</v>
      </c>
      <c r="D244" s="15">
        <v>151</v>
      </c>
      <c r="E244" s="46" t="s">
        <v>45</v>
      </c>
      <c r="F244" s="23" t="s">
        <v>56</v>
      </c>
      <c r="G244" s="24">
        <f t="shared" si="45"/>
        <v>3000</v>
      </c>
      <c r="H244" s="25">
        <v>1000</v>
      </c>
      <c r="I244" s="25">
        <v>1000</v>
      </c>
      <c r="J244" s="25">
        <v>1000</v>
      </c>
      <c r="K244" s="25"/>
    </row>
    <row r="245" spans="1:11" ht="13.65" customHeight="1" x14ac:dyDescent="0.3">
      <c r="A245" s="383"/>
      <c r="B245" s="267"/>
      <c r="C245" s="264"/>
      <c r="D245" s="268" t="s">
        <v>92</v>
      </c>
      <c r="E245" s="269"/>
      <c r="F245" s="270"/>
      <c r="G245" s="218">
        <f>SUM(G244:G244)</f>
        <v>3000</v>
      </c>
      <c r="H245" s="218">
        <f>SUM(H244:H244)</f>
        <v>1000</v>
      </c>
      <c r="I245" s="218">
        <f>SUM(I244:I244)</f>
        <v>1000</v>
      </c>
      <c r="J245" s="218">
        <f>SUM(J244:J244)</f>
        <v>1000</v>
      </c>
      <c r="K245" s="218">
        <f>SUM(K244:K244)</f>
        <v>0</v>
      </c>
    </row>
    <row r="246" spans="1:11" ht="13.65" customHeight="1" x14ac:dyDescent="0.3">
      <c r="A246" s="383"/>
      <c r="B246" s="265" t="s">
        <v>103</v>
      </c>
      <c r="C246" s="262" t="s">
        <v>104</v>
      </c>
      <c r="D246" s="15">
        <v>151</v>
      </c>
      <c r="E246" s="46" t="s">
        <v>211</v>
      </c>
      <c r="F246" s="26" t="s">
        <v>212</v>
      </c>
      <c r="G246" s="24">
        <f>SUM(H246:K246)</f>
        <v>600</v>
      </c>
      <c r="H246" s="25">
        <v>300</v>
      </c>
      <c r="I246" s="25">
        <v>300</v>
      </c>
      <c r="J246" s="25"/>
      <c r="K246" s="25"/>
    </row>
    <row r="247" spans="1:11" ht="13.65" customHeight="1" x14ac:dyDescent="0.3">
      <c r="A247" s="383"/>
      <c r="B247" s="267"/>
      <c r="C247" s="263"/>
      <c r="D247" s="268" t="s">
        <v>105</v>
      </c>
      <c r="E247" s="269"/>
      <c r="F247" s="270"/>
      <c r="G247" s="218">
        <f>SUM(G246)</f>
        <v>600</v>
      </c>
      <c r="H247" s="218">
        <f t="shared" ref="H247:K247" si="49">SUM(H246)</f>
        <v>300</v>
      </c>
      <c r="I247" s="218">
        <f t="shared" si="49"/>
        <v>300</v>
      </c>
      <c r="J247" s="218">
        <f t="shared" si="49"/>
        <v>0</v>
      </c>
      <c r="K247" s="218">
        <f t="shared" si="49"/>
        <v>0</v>
      </c>
    </row>
    <row r="248" spans="1:11" ht="24.75" customHeight="1" x14ac:dyDescent="0.3">
      <c r="A248" s="383"/>
      <c r="B248" s="265" t="s">
        <v>111</v>
      </c>
      <c r="C248" s="262" t="s">
        <v>124</v>
      </c>
      <c r="D248" s="297">
        <v>142</v>
      </c>
      <c r="E248" s="46" t="s">
        <v>190</v>
      </c>
      <c r="F248" s="23" t="s">
        <v>196</v>
      </c>
      <c r="G248" s="24">
        <f>SUM(H248:K248)</f>
        <v>792</v>
      </c>
      <c r="H248" s="25">
        <v>198</v>
      </c>
      <c r="I248" s="25">
        <v>198</v>
      </c>
      <c r="J248" s="25">
        <v>198</v>
      </c>
      <c r="K248" s="25">
        <v>198</v>
      </c>
    </row>
    <row r="249" spans="1:11" ht="37.35" customHeight="1" x14ac:dyDescent="0.3">
      <c r="A249" s="383"/>
      <c r="B249" s="266"/>
      <c r="C249" s="263"/>
      <c r="D249" s="281"/>
      <c r="E249" s="46" t="s">
        <v>186</v>
      </c>
      <c r="F249" s="23" t="s">
        <v>187</v>
      </c>
      <c r="G249" s="24">
        <f>SUM(H249:K249)</f>
        <v>1172</v>
      </c>
      <c r="H249" s="25"/>
      <c r="I249" s="25">
        <v>1172</v>
      </c>
      <c r="J249" s="25"/>
      <c r="K249" s="25"/>
    </row>
    <row r="250" spans="1:11" ht="13.65" customHeight="1" x14ac:dyDescent="0.3">
      <c r="A250" s="383"/>
      <c r="B250" s="266"/>
      <c r="C250" s="263"/>
      <c r="D250" s="281"/>
      <c r="E250" s="46" t="s">
        <v>40</v>
      </c>
      <c r="F250" s="23" t="s">
        <v>51</v>
      </c>
      <c r="G250" s="24">
        <f t="shared" ref="G250:G252" si="50">SUM(H250:K250)</f>
        <v>6155</v>
      </c>
      <c r="H250" s="25">
        <v>1625</v>
      </c>
      <c r="I250" s="25">
        <v>1580</v>
      </c>
      <c r="J250" s="25">
        <v>1475</v>
      </c>
      <c r="K250" s="25">
        <v>1475</v>
      </c>
    </row>
    <row r="251" spans="1:11" ht="25.5" customHeight="1" x14ac:dyDescent="0.3">
      <c r="A251" s="383"/>
      <c r="B251" s="266"/>
      <c r="C251" s="263"/>
      <c r="D251" s="281"/>
      <c r="E251" s="46" t="s">
        <v>173</v>
      </c>
      <c r="F251" s="23" t="s">
        <v>178</v>
      </c>
      <c r="G251" s="24">
        <f t="shared" si="50"/>
        <v>1246</v>
      </c>
      <c r="H251" s="25">
        <v>312</v>
      </c>
      <c r="I251" s="25">
        <v>312</v>
      </c>
      <c r="J251" s="25">
        <v>311</v>
      </c>
      <c r="K251" s="25">
        <v>311</v>
      </c>
    </row>
    <row r="252" spans="1:11" ht="13.65" customHeight="1" x14ac:dyDescent="0.3">
      <c r="A252" s="383"/>
      <c r="B252" s="266"/>
      <c r="C252" s="263"/>
      <c r="D252" s="282"/>
      <c r="E252" s="46" t="s">
        <v>174</v>
      </c>
      <c r="F252" s="23" t="s">
        <v>179</v>
      </c>
      <c r="G252" s="24">
        <f t="shared" si="50"/>
        <v>72</v>
      </c>
      <c r="H252" s="25">
        <v>18</v>
      </c>
      <c r="I252" s="25">
        <v>18</v>
      </c>
      <c r="J252" s="25">
        <v>18</v>
      </c>
      <c r="K252" s="25">
        <v>18</v>
      </c>
    </row>
    <row r="253" spans="1:11" ht="13.65" customHeight="1" x14ac:dyDescent="0.3">
      <c r="A253" s="383"/>
      <c r="B253" s="267"/>
      <c r="C253" s="264"/>
      <c r="D253" s="268" t="s">
        <v>123</v>
      </c>
      <c r="E253" s="269"/>
      <c r="F253" s="270"/>
      <c r="G253" s="218">
        <f>SUM(G248:G252)</f>
        <v>9437</v>
      </c>
      <c r="H253" s="218">
        <f>SUM(H248:H252)</f>
        <v>2153</v>
      </c>
      <c r="I253" s="218">
        <f>SUM(I248:I252)</f>
        <v>3280</v>
      </c>
      <c r="J253" s="218">
        <f>SUM(J248:J252)</f>
        <v>2002</v>
      </c>
      <c r="K253" s="218">
        <f>SUM(K248:K252)</f>
        <v>2002</v>
      </c>
    </row>
    <row r="254" spans="1:11" ht="13.65" customHeight="1" x14ac:dyDescent="0.3">
      <c r="A254" s="383"/>
      <c r="B254" s="265" t="s">
        <v>137</v>
      </c>
      <c r="C254" s="262" t="s">
        <v>138</v>
      </c>
      <c r="D254" s="257">
        <v>151</v>
      </c>
      <c r="E254" s="46" t="s">
        <v>42</v>
      </c>
      <c r="F254" s="23" t="s">
        <v>53</v>
      </c>
      <c r="G254" s="24">
        <f>SUM(H254:K254)</f>
        <v>6831</v>
      </c>
      <c r="H254" s="25">
        <v>3600</v>
      </c>
      <c r="I254" s="25">
        <v>1300</v>
      </c>
      <c r="J254" s="25">
        <v>1300</v>
      </c>
      <c r="K254" s="25">
        <v>631</v>
      </c>
    </row>
    <row r="255" spans="1:11" ht="13.65" customHeight="1" x14ac:dyDescent="0.3">
      <c r="A255" s="383"/>
      <c r="B255" s="266"/>
      <c r="C255" s="263"/>
      <c r="D255" s="258"/>
      <c r="E255" s="46" t="s">
        <v>44</v>
      </c>
      <c r="F255" s="23" t="s">
        <v>55</v>
      </c>
      <c r="G255" s="24">
        <f t="shared" ref="G255" si="51">SUM(H255:K255)</f>
        <v>1842</v>
      </c>
      <c r="H255" s="25">
        <v>500</v>
      </c>
      <c r="I255" s="25">
        <v>500</v>
      </c>
      <c r="J255" s="25">
        <v>500</v>
      </c>
      <c r="K255" s="25">
        <v>342</v>
      </c>
    </row>
    <row r="256" spans="1:11" ht="13.65" customHeight="1" thickBot="1" x14ac:dyDescent="0.35">
      <c r="A256" s="383"/>
      <c r="B256" s="266"/>
      <c r="C256" s="263"/>
      <c r="D256" s="278" t="s">
        <v>135</v>
      </c>
      <c r="E256" s="279"/>
      <c r="F256" s="280"/>
      <c r="G256" s="217">
        <f>SUM(G254:G255)</f>
        <v>8673</v>
      </c>
      <c r="H256" s="217">
        <f t="shared" ref="H256:K256" si="52">SUM(H254:H255)</f>
        <v>4100</v>
      </c>
      <c r="I256" s="217">
        <f t="shared" si="52"/>
        <v>1800</v>
      </c>
      <c r="J256" s="217">
        <f t="shared" si="52"/>
        <v>1800</v>
      </c>
      <c r="K256" s="217">
        <f t="shared" si="52"/>
        <v>973</v>
      </c>
    </row>
    <row r="257" spans="1:11" ht="15" customHeight="1" thickBot="1" x14ac:dyDescent="0.35">
      <c r="A257" s="229" t="s">
        <v>193</v>
      </c>
      <c r="B257" s="288" t="s">
        <v>194</v>
      </c>
      <c r="C257" s="289"/>
      <c r="D257" s="289"/>
      <c r="E257" s="289"/>
      <c r="F257" s="290"/>
      <c r="G257" s="230">
        <f>SUM(G262,G264,G266,G272,G276)</f>
        <v>74568</v>
      </c>
      <c r="H257" s="230">
        <f t="shared" ref="H257:K257" si="53">SUM(H262,H264,H266,H272,H276)</f>
        <v>21757</v>
      </c>
      <c r="I257" s="230">
        <f t="shared" si="53"/>
        <v>19542</v>
      </c>
      <c r="J257" s="230">
        <f t="shared" si="53"/>
        <v>16617</v>
      </c>
      <c r="K257" s="231">
        <f t="shared" si="53"/>
        <v>16652</v>
      </c>
    </row>
    <row r="258" spans="1:11" ht="13.65" customHeight="1" x14ac:dyDescent="0.3">
      <c r="A258" s="308"/>
      <c r="B258" s="266" t="s">
        <v>62</v>
      </c>
      <c r="C258" s="263" t="s">
        <v>16</v>
      </c>
      <c r="D258" s="54">
        <v>151</v>
      </c>
      <c r="E258" s="56" t="s">
        <v>22</v>
      </c>
      <c r="F258" s="42" t="s">
        <v>23</v>
      </c>
      <c r="G258" s="60">
        <f t="shared" ref="G258:G261" si="54">SUM(H258:K258)</f>
        <v>44318</v>
      </c>
      <c r="H258" s="61">
        <v>12866</v>
      </c>
      <c r="I258" s="61">
        <v>10762</v>
      </c>
      <c r="J258" s="61">
        <v>9794</v>
      </c>
      <c r="K258" s="61">
        <v>10896</v>
      </c>
    </row>
    <row r="259" spans="1:11" ht="13.65" customHeight="1" x14ac:dyDescent="0.3">
      <c r="A259" s="308"/>
      <c r="B259" s="266"/>
      <c r="C259" s="263"/>
      <c r="D259" s="82">
        <v>155</v>
      </c>
      <c r="E259" s="81" t="s">
        <v>22</v>
      </c>
      <c r="F259" s="83" t="s">
        <v>23</v>
      </c>
      <c r="G259" s="60">
        <f t="shared" si="54"/>
        <v>173</v>
      </c>
      <c r="H259" s="61">
        <v>173</v>
      </c>
      <c r="I259" s="61"/>
      <c r="J259" s="61"/>
      <c r="K259" s="61"/>
    </row>
    <row r="260" spans="1:11" ht="13.65" customHeight="1" x14ac:dyDescent="0.3">
      <c r="A260" s="308"/>
      <c r="B260" s="266"/>
      <c r="C260" s="263"/>
      <c r="D260" s="15" t="s">
        <v>101</v>
      </c>
      <c r="E260" s="297" t="s">
        <v>43</v>
      </c>
      <c r="F260" s="312" t="s">
        <v>54</v>
      </c>
      <c r="G260" s="24">
        <f t="shared" si="54"/>
        <v>40</v>
      </c>
      <c r="H260" s="25">
        <v>10</v>
      </c>
      <c r="I260" s="25">
        <v>10</v>
      </c>
      <c r="J260" s="25">
        <v>10</v>
      </c>
      <c r="K260" s="25">
        <v>10</v>
      </c>
    </row>
    <row r="261" spans="1:11" ht="13.65" customHeight="1" x14ac:dyDescent="0.3">
      <c r="A261" s="308"/>
      <c r="B261" s="266"/>
      <c r="C261" s="263"/>
      <c r="D261" s="15" t="s">
        <v>102</v>
      </c>
      <c r="E261" s="282"/>
      <c r="F261" s="314"/>
      <c r="G261" s="24">
        <f t="shared" si="54"/>
        <v>30</v>
      </c>
      <c r="H261" s="25"/>
      <c r="I261" s="25">
        <v>30</v>
      </c>
      <c r="J261" s="25"/>
      <c r="K261" s="25"/>
    </row>
    <row r="262" spans="1:11" ht="13.65" customHeight="1" x14ac:dyDescent="0.3">
      <c r="A262" s="308"/>
      <c r="B262" s="267"/>
      <c r="C262" s="264"/>
      <c r="D262" s="268" t="s">
        <v>37</v>
      </c>
      <c r="E262" s="269"/>
      <c r="F262" s="270"/>
      <c r="G262" s="218">
        <f>SUM(G258:G261)</f>
        <v>44561</v>
      </c>
      <c r="H262" s="218">
        <f>SUM(H258:H261)</f>
        <v>13049</v>
      </c>
      <c r="I262" s="218">
        <f t="shared" ref="I262:K262" si="55">SUM(I258:I261)</f>
        <v>10802</v>
      </c>
      <c r="J262" s="218">
        <f t="shared" si="55"/>
        <v>9804</v>
      </c>
      <c r="K262" s="218">
        <f t="shared" si="55"/>
        <v>10906</v>
      </c>
    </row>
    <row r="263" spans="1:11" ht="25.5" customHeight="1" x14ac:dyDescent="0.3">
      <c r="A263" s="308"/>
      <c r="B263" s="265" t="s">
        <v>88</v>
      </c>
      <c r="C263" s="262" t="s">
        <v>89</v>
      </c>
      <c r="D263" s="46">
        <v>151</v>
      </c>
      <c r="E263" s="46" t="s">
        <v>45</v>
      </c>
      <c r="F263" s="23" t="s">
        <v>56</v>
      </c>
      <c r="G263" s="24">
        <f>SUM(H263:K263)</f>
        <v>2500</v>
      </c>
      <c r="H263" s="25">
        <v>300</v>
      </c>
      <c r="I263" s="25">
        <v>1700</v>
      </c>
      <c r="J263" s="25">
        <v>300</v>
      </c>
      <c r="K263" s="25">
        <v>200</v>
      </c>
    </row>
    <row r="264" spans="1:11" ht="13.65" customHeight="1" x14ac:dyDescent="0.3">
      <c r="A264" s="308"/>
      <c r="B264" s="267"/>
      <c r="C264" s="264"/>
      <c r="D264" s="268" t="s">
        <v>92</v>
      </c>
      <c r="E264" s="269"/>
      <c r="F264" s="270"/>
      <c r="G264" s="218">
        <f>SUM(G263)</f>
        <v>2500</v>
      </c>
      <c r="H264" s="218">
        <f t="shared" ref="H264:K264" si="56">SUM(H263)</f>
        <v>300</v>
      </c>
      <c r="I264" s="218">
        <f t="shared" si="56"/>
        <v>1700</v>
      </c>
      <c r="J264" s="218">
        <f t="shared" si="56"/>
        <v>300</v>
      </c>
      <c r="K264" s="218">
        <f t="shared" si="56"/>
        <v>200</v>
      </c>
    </row>
    <row r="265" spans="1:11" ht="26.4" customHeight="1" x14ac:dyDescent="0.3">
      <c r="A265" s="308"/>
      <c r="B265" s="265" t="s">
        <v>103</v>
      </c>
      <c r="C265" s="262" t="s">
        <v>104</v>
      </c>
      <c r="D265" s="46">
        <v>151</v>
      </c>
      <c r="E265" s="46" t="s">
        <v>45</v>
      </c>
      <c r="F265" s="23" t="s">
        <v>56</v>
      </c>
      <c r="G265" s="24">
        <f>SUM(H265:K265)</f>
        <v>600</v>
      </c>
      <c r="H265" s="25"/>
      <c r="I265" s="25">
        <v>500</v>
      </c>
      <c r="J265" s="25">
        <v>100</v>
      </c>
      <c r="K265" s="25"/>
    </row>
    <row r="266" spans="1:11" ht="13.65" customHeight="1" x14ac:dyDescent="0.3">
      <c r="A266" s="308"/>
      <c r="B266" s="267"/>
      <c r="C266" s="264"/>
      <c r="D266" s="268" t="s">
        <v>105</v>
      </c>
      <c r="E266" s="269"/>
      <c r="F266" s="270"/>
      <c r="G266" s="218">
        <f>SUM(G265)</f>
        <v>600</v>
      </c>
      <c r="H266" s="218">
        <f t="shared" ref="H266:K266" si="57">SUM(H265)</f>
        <v>0</v>
      </c>
      <c r="I266" s="218">
        <f t="shared" si="57"/>
        <v>500</v>
      </c>
      <c r="J266" s="218">
        <f t="shared" si="57"/>
        <v>100</v>
      </c>
      <c r="K266" s="218">
        <f t="shared" si="57"/>
        <v>0</v>
      </c>
    </row>
    <row r="267" spans="1:11" ht="26.4" customHeight="1" x14ac:dyDescent="0.3">
      <c r="A267" s="308"/>
      <c r="B267" s="265" t="s">
        <v>111</v>
      </c>
      <c r="C267" s="262" t="s">
        <v>124</v>
      </c>
      <c r="D267" s="297">
        <v>142</v>
      </c>
      <c r="E267" s="46" t="s">
        <v>190</v>
      </c>
      <c r="F267" s="23" t="s">
        <v>196</v>
      </c>
      <c r="G267" s="24">
        <f t="shared" ref="G267:G271" si="58">SUM(H267:K267)</f>
        <v>792</v>
      </c>
      <c r="H267" s="25">
        <v>198</v>
      </c>
      <c r="I267" s="25">
        <v>198</v>
      </c>
      <c r="J267" s="25">
        <v>176</v>
      </c>
      <c r="K267" s="25">
        <v>220</v>
      </c>
    </row>
    <row r="268" spans="1:11" ht="39.450000000000003" customHeight="1" x14ac:dyDescent="0.3">
      <c r="A268" s="308"/>
      <c r="B268" s="266"/>
      <c r="C268" s="263"/>
      <c r="D268" s="281"/>
      <c r="E268" s="46" t="s">
        <v>186</v>
      </c>
      <c r="F268" s="23" t="s">
        <v>187</v>
      </c>
      <c r="G268" s="24">
        <f t="shared" si="58"/>
        <v>1172</v>
      </c>
      <c r="H268" s="25"/>
      <c r="I268" s="25">
        <v>400</v>
      </c>
      <c r="J268" s="25">
        <v>772</v>
      </c>
      <c r="K268" s="25"/>
    </row>
    <row r="269" spans="1:11" ht="13.65" customHeight="1" x14ac:dyDescent="0.3">
      <c r="A269" s="308"/>
      <c r="B269" s="266"/>
      <c r="C269" s="263"/>
      <c r="D269" s="281"/>
      <c r="E269" s="46" t="s">
        <v>40</v>
      </c>
      <c r="F269" s="23" t="s">
        <v>51</v>
      </c>
      <c r="G269" s="24">
        <f t="shared" si="58"/>
        <v>6128</v>
      </c>
      <c r="H269" s="25">
        <v>1625</v>
      </c>
      <c r="I269" s="25">
        <v>1505</v>
      </c>
      <c r="J269" s="25">
        <v>1499</v>
      </c>
      <c r="K269" s="25">
        <v>1499</v>
      </c>
    </row>
    <row r="270" spans="1:11" ht="25.5" customHeight="1" x14ac:dyDescent="0.3">
      <c r="A270" s="308"/>
      <c r="B270" s="266"/>
      <c r="C270" s="263"/>
      <c r="D270" s="281"/>
      <c r="E270" s="46" t="s">
        <v>173</v>
      </c>
      <c r="F270" s="23" t="s">
        <v>178</v>
      </c>
      <c r="G270" s="24">
        <f t="shared" si="58"/>
        <v>1921</v>
      </c>
      <c r="H270" s="25">
        <v>628</v>
      </c>
      <c r="I270" s="25">
        <v>304</v>
      </c>
      <c r="J270" s="25">
        <v>635</v>
      </c>
      <c r="K270" s="25">
        <v>354</v>
      </c>
    </row>
    <row r="271" spans="1:11" ht="13.65" customHeight="1" x14ac:dyDescent="0.3">
      <c r="A271" s="308"/>
      <c r="B271" s="266"/>
      <c r="C271" s="263"/>
      <c r="D271" s="282"/>
      <c r="E271" s="46" t="s">
        <v>174</v>
      </c>
      <c r="F271" s="23" t="s">
        <v>179</v>
      </c>
      <c r="G271" s="24">
        <f t="shared" si="58"/>
        <v>92</v>
      </c>
      <c r="H271" s="25">
        <v>23</v>
      </c>
      <c r="I271" s="25">
        <v>23</v>
      </c>
      <c r="J271" s="25">
        <v>23</v>
      </c>
      <c r="K271" s="25">
        <v>23</v>
      </c>
    </row>
    <row r="272" spans="1:11" ht="13.65" customHeight="1" x14ac:dyDescent="0.3">
      <c r="A272" s="308"/>
      <c r="B272" s="267"/>
      <c r="C272" s="264"/>
      <c r="D272" s="268" t="s">
        <v>123</v>
      </c>
      <c r="E272" s="269"/>
      <c r="F272" s="270"/>
      <c r="G272" s="218">
        <f>SUM(G267:G271)</f>
        <v>10105</v>
      </c>
      <c r="H272" s="218">
        <f>SUM(H267:H271)</f>
        <v>2474</v>
      </c>
      <c r="I272" s="218">
        <f>SUM(I267:I271)</f>
        <v>2430</v>
      </c>
      <c r="J272" s="218">
        <f>SUM(J267:J271)</f>
        <v>3105</v>
      </c>
      <c r="K272" s="218">
        <f>SUM(K267:K271)</f>
        <v>2096</v>
      </c>
    </row>
    <row r="273" spans="1:11" ht="15" customHeight="1" x14ac:dyDescent="0.3">
      <c r="A273" s="308"/>
      <c r="B273" s="266" t="s">
        <v>137</v>
      </c>
      <c r="C273" s="263" t="s">
        <v>138</v>
      </c>
      <c r="D273" s="297">
        <v>151</v>
      </c>
      <c r="E273" s="46" t="s">
        <v>42</v>
      </c>
      <c r="F273" s="23" t="s">
        <v>53</v>
      </c>
      <c r="G273" s="24">
        <f t="shared" si="38"/>
        <v>7038</v>
      </c>
      <c r="H273" s="25">
        <v>3069</v>
      </c>
      <c r="I273" s="25">
        <v>1445</v>
      </c>
      <c r="J273" s="25">
        <v>1343</v>
      </c>
      <c r="K273" s="25">
        <v>1181</v>
      </c>
    </row>
    <row r="274" spans="1:11" ht="15" customHeight="1" x14ac:dyDescent="0.3">
      <c r="A274" s="308"/>
      <c r="B274" s="266"/>
      <c r="C274" s="263"/>
      <c r="D274" s="281"/>
      <c r="E274" s="46" t="s">
        <v>43</v>
      </c>
      <c r="F274" s="23" t="s">
        <v>54</v>
      </c>
      <c r="G274" s="24">
        <f t="shared" si="38"/>
        <v>700</v>
      </c>
      <c r="H274" s="25">
        <v>400</v>
      </c>
      <c r="I274" s="25">
        <v>300</v>
      </c>
      <c r="J274" s="25"/>
      <c r="K274" s="25"/>
    </row>
    <row r="275" spans="1:11" ht="15" customHeight="1" x14ac:dyDescent="0.3">
      <c r="A275" s="308"/>
      <c r="B275" s="266"/>
      <c r="C275" s="263"/>
      <c r="D275" s="282"/>
      <c r="E275" s="46" t="s">
        <v>44</v>
      </c>
      <c r="F275" s="23" t="s">
        <v>55</v>
      </c>
      <c r="G275" s="24">
        <f t="shared" si="38"/>
        <v>9064</v>
      </c>
      <c r="H275" s="25">
        <v>2465</v>
      </c>
      <c r="I275" s="25">
        <v>2365</v>
      </c>
      <c r="J275" s="25">
        <v>1965</v>
      </c>
      <c r="K275" s="25">
        <v>2269</v>
      </c>
    </row>
    <row r="276" spans="1:11" ht="15" customHeight="1" thickBot="1" x14ac:dyDescent="0.35">
      <c r="A276" s="308"/>
      <c r="B276" s="266"/>
      <c r="C276" s="263"/>
      <c r="D276" s="278" t="s">
        <v>135</v>
      </c>
      <c r="E276" s="279"/>
      <c r="F276" s="280"/>
      <c r="G276" s="217">
        <f>SUM(G273:G275)</f>
        <v>16802</v>
      </c>
      <c r="H276" s="217">
        <f>SUM(H273:H275)</f>
        <v>5934</v>
      </c>
      <c r="I276" s="217">
        <f>SUM(I273:I275)</f>
        <v>4110</v>
      </c>
      <c r="J276" s="217">
        <f>SUM(J273:J275)</f>
        <v>3308</v>
      </c>
      <c r="K276" s="217">
        <f>SUM(K273:K275)</f>
        <v>3450</v>
      </c>
    </row>
    <row r="277" spans="1:11" ht="15" customHeight="1" thickBot="1" x14ac:dyDescent="0.35">
      <c r="A277" s="229" t="s">
        <v>197</v>
      </c>
      <c r="B277" s="288" t="s">
        <v>198</v>
      </c>
      <c r="C277" s="289"/>
      <c r="D277" s="289"/>
      <c r="E277" s="289"/>
      <c r="F277" s="290"/>
      <c r="G277" s="232">
        <f>SUM(G282,G285,G287,G294,G296+G301)</f>
        <v>274342</v>
      </c>
      <c r="H277" s="232">
        <f t="shared" ref="H277:K277" si="59">SUM(H282,H285,H287,H294,H296+H301)</f>
        <v>128689</v>
      </c>
      <c r="I277" s="232">
        <f t="shared" si="59"/>
        <v>108969</v>
      </c>
      <c r="J277" s="232">
        <f t="shared" si="59"/>
        <v>21524</v>
      </c>
      <c r="K277" s="233">
        <f t="shared" si="59"/>
        <v>15160</v>
      </c>
    </row>
    <row r="278" spans="1:11" ht="15" customHeight="1" x14ac:dyDescent="0.3">
      <c r="A278" s="308"/>
      <c r="B278" s="266" t="s">
        <v>62</v>
      </c>
      <c r="C278" s="263" t="s">
        <v>16</v>
      </c>
      <c r="D278" s="59">
        <v>151</v>
      </c>
      <c r="E278" s="273" t="s">
        <v>22</v>
      </c>
      <c r="F278" s="286" t="s">
        <v>61</v>
      </c>
      <c r="G278" s="60">
        <f t="shared" si="38"/>
        <v>117765</v>
      </c>
      <c r="H278" s="61">
        <v>49570</v>
      </c>
      <c r="I278" s="61">
        <v>46917</v>
      </c>
      <c r="J278" s="61">
        <v>10845</v>
      </c>
      <c r="K278" s="61">
        <v>10433</v>
      </c>
    </row>
    <row r="279" spans="1:11" ht="15" customHeight="1" x14ac:dyDescent="0.3">
      <c r="A279" s="308"/>
      <c r="B279" s="266"/>
      <c r="C279" s="263"/>
      <c r="D279" s="46">
        <v>155</v>
      </c>
      <c r="E279" s="273"/>
      <c r="F279" s="286"/>
      <c r="G279" s="24">
        <f t="shared" si="38"/>
        <v>418</v>
      </c>
      <c r="H279" s="25">
        <v>418</v>
      </c>
      <c r="I279" s="25"/>
      <c r="J279" s="25"/>
      <c r="K279" s="25"/>
    </row>
    <row r="280" spans="1:11" ht="15" customHeight="1" x14ac:dyDescent="0.3">
      <c r="A280" s="308"/>
      <c r="B280" s="266"/>
      <c r="C280" s="263"/>
      <c r="D280" s="46" t="s">
        <v>101</v>
      </c>
      <c r="E280" s="273"/>
      <c r="F280" s="286"/>
      <c r="G280" s="24">
        <f t="shared" si="38"/>
        <v>1500</v>
      </c>
      <c r="H280" s="25">
        <v>1500</v>
      </c>
      <c r="I280" s="25"/>
      <c r="J280" s="25"/>
      <c r="K280" s="25"/>
    </row>
    <row r="281" spans="1:11" ht="15" customHeight="1" x14ac:dyDescent="0.3">
      <c r="A281" s="308"/>
      <c r="B281" s="266"/>
      <c r="C281" s="263"/>
      <c r="D281" s="46" t="s">
        <v>102</v>
      </c>
      <c r="E281" s="258"/>
      <c r="F281" s="287"/>
      <c r="G281" s="24">
        <f t="shared" si="38"/>
        <v>2643</v>
      </c>
      <c r="H281" s="25">
        <v>2643</v>
      </c>
      <c r="I281" s="25"/>
      <c r="J281" s="25"/>
      <c r="K281" s="25"/>
    </row>
    <row r="282" spans="1:11" ht="15" customHeight="1" x14ac:dyDescent="0.3">
      <c r="A282" s="308"/>
      <c r="B282" s="267"/>
      <c r="C282" s="264"/>
      <c r="D282" s="268" t="s">
        <v>37</v>
      </c>
      <c r="E282" s="269"/>
      <c r="F282" s="270"/>
      <c r="G282" s="218">
        <f>SUM(G278:G281)</f>
        <v>122326</v>
      </c>
      <c r="H282" s="218">
        <f>SUM(H278:H281)</f>
        <v>54131</v>
      </c>
      <c r="I282" s="218">
        <f t="shared" ref="I282:K282" si="60">SUM(I278:I281)</f>
        <v>46917</v>
      </c>
      <c r="J282" s="218">
        <f t="shared" si="60"/>
        <v>10845</v>
      </c>
      <c r="K282" s="218">
        <f t="shared" si="60"/>
        <v>10433</v>
      </c>
    </row>
    <row r="283" spans="1:11" ht="27" customHeight="1" x14ac:dyDescent="0.3">
      <c r="A283" s="308"/>
      <c r="B283" s="265" t="s">
        <v>88</v>
      </c>
      <c r="C283" s="262" t="s">
        <v>89</v>
      </c>
      <c r="D283" s="257">
        <v>151</v>
      </c>
      <c r="E283" s="46" t="s">
        <v>45</v>
      </c>
      <c r="F283" s="23" t="s">
        <v>56</v>
      </c>
      <c r="G283" s="24">
        <f t="shared" si="38"/>
        <v>7128</v>
      </c>
      <c r="H283" s="25">
        <v>3000</v>
      </c>
      <c r="I283" s="25">
        <v>3000</v>
      </c>
      <c r="J283" s="25"/>
      <c r="K283" s="25">
        <v>1128</v>
      </c>
    </row>
    <row r="284" spans="1:11" ht="13.65" customHeight="1" x14ac:dyDescent="0.3">
      <c r="A284" s="308"/>
      <c r="B284" s="266"/>
      <c r="C284" s="263"/>
      <c r="D284" s="258"/>
      <c r="E284" s="46" t="s">
        <v>46</v>
      </c>
      <c r="F284" s="26" t="s">
        <v>57</v>
      </c>
      <c r="G284" s="24">
        <f t="shared" si="38"/>
        <v>7761</v>
      </c>
      <c r="H284" s="25">
        <v>4861</v>
      </c>
      <c r="I284" s="25">
        <v>4861</v>
      </c>
      <c r="J284" s="25">
        <v>-2250</v>
      </c>
      <c r="K284" s="25">
        <v>289</v>
      </c>
    </row>
    <row r="285" spans="1:11" ht="15" customHeight="1" x14ac:dyDescent="0.3">
      <c r="A285" s="308"/>
      <c r="B285" s="267"/>
      <c r="C285" s="264"/>
      <c r="D285" s="268" t="s">
        <v>92</v>
      </c>
      <c r="E285" s="269"/>
      <c r="F285" s="270"/>
      <c r="G285" s="218">
        <f>SUM(G283:G284)</f>
        <v>14889</v>
      </c>
      <c r="H285" s="218">
        <f>SUM(H283:H284)</f>
        <v>7861</v>
      </c>
      <c r="I285" s="218">
        <f>SUM(I283:I284)</f>
        <v>7861</v>
      </c>
      <c r="J285" s="218">
        <f>SUM(J283:J284)</f>
        <v>-2250</v>
      </c>
      <c r="K285" s="218">
        <f>SUM(K283:K284)</f>
        <v>1417</v>
      </c>
    </row>
    <row r="286" spans="1:11" ht="18" customHeight="1" x14ac:dyDescent="0.3">
      <c r="A286" s="308"/>
      <c r="B286" s="265" t="s">
        <v>103</v>
      </c>
      <c r="C286" s="262" t="s">
        <v>104</v>
      </c>
      <c r="D286" s="15">
        <v>151</v>
      </c>
      <c r="E286" s="46" t="s">
        <v>211</v>
      </c>
      <c r="F286" s="26" t="s">
        <v>212</v>
      </c>
      <c r="G286" s="24">
        <f t="shared" si="38"/>
        <v>1000</v>
      </c>
      <c r="H286" s="25">
        <v>500</v>
      </c>
      <c r="I286" s="25">
        <v>500</v>
      </c>
      <c r="J286" s="25"/>
      <c r="K286" s="25"/>
    </row>
    <row r="287" spans="1:11" ht="15" customHeight="1" x14ac:dyDescent="0.3">
      <c r="A287" s="308"/>
      <c r="B287" s="267"/>
      <c r="C287" s="264"/>
      <c r="D287" s="268" t="s">
        <v>105</v>
      </c>
      <c r="E287" s="269"/>
      <c r="F287" s="270"/>
      <c r="G287" s="218">
        <f>SUM(G286)</f>
        <v>1000</v>
      </c>
      <c r="H287" s="218">
        <f t="shared" ref="H287:K287" si="61">SUM(H286)</f>
        <v>500</v>
      </c>
      <c r="I287" s="218">
        <f t="shared" si="61"/>
        <v>500</v>
      </c>
      <c r="J287" s="218">
        <f t="shared" si="61"/>
        <v>0</v>
      </c>
      <c r="K287" s="218">
        <f t="shared" si="61"/>
        <v>0</v>
      </c>
    </row>
    <row r="288" spans="1:11" ht="26.4" customHeight="1" x14ac:dyDescent="0.3">
      <c r="A288" s="308"/>
      <c r="B288" s="265" t="s">
        <v>111</v>
      </c>
      <c r="C288" s="262" t="s">
        <v>124</v>
      </c>
      <c r="D288" s="297">
        <v>142</v>
      </c>
      <c r="E288" s="46" t="s">
        <v>190</v>
      </c>
      <c r="F288" s="23" t="s">
        <v>196</v>
      </c>
      <c r="G288" s="24">
        <f t="shared" si="38"/>
        <v>793</v>
      </c>
      <c r="H288" s="25">
        <v>223</v>
      </c>
      <c r="I288" s="25">
        <v>190</v>
      </c>
      <c r="J288" s="25">
        <v>190</v>
      </c>
      <c r="K288" s="25">
        <v>190</v>
      </c>
    </row>
    <row r="289" spans="1:11" ht="38.1" customHeight="1" x14ac:dyDescent="0.3">
      <c r="A289" s="308"/>
      <c r="B289" s="266"/>
      <c r="C289" s="263"/>
      <c r="D289" s="281"/>
      <c r="E289" s="46" t="s">
        <v>186</v>
      </c>
      <c r="F289" s="23" t="s">
        <v>187</v>
      </c>
      <c r="G289" s="24">
        <f t="shared" si="38"/>
        <v>2345</v>
      </c>
      <c r="H289" s="25"/>
      <c r="I289" s="25">
        <v>2345</v>
      </c>
      <c r="J289" s="25"/>
      <c r="K289" s="25"/>
    </row>
    <row r="290" spans="1:11" ht="15" customHeight="1" x14ac:dyDescent="0.3">
      <c r="A290" s="308"/>
      <c r="B290" s="266"/>
      <c r="C290" s="263"/>
      <c r="D290" s="281"/>
      <c r="E290" s="46" t="s">
        <v>40</v>
      </c>
      <c r="F290" s="23" t="s">
        <v>51</v>
      </c>
      <c r="G290" s="24">
        <f t="shared" si="38"/>
        <v>12269</v>
      </c>
      <c r="H290" s="25">
        <v>4007</v>
      </c>
      <c r="I290" s="25">
        <v>4007</v>
      </c>
      <c r="J290" s="25">
        <v>3421</v>
      </c>
      <c r="K290" s="25">
        <v>834</v>
      </c>
    </row>
    <row r="291" spans="1:11" ht="24.75" customHeight="1" x14ac:dyDescent="0.3">
      <c r="A291" s="308"/>
      <c r="B291" s="266"/>
      <c r="C291" s="263"/>
      <c r="D291" s="281"/>
      <c r="E291" s="46" t="s">
        <v>173</v>
      </c>
      <c r="F291" s="23" t="s">
        <v>178</v>
      </c>
      <c r="G291" s="24">
        <f t="shared" si="38"/>
        <v>13463</v>
      </c>
      <c r="H291" s="25">
        <v>4660</v>
      </c>
      <c r="I291" s="25">
        <v>4660</v>
      </c>
      <c r="J291" s="25">
        <v>4052</v>
      </c>
      <c r="K291" s="25">
        <v>91</v>
      </c>
    </row>
    <row r="292" spans="1:11" ht="15" customHeight="1" x14ac:dyDescent="0.3">
      <c r="A292" s="308"/>
      <c r="B292" s="266"/>
      <c r="C292" s="263"/>
      <c r="D292" s="281"/>
      <c r="E292" s="46" t="s">
        <v>48</v>
      </c>
      <c r="F292" s="23" t="s">
        <v>59</v>
      </c>
      <c r="G292" s="24">
        <f t="shared" si="38"/>
        <v>16724</v>
      </c>
      <c r="H292" s="25">
        <v>5300</v>
      </c>
      <c r="I292" s="25">
        <v>5200</v>
      </c>
      <c r="J292" s="25">
        <v>5186</v>
      </c>
      <c r="K292" s="25">
        <v>1038</v>
      </c>
    </row>
    <row r="293" spans="1:11" ht="15" customHeight="1" x14ac:dyDescent="0.3">
      <c r="A293" s="308"/>
      <c r="B293" s="266"/>
      <c r="C293" s="263"/>
      <c r="D293" s="282"/>
      <c r="E293" s="46" t="s">
        <v>174</v>
      </c>
      <c r="F293" s="23" t="s">
        <v>179</v>
      </c>
      <c r="G293" s="24">
        <f t="shared" si="38"/>
        <v>320</v>
      </c>
      <c r="H293" s="25">
        <v>80</v>
      </c>
      <c r="I293" s="25">
        <v>80</v>
      </c>
      <c r="J293" s="25">
        <v>80</v>
      </c>
      <c r="K293" s="25">
        <v>80</v>
      </c>
    </row>
    <row r="294" spans="1:11" ht="15" customHeight="1" x14ac:dyDescent="0.3">
      <c r="A294" s="308"/>
      <c r="B294" s="267"/>
      <c r="C294" s="264"/>
      <c r="D294" s="268" t="s">
        <v>123</v>
      </c>
      <c r="E294" s="269"/>
      <c r="F294" s="270"/>
      <c r="G294" s="218">
        <f>SUM(G288:G293)</f>
        <v>45914</v>
      </c>
      <c r="H294" s="218">
        <f>SUM(H288:H293)</f>
        <v>14270</v>
      </c>
      <c r="I294" s="218">
        <f>SUM(I288:I293)</f>
        <v>16482</v>
      </c>
      <c r="J294" s="218">
        <f>SUM(J288:J293)</f>
        <v>12929</v>
      </c>
      <c r="K294" s="218">
        <f>SUM(K288:K293)</f>
        <v>2233</v>
      </c>
    </row>
    <row r="295" spans="1:11" ht="15" customHeight="1" x14ac:dyDescent="0.3">
      <c r="A295" s="308"/>
      <c r="B295" s="266" t="s">
        <v>130</v>
      </c>
      <c r="C295" s="262" t="s">
        <v>129</v>
      </c>
      <c r="D295" s="15">
        <v>151</v>
      </c>
      <c r="E295" s="58" t="s">
        <v>50</v>
      </c>
      <c r="F295" s="41" t="s">
        <v>23</v>
      </c>
      <c r="G295" s="24">
        <f t="shared" si="38"/>
        <v>15662</v>
      </c>
      <c r="H295" s="25">
        <v>7877</v>
      </c>
      <c r="I295" s="25">
        <v>7303</v>
      </c>
      <c r="J295" s="25"/>
      <c r="K295" s="25">
        <v>482</v>
      </c>
    </row>
    <row r="296" spans="1:11" ht="15" customHeight="1" x14ac:dyDescent="0.3">
      <c r="A296" s="308"/>
      <c r="B296" s="267"/>
      <c r="C296" s="264"/>
      <c r="D296" s="268" t="s">
        <v>127</v>
      </c>
      <c r="E296" s="269"/>
      <c r="F296" s="270"/>
      <c r="G296" s="218">
        <f>SUM(G295:G295)</f>
        <v>15662</v>
      </c>
      <c r="H296" s="218">
        <f>SUM(H295:H295)</f>
        <v>7877</v>
      </c>
      <c r="I296" s="218">
        <f>SUM(I295:I295)</f>
        <v>7303</v>
      </c>
      <c r="J296" s="218">
        <f>SUM(J295:J295)</f>
        <v>0</v>
      </c>
      <c r="K296" s="218">
        <f>SUM(K295:K295)</f>
        <v>482</v>
      </c>
    </row>
    <row r="297" spans="1:11" ht="15" customHeight="1" x14ac:dyDescent="0.3">
      <c r="A297" s="308"/>
      <c r="B297" s="266" t="s">
        <v>137</v>
      </c>
      <c r="C297" s="263" t="s">
        <v>138</v>
      </c>
      <c r="D297" s="257">
        <v>151</v>
      </c>
      <c r="E297" s="46" t="s">
        <v>42</v>
      </c>
      <c r="F297" s="23" t="s">
        <v>53</v>
      </c>
      <c r="G297" s="24">
        <f t="shared" si="38"/>
        <v>4560</v>
      </c>
      <c r="H297" s="25">
        <v>3860</v>
      </c>
      <c r="I297" s="25">
        <v>700</v>
      </c>
      <c r="J297" s="25"/>
      <c r="K297" s="25"/>
    </row>
    <row r="298" spans="1:11" ht="15" customHeight="1" x14ac:dyDescent="0.3">
      <c r="A298" s="308"/>
      <c r="B298" s="266"/>
      <c r="C298" s="263"/>
      <c r="D298" s="273"/>
      <c r="E298" s="46" t="s">
        <v>43</v>
      </c>
      <c r="F298" s="23" t="s">
        <v>54</v>
      </c>
      <c r="G298" s="24">
        <f t="shared" si="38"/>
        <v>45569</v>
      </c>
      <c r="H298" s="25">
        <v>26660</v>
      </c>
      <c r="I298" s="25">
        <v>18941</v>
      </c>
      <c r="J298" s="25"/>
      <c r="K298" s="25">
        <v>-32</v>
      </c>
    </row>
    <row r="299" spans="1:11" ht="15" customHeight="1" x14ac:dyDescent="0.3">
      <c r="A299" s="308"/>
      <c r="B299" s="266"/>
      <c r="C299" s="263"/>
      <c r="D299" s="258"/>
      <c r="E299" s="46" t="s">
        <v>44</v>
      </c>
      <c r="F299" s="23" t="s">
        <v>55</v>
      </c>
      <c r="G299" s="24">
        <f t="shared" si="38"/>
        <v>23049</v>
      </c>
      <c r="H299" s="25">
        <v>12157</v>
      </c>
      <c r="I299" s="25">
        <v>10265</v>
      </c>
      <c r="J299" s="25"/>
      <c r="K299" s="25">
        <v>627</v>
      </c>
    </row>
    <row r="300" spans="1:11" ht="15" customHeight="1" x14ac:dyDescent="0.3">
      <c r="A300" s="308"/>
      <c r="B300" s="266"/>
      <c r="C300" s="263"/>
      <c r="D300" s="40">
        <v>155</v>
      </c>
      <c r="E300" s="46" t="s">
        <v>44</v>
      </c>
      <c r="F300" s="23" t="s">
        <v>55</v>
      </c>
      <c r="G300" s="24">
        <f t="shared" si="38"/>
        <v>1373</v>
      </c>
      <c r="H300" s="25">
        <v>1373</v>
      </c>
      <c r="I300" s="25"/>
      <c r="J300" s="25"/>
      <c r="K300" s="25"/>
    </row>
    <row r="301" spans="1:11" ht="15" customHeight="1" thickBot="1" x14ac:dyDescent="0.35">
      <c r="A301" s="308"/>
      <c r="B301" s="266"/>
      <c r="C301" s="263"/>
      <c r="D301" s="278" t="s">
        <v>135</v>
      </c>
      <c r="E301" s="279"/>
      <c r="F301" s="280"/>
      <c r="G301" s="217">
        <f>SUM(G297:G300)</f>
        <v>74551</v>
      </c>
      <c r="H301" s="217">
        <f>SUM(H297:H300)</f>
        <v>44050</v>
      </c>
      <c r="I301" s="217">
        <f>SUM(I297:I300)</f>
        <v>29906</v>
      </c>
      <c r="J301" s="217">
        <f>SUM(J297:J300)</f>
        <v>0</v>
      </c>
      <c r="K301" s="217">
        <f>SUM(K297:K300)</f>
        <v>595</v>
      </c>
    </row>
    <row r="302" spans="1:11" ht="15" customHeight="1" thickBot="1" x14ac:dyDescent="0.35">
      <c r="A302" s="229" t="s">
        <v>199</v>
      </c>
      <c r="B302" s="288" t="s">
        <v>200</v>
      </c>
      <c r="C302" s="289"/>
      <c r="D302" s="289"/>
      <c r="E302" s="289"/>
      <c r="F302" s="290"/>
      <c r="G302" s="230">
        <f>SUM(G305,G308,G310,G317,G319,G323)</f>
        <v>254621</v>
      </c>
      <c r="H302" s="230">
        <f t="shared" ref="H302:K302" si="62">SUM(H305,H308,H310,H317,H319,H323)</f>
        <v>76844</v>
      </c>
      <c r="I302" s="230">
        <f t="shared" si="62"/>
        <v>79553</v>
      </c>
      <c r="J302" s="230">
        <f t="shared" si="62"/>
        <v>49961</v>
      </c>
      <c r="K302" s="231">
        <f t="shared" si="62"/>
        <v>48263</v>
      </c>
    </row>
    <row r="303" spans="1:11" ht="15" customHeight="1" x14ac:dyDescent="0.3">
      <c r="A303" s="308"/>
      <c r="B303" s="266" t="s">
        <v>62</v>
      </c>
      <c r="C303" s="263" t="s">
        <v>16</v>
      </c>
      <c r="D303" s="59">
        <v>151</v>
      </c>
      <c r="E303" s="273" t="s">
        <v>22</v>
      </c>
      <c r="F303" s="286" t="s">
        <v>23</v>
      </c>
      <c r="G303" s="60">
        <f t="shared" si="38"/>
        <v>102347</v>
      </c>
      <c r="H303" s="61">
        <v>27948</v>
      </c>
      <c r="I303" s="61">
        <v>26289</v>
      </c>
      <c r="J303" s="61">
        <v>24552</v>
      </c>
      <c r="K303" s="61">
        <v>23558</v>
      </c>
    </row>
    <row r="304" spans="1:11" ht="15" customHeight="1" x14ac:dyDescent="0.3">
      <c r="A304" s="308"/>
      <c r="B304" s="266"/>
      <c r="C304" s="263"/>
      <c r="D304" s="46" t="s">
        <v>101</v>
      </c>
      <c r="E304" s="258"/>
      <c r="F304" s="287"/>
      <c r="G304" s="24">
        <f t="shared" si="38"/>
        <v>1190</v>
      </c>
      <c r="H304" s="25">
        <v>300</v>
      </c>
      <c r="I304" s="25">
        <v>300</v>
      </c>
      <c r="J304" s="25">
        <v>300</v>
      </c>
      <c r="K304" s="25">
        <v>290</v>
      </c>
    </row>
    <row r="305" spans="1:11" ht="15" customHeight="1" x14ac:dyDescent="0.3">
      <c r="A305" s="308"/>
      <c r="B305" s="267"/>
      <c r="C305" s="264"/>
      <c r="D305" s="268" t="s">
        <v>37</v>
      </c>
      <c r="E305" s="269"/>
      <c r="F305" s="270"/>
      <c r="G305" s="218">
        <f>SUM(G303:G304)</f>
        <v>103537</v>
      </c>
      <c r="H305" s="218">
        <f>SUM(H303:H304)</f>
        <v>28248</v>
      </c>
      <c r="I305" s="218">
        <f t="shared" ref="I305:K305" si="63">SUM(I303:I304)</f>
        <v>26589</v>
      </c>
      <c r="J305" s="218">
        <f t="shared" si="63"/>
        <v>24852</v>
      </c>
      <c r="K305" s="218">
        <f t="shared" si="63"/>
        <v>23848</v>
      </c>
    </row>
    <row r="306" spans="1:11" ht="23.25" customHeight="1" x14ac:dyDescent="0.3">
      <c r="A306" s="308"/>
      <c r="B306" s="265" t="s">
        <v>88</v>
      </c>
      <c r="C306" s="262" t="s">
        <v>89</v>
      </c>
      <c r="D306" s="257">
        <v>151</v>
      </c>
      <c r="E306" s="46" t="s">
        <v>45</v>
      </c>
      <c r="F306" s="23" t="s">
        <v>56</v>
      </c>
      <c r="G306" s="24">
        <f t="shared" si="38"/>
        <v>12000</v>
      </c>
      <c r="H306" s="25">
        <v>2000</v>
      </c>
      <c r="I306" s="25">
        <v>2000</v>
      </c>
      <c r="J306" s="25">
        <v>4000</v>
      </c>
      <c r="K306" s="25">
        <v>4000</v>
      </c>
    </row>
    <row r="307" spans="1:11" ht="15" customHeight="1" x14ac:dyDescent="0.3">
      <c r="A307" s="308"/>
      <c r="B307" s="266"/>
      <c r="C307" s="263"/>
      <c r="D307" s="258"/>
      <c r="E307" s="46" t="s">
        <v>46</v>
      </c>
      <c r="F307" s="5" t="s">
        <v>57</v>
      </c>
      <c r="G307" s="24">
        <f t="shared" si="38"/>
        <v>12527</v>
      </c>
      <c r="H307" s="25">
        <v>2690</v>
      </c>
      <c r="I307" s="25">
        <v>4690</v>
      </c>
      <c r="J307" s="25">
        <v>1690</v>
      </c>
      <c r="K307" s="25">
        <v>3457</v>
      </c>
    </row>
    <row r="308" spans="1:11" ht="15" customHeight="1" x14ac:dyDescent="0.3">
      <c r="A308" s="308"/>
      <c r="B308" s="267"/>
      <c r="C308" s="264"/>
      <c r="D308" s="268" t="s">
        <v>92</v>
      </c>
      <c r="E308" s="269"/>
      <c r="F308" s="270"/>
      <c r="G308" s="218">
        <f>SUM(G306:G307)</f>
        <v>24527</v>
      </c>
      <c r="H308" s="218">
        <f>SUM(H306:H307)</f>
        <v>4690</v>
      </c>
      <c r="I308" s="218">
        <f>SUM(I306:I307)</f>
        <v>6690</v>
      </c>
      <c r="J308" s="218">
        <f>SUM(J306:J307)</f>
        <v>5690</v>
      </c>
      <c r="K308" s="218">
        <f>SUM(K306:K307)</f>
        <v>7457</v>
      </c>
    </row>
    <row r="309" spans="1:11" ht="15" customHeight="1" x14ac:dyDescent="0.3">
      <c r="A309" s="308"/>
      <c r="B309" s="265" t="s">
        <v>103</v>
      </c>
      <c r="C309" s="262" t="s">
        <v>104</v>
      </c>
      <c r="D309" s="15">
        <v>151</v>
      </c>
      <c r="E309" s="46" t="s">
        <v>211</v>
      </c>
      <c r="F309" s="26" t="s">
        <v>212</v>
      </c>
      <c r="G309" s="24">
        <f>SUM(H309:K309)</f>
        <v>211</v>
      </c>
      <c r="H309" s="25"/>
      <c r="I309" s="25">
        <v>211</v>
      </c>
      <c r="J309" s="25"/>
      <c r="K309" s="25"/>
    </row>
    <row r="310" spans="1:11" ht="15" customHeight="1" x14ac:dyDescent="0.3">
      <c r="A310" s="308"/>
      <c r="B310" s="267"/>
      <c r="C310" s="264"/>
      <c r="D310" s="268" t="s">
        <v>105</v>
      </c>
      <c r="E310" s="269"/>
      <c r="F310" s="270"/>
      <c r="G310" s="218">
        <f>SUM(G309)</f>
        <v>211</v>
      </c>
      <c r="H310" s="218">
        <f t="shared" ref="H310:K310" si="64">SUM(H309)</f>
        <v>0</v>
      </c>
      <c r="I310" s="218">
        <f t="shared" si="64"/>
        <v>211</v>
      </c>
      <c r="J310" s="218">
        <f t="shared" si="64"/>
        <v>0</v>
      </c>
      <c r="K310" s="218">
        <f t="shared" si="64"/>
        <v>0</v>
      </c>
    </row>
    <row r="311" spans="1:11" ht="26.4" customHeight="1" x14ac:dyDescent="0.3">
      <c r="A311" s="308"/>
      <c r="B311" s="265" t="s">
        <v>111</v>
      </c>
      <c r="C311" s="262" t="s">
        <v>124</v>
      </c>
      <c r="D311" s="297">
        <v>142</v>
      </c>
      <c r="E311" s="46" t="s">
        <v>190</v>
      </c>
      <c r="F311" s="23" t="s">
        <v>196</v>
      </c>
      <c r="G311" s="24">
        <f t="shared" si="38"/>
        <v>793</v>
      </c>
      <c r="H311" s="25">
        <v>199</v>
      </c>
      <c r="I311" s="25">
        <v>198</v>
      </c>
      <c r="J311" s="25">
        <v>198</v>
      </c>
      <c r="K311" s="25">
        <v>198</v>
      </c>
    </row>
    <row r="312" spans="1:11" ht="36.75" customHeight="1" x14ac:dyDescent="0.3">
      <c r="A312" s="308"/>
      <c r="B312" s="266"/>
      <c r="C312" s="263"/>
      <c r="D312" s="281"/>
      <c r="E312" s="46" t="s">
        <v>186</v>
      </c>
      <c r="F312" s="23" t="s">
        <v>187</v>
      </c>
      <c r="G312" s="24">
        <f t="shared" si="38"/>
        <v>2345</v>
      </c>
      <c r="H312" s="25"/>
      <c r="I312" s="25">
        <v>2345</v>
      </c>
      <c r="J312" s="25"/>
      <c r="K312" s="25"/>
    </row>
    <row r="313" spans="1:11" ht="15" customHeight="1" x14ac:dyDescent="0.3">
      <c r="A313" s="308"/>
      <c r="B313" s="266"/>
      <c r="C313" s="263"/>
      <c r="D313" s="281"/>
      <c r="E313" s="46" t="s">
        <v>40</v>
      </c>
      <c r="F313" s="23" t="s">
        <v>51</v>
      </c>
      <c r="G313" s="24">
        <f t="shared" si="38"/>
        <v>12256</v>
      </c>
      <c r="H313" s="25">
        <v>3064</v>
      </c>
      <c r="I313" s="25">
        <v>3064</v>
      </c>
      <c r="J313" s="25">
        <v>3064</v>
      </c>
      <c r="K313" s="25">
        <v>3064</v>
      </c>
    </row>
    <row r="314" spans="1:11" ht="24.75" customHeight="1" x14ac:dyDescent="0.3">
      <c r="A314" s="308"/>
      <c r="B314" s="266"/>
      <c r="C314" s="263"/>
      <c r="D314" s="281"/>
      <c r="E314" s="46" t="s">
        <v>173</v>
      </c>
      <c r="F314" s="23" t="s">
        <v>178</v>
      </c>
      <c r="G314" s="24">
        <f t="shared" si="38"/>
        <v>9139</v>
      </c>
      <c r="H314" s="25">
        <v>4642</v>
      </c>
      <c r="I314" s="25">
        <v>3122</v>
      </c>
      <c r="J314" s="25">
        <v>690</v>
      </c>
      <c r="K314" s="25">
        <v>685</v>
      </c>
    </row>
    <row r="315" spans="1:11" ht="15" customHeight="1" x14ac:dyDescent="0.3">
      <c r="A315" s="308"/>
      <c r="B315" s="266"/>
      <c r="C315" s="263"/>
      <c r="D315" s="281"/>
      <c r="E315" s="46" t="s">
        <v>48</v>
      </c>
      <c r="F315" s="23" t="s">
        <v>59</v>
      </c>
      <c r="G315" s="24">
        <f t="shared" si="38"/>
        <v>12514</v>
      </c>
      <c r="H315" s="25">
        <v>5209</v>
      </c>
      <c r="I315" s="25">
        <v>5088</v>
      </c>
      <c r="J315" s="25">
        <v>2217</v>
      </c>
      <c r="K315" s="25"/>
    </row>
    <row r="316" spans="1:11" ht="15" customHeight="1" x14ac:dyDescent="0.3">
      <c r="A316" s="308"/>
      <c r="B316" s="266"/>
      <c r="C316" s="263"/>
      <c r="D316" s="282"/>
      <c r="E316" s="46" t="s">
        <v>174</v>
      </c>
      <c r="F316" s="23" t="s">
        <v>179</v>
      </c>
      <c r="G316" s="24">
        <f t="shared" si="38"/>
        <v>496</v>
      </c>
      <c r="H316" s="25">
        <v>124</v>
      </c>
      <c r="I316" s="25">
        <v>124</v>
      </c>
      <c r="J316" s="25">
        <v>124</v>
      </c>
      <c r="K316" s="25">
        <v>124</v>
      </c>
    </row>
    <row r="317" spans="1:11" ht="15" customHeight="1" x14ac:dyDescent="0.3">
      <c r="A317" s="308"/>
      <c r="B317" s="267"/>
      <c r="C317" s="264"/>
      <c r="D317" s="268" t="s">
        <v>123</v>
      </c>
      <c r="E317" s="269"/>
      <c r="F317" s="270"/>
      <c r="G317" s="218">
        <f>SUM(G311:G316)</f>
        <v>37543</v>
      </c>
      <c r="H317" s="218">
        <f>SUM(H311:H316)</f>
        <v>13238</v>
      </c>
      <c r="I317" s="218">
        <f>SUM(I311:I316)</f>
        <v>13941</v>
      </c>
      <c r="J317" s="218">
        <f>SUM(J311:J316)</f>
        <v>6293</v>
      </c>
      <c r="K317" s="218">
        <f>SUM(K311:K316)</f>
        <v>4071</v>
      </c>
    </row>
    <row r="318" spans="1:11" ht="15" customHeight="1" x14ac:dyDescent="0.3">
      <c r="A318" s="308"/>
      <c r="B318" s="266" t="s">
        <v>130</v>
      </c>
      <c r="C318" s="262" t="s">
        <v>129</v>
      </c>
      <c r="D318" s="15">
        <v>151</v>
      </c>
      <c r="E318" s="46" t="s">
        <v>50</v>
      </c>
      <c r="F318" s="23" t="s">
        <v>23</v>
      </c>
      <c r="G318" s="24">
        <f t="shared" si="38"/>
        <v>13672</v>
      </c>
      <c r="H318" s="25">
        <v>3609</v>
      </c>
      <c r="I318" s="25">
        <v>3394</v>
      </c>
      <c r="J318" s="25">
        <v>3393</v>
      </c>
      <c r="K318" s="25">
        <v>3276</v>
      </c>
    </row>
    <row r="319" spans="1:11" ht="15" customHeight="1" x14ac:dyDescent="0.3">
      <c r="A319" s="308"/>
      <c r="B319" s="267"/>
      <c r="C319" s="264"/>
      <c r="D319" s="268" t="s">
        <v>127</v>
      </c>
      <c r="E319" s="269"/>
      <c r="F319" s="270"/>
      <c r="G319" s="218">
        <f>SUM(G318:G318)</f>
        <v>13672</v>
      </c>
      <c r="H319" s="218">
        <f>SUM(H318:H318)</f>
        <v>3609</v>
      </c>
      <c r="I319" s="218">
        <f>SUM(I318:I318)</f>
        <v>3394</v>
      </c>
      <c r="J319" s="218">
        <f>SUM(J318:J318)</f>
        <v>3393</v>
      </c>
      <c r="K319" s="218">
        <f>SUM(K318:K318)</f>
        <v>3276</v>
      </c>
    </row>
    <row r="320" spans="1:11" ht="15" customHeight="1" x14ac:dyDescent="0.3">
      <c r="A320" s="308"/>
      <c r="B320" s="265" t="s">
        <v>137</v>
      </c>
      <c r="C320" s="262" t="s">
        <v>138</v>
      </c>
      <c r="D320" s="257">
        <v>151</v>
      </c>
      <c r="E320" s="46" t="s">
        <v>42</v>
      </c>
      <c r="F320" s="23" t="s">
        <v>53</v>
      </c>
      <c r="G320" s="24">
        <f t="shared" si="38"/>
        <v>50541</v>
      </c>
      <c r="H320" s="25">
        <v>11487</v>
      </c>
      <c r="I320" s="25">
        <v>26928</v>
      </c>
      <c r="J320" s="25">
        <v>7933</v>
      </c>
      <c r="K320" s="25">
        <v>4193</v>
      </c>
    </row>
    <row r="321" spans="1:11" ht="15" customHeight="1" x14ac:dyDescent="0.3">
      <c r="A321" s="308"/>
      <c r="B321" s="266"/>
      <c r="C321" s="263"/>
      <c r="D321" s="273"/>
      <c r="E321" s="46" t="s">
        <v>43</v>
      </c>
      <c r="F321" s="23" t="s">
        <v>54</v>
      </c>
      <c r="G321" s="24">
        <f t="shared" si="38"/>
        <v>11000</v>
      </c>
      <c r="H321" s="25">
        <v>11000</v>
      </c>
      <c r="I321" s="25"/>
      <c r="J321" s="25"/>
      <c r="K321" s="25"/>
    </row>
    <row r="322" spans="1:11" ht="15" customHeight="1" x14ac:dyDescent="0.3">
      <c r="A322" s="308"/>
      <c r="B322" s="266"/>
      <c r="C322" s="263"/>
      <c r="D322" s="258"/>
      <c r="E322" s="46" t="s">
        <v>44</v>
      </c>
      <c r="F322" s="23" t="s">
        <v>55</v>
      </c>
      <c r="G322" s="24">
        <f t="shared" si="38"/>
        <v>13590</v>
      </c>
      <c r="H322" s="25">
        <v>4572</v>
      </c>
      <c r="I322" s="25">
        <v>1800</v>
      </c>
      <c r="J322" s="25">
        <v>1800</v>
      </c>
      <c r="K322" s="25">
        <v>5418</v>
      </c>
    </row>
    <row r="323" spans="1:11" ht="15" customHeight="1" thickBot="1" x14ac:dyDescent="0.35">
      <c r="A323" s="308"/>
      <c r="B323" s="266"/>
      <c r="C323" s="263"/>
      <c r="D323" s="278" t="s">
        <v>135</v>
      </c>
      <c r="E323" s="279"/>
      <c r="F323" s="280"/>
      <c r="G323" s="217">
        <f>SUM(G320:G322)</f>
        <v>75131</v>
      </c>
      <c r="H323" s="217">
        <f>SUM(H320:H322)</f>
        <v>27059</v>
      </c>
      <c r="I323" s="217">
        <f>SUM(I320:I322)</f>
        <v>28728</v>
      </c>
      <c r="J323" s="217">
        <f>SUM(J320:J322)</f>
        <v>9733</v>
      </c>
      <c r="K323" s="217">
        <f>SUM(K320:K322)</f>
        <v>9611</v>
      </c>
    </row>
    <row r="324" spans="1:11" ht="15" customHeight="1" thickBot="1" x14ac:dyDescent="0.35">
      <c r="A324" s="229" t="s">
        <v>201</v>
      </c>
      <c r="B324" s="288" t="s">
        <v>202</v>
      </c>
      <c r="C324" s="289"/>
      <c r="D324" s="289"/>
      <c r="E324" s="289"/>
      <c r="F324" s="290"/>
      <c r="G324" s="230">
        <f>SUM(G328,G331,G333,G340,G342,G346)</f>
        <v>330747</v>
      </c>
      <c r="H324" s="230">
        <f t="shared" ref="H324:K324" si="65">SUM(H328,H331,H333,H340,H342,H346)</f>
        <v>102323</v>
      </c>
      <c r="I324" s="230">
        <f t="shared" si="65"/>
        <v>82307</v>
      </c>
      <c r="J324" s="230">
        <f t="shared" si="65"/>
        <v>78695</v>
      </c>
      <c r="K324" s="231">
        <f t="shared" si="65"/>
        <v>67422</v>
      </c>
    </row>
    <row r="325" spans="1:11" ht="15" customHeight="1" x14ac:dyDescent="0.3">
      <c r="A325" s="308"/>
      <c r="B325" s="266" t="s">
        <v>62</v>
      </c>
      <c r="C325" s="263" t="s">
        <v>16</v>
      </c>
      <c r="D325" s="63">
        <v>151</v>
      </c>
      <c r="E325" s="273" t="s">
        <v>22</v>
      </c>
      <c r="F325" s="286" t="s">
        <v>61</v>
      </c>
      <c r="G325" s="60">
        <f t="shared" si="38"/>
        <v>124325</v>
      </c>
      <c r="H325" s="61">
        <v>38503</v>
      </c>
      <c r="I325" s="61">
        <v>31503</v>
      </c>
      <c r="J325" s="61">
        <v>29502</v>
      </c>
      <c r="K325" s="61">
        <v>24817</v>
      </c>
    </row>
    <row r="326" spans="1:11" ht="15" customHeight="1" x14ac:dyDescent="0.3">
      <c r="A326" s="308"/>
      <c r="B326" s="266"/>
      <c r="C326" s="263"/>
      <c r="D326" s="46">
        <v>155</v>
      </c>
      <c r="E326" s="258"/>
      <c r="F326" s="287"/>
      <c r="G326" s="24">
        <f t="shared" si="38"/>
        <v>4161</v>
      </c>
      <c r="H326" s="25">
        <v>4161</v>
      </c>
      <c r="I326" s="25"/>
      <c r="J326" s="25"/>
      <c r="K326" s="25"/>
    </row>
    <row r="327" spans="1:11" ht="15" customHeight="1" x14ac:dyDescent="0.3">
      <c r="A327" s="308"/>
      <c r="B327" s="266"/>
      <c r="C327" s="263"/>
      <c r="D327" s="46" t="s">
        <v>101</v>
      </c>
      <c r="E327" s="15" t="s">
        <v>43</v>
      </c>
      <c r="F327" s="5" t="s">
        <v>54</v>
      </c>
      <c r="G327" s="24">
        <f t="shared" si="38"/>
        <v>2000</v>
      </c>
      <c r="H327" s="25">
        <v>500</v>
      </c>
      <c r="I327" s="25">
        <v>500</v>
      </c>
      <c r="J327" s="25">
        <v>500</v>
      </c>
      <c r="K327" s="25">
        <v>500</v>
      </c>
    </row>
    <row r="328" spans="1:11" ht="15" customHeight="1" x14ac:dyDescent="0.3">
      <c r="A328" s="308"/>
      <c r="B328" s="267"/>
      <c r="C328" s="264"/>
      <c r="D328" s="268" t="s">
        <v>37</v>
      </c>
      <c r="E328" s="269"/>
      <c r="F328" s="270"/>
      <c r="G328" s="218">
        <f>SUM(G325:G327)</f>
        <v>130486</v>
      </c>
      <c r="H328" s="218">
        <f t="shared" ref="H328:K328" si="66">SUM(H325:H327)</f>
        <v>43164</v>
      </c>
      <c r="I328" s="218">
        <f t="shared" si="66"/>
        <v>32003</v>
      </c>
      <c r="J328" s="218">
        <f t="shared" si="66"/>
        <v>30002</v>
      </c>
      <c r="K328" s="218">
        <f t="shared" si="66"/>
        <v>25317</v>
      </c>
    </row>
    <row r="329" spans="1:11" ht="24.75" customHeight="1" x14ac:dyDescent="0.3">
      <c r="A329" s="308"/>
      <c r="B329" s="266" t="s">
        <v>88</v>
      </c>
      <c r="C329" s="263" t="s">
        <v>89</v>
      </c>
      <c r="D329" s="257">
        <v>151</v>
      </c>
      <c r="E329" s="46" t="s">
        <v>45</v>
      </c>
      <c r="F329" s="23" t="s">
        <v>56</v>
      </c>
      <c r="G329" s="24">
        <f t="shared" si="38"/>
        <v>8000</v>
      </c>
      <c r="H329" s="25">
        <v>2000</v>
      </c>
      <c r="I329" s="25">
        <v>2000</v>
      </c>
      <c r="J329" s="25">
        <v>4000</v>
      </c>
      <c r="K329" s="25"/>
    </row>
    <row r="330" spans="1:11" ht="17.399999999999999" customHeight="1" x14ac:dyDescent="0.3">
      <c r="A330" s="308"/>
      <c r="B330" s="266"/>
      <c r="C330" s="263"/>
      <c r="D330" s="258"/>
      <c r="E330" s="46" t="s">
        <v>46</v>
      </c>
      <c r="F330" s="5" t="s">
        <v>57</v>
      </c>
      <c r="G330" s="24">
        <f t="shared" si="38"/>
        <v>26250</v>
      </c>
      <c r="H330" s="25">
        <v>12261</v>
      </c>
      <c r="I330" s="25">
        <v>5305</v>
      </c>
      <c r="J330" s="25">
        <v>3380</v>
      </c>
      <c r="K330" s="25">
        <v>5304</v>
      </c>
    </row>
    <row r="331" spans="1:11" ht="18" customHeight="1" x14ac:dyDescent="0.3">
      <c r="A331" s="308"/>
      <c r="B331" s="267"/>
      <c r="C331" s="264"/>
      <c r="D331" s="268" t="s">
        <v>92</v>
      </c>
      <c r="E331" s="269"/>
      <c r="F331" s="270"/>
      <c r="G331" s="218">
        <f>SUM(G329:G330)</f>
        <v>34250</v>
      </c>
      <c r="H331" s="218">
        <f t="shared" ref="H331:K331" si="67">SUM(H329:H330)</f>
        <v>14261</v>
      </c>
      <c r="I331" s="218">
        <f t="shared" si="67"/>
        <v>7305</v>
      </c>
      <c r="J331" s="218">
        <f t="shared" si="67"/>
        <v>7380</v>
      </c>
      <c r="K331" s="218">
        <f t="shared" si="67"/>
        <v>5304</v>
      </c>
    </row>
    <row r="332" spans="1:11" ht="15.75" customHeight="1" x14ac:dyDescent="0.3">
      <c r="A332" s="308"/>
      <c r="B332" s="265" t="s">
        <v>103</v>
      </c>
      <c r="C332" s="262" t="s">
        <v>104</v>
      </c>
      <c r="D332" s="15">
        <v>151</v>
      </c>
      <c r="E332" s="46" t="s">
        <v>211</v>
      </c>
      <c r="F332" s="26" t="s">
        <v>212</v>
      </c>
      <c r="G332" s="24">
        <f>SUM(H332:K332)</f>
        <v>1000</v>
      </c>
      <c r="H332" s="25"/>
      <c r="I332" s="25">
        <v>500</v>
      </c>
      <c r="J332" s="25">
        <v>500</v>
      </c>
      <c r="K332" s="25"/>
    </row>
    <row r="333" spans="1:11" ht="18" customHeight="1" x14ac:dyDescent="0.3">
      <c r="A333" s="308"/>
      <c r="B333" s="267"/>
      <c r="C333" s="264"/>
      <c r="D333" s="268" t="s">
        <v>105</v>
      </c>
      <c r="E333" s="269"/>
      <c r="F333" s="270"/>
      <c r="G333" s="218">
        <f>SUM(G332)</f>
        <v>1000</v>
      </c>
      <c r="H333" s="218">
        <f t="shared" ref="H333:K333" si="68">SUM(H332)</f>
        <v>0</v>
      </c>
      <c r="I333" s="218">
        <f t="shared" si="68"/>
        <v>500</v>
      </c>
      <c r="J333" s="218">
        <f t="shared" si="68"/>
        <v>500</v>
      </c>
      <c r="K333" s="218">
        <f t="shared" si="68"/>
        <v>0</v>
      </c>
    </row>
    <row r="334" spans="1:11" ht="25.5" customHeight="1" x14ac:dyDescent="0.3">
      <c r="A334" s="308"/>
      <c r="B334" s="265" t="s">
        <v>111</v>
      </c>
      <c r="C334" s="262" t="s">
        <v>124</v>
      </c>
      <c r="D334" s="297">
        <v>142</v>
      </c>
      <c r="E334" s="46" t="s">
        <v>190</v>
      </c>
      <c r="F334" s="23" t="s">
        <v>196</v>
      </c>
      <c r="G334" s="24">
        <f t="shared" si="38"/>
        <v>793</v>
      </c>
      <c r="H334" s="25">
        <v>200</v>
      </c>
      <c r="I334" s="25">
        <v>200</v>
      </c>
      <c r="J334" s="25">
        <v>200</v>
      </c>
      <c r="K334" s="25">
        <v>193</v>
      </c>
    </row>
    <row r="335" spans="1:11" ht="33.450000000000003" customHeight="1" x14ac:dyDescent="0.3">
      <c r="A335" s="308"/>
      <c r="B335" s="266"/>
      <c r="C335" s="263"/>
      <c r="D335" s="281"/>
      <c r="E335" s="46" t="s">
        <v>186</v>
      </c>
      <c r="F335" s="23" t="s">
        <v>187</v>
      </c>
      <c r="G335" s="24">
        <f t="shared" si="38"/>
        <v>2345</v>
      </c>
      <c r="H335" s="25"/>
      <c r="I335" s="25">
        <v>1173</v>
      </c>
      <c r="J335" s="25">
        <v>1172</v>
      </c>
      <c r="K335" s="25"/>
    </row>
    <row r="336" spans="1:11" ht="15" customHeight="1" x14ac:dyDescent="0.3">
      <c r="A336" s="308"/>
      <c r="B336" s="266"/>
      <c r="C336" s="263"/>
      <c r="D336" s="281"/>
      <c r="E336" s="46" t="s">
        <v>40</v>
      </c>
      <c r="F336" s="23" t="s">
        <v>51</v>
      </c>
      <c r="G336" s="24">
        <f t="shared" si="38"/>
        <v>13459</v>
      </c>
      <c r="H336" s="25">
        <v>3365</v>
      </c>
      <c r="I336" s="25">
        <v>3365</v>
      </c>
      <c r="J336" s="25">
        <v>3365</v>
      </c>
      <c r="K336" s="25">
        <v>3364</v>
      </c>
    </row>
    <row r="337" spans="1:11" ht="26.4" customHeight="1" x14ac:dyDescent="0.3">
      <c r="A337" s="308"/>
      <c r="B337" s="266"/>
      <c r="C337" s="263"/>
      <c r="D337" s="281"/>
      <c r="E337" s="46" t="s">
        <v>173</v>
      </c>
      <c r="F337" s="23" t="s">
        <v>178</v>
      </c>
      <c r="G337" s="24">
        <f t="shared" si="38"/>
        <v>11570</v>
      </c>
      <c r="H337" s="25">
        <v>3274</v>
      </c>
      <c r="I337" s="25">
        <v>3274</v>
      </c>
      <c r="J337" s="25">
        <v>3274</v>
      </c>
      <c r="K337" s="25">
        <v>1748</v>
      </c>
    </row>
    <row r="338" spans="1:11" ht="15" customHeight="1" x14ac:dyDescent="0.3">
      <c r="A338" s="308"/>
      <c r="B338" s="266"/>
      <c r="C338" s="263"/>
      <c r="D338" s="281"/>
      <c r="E338" s="46" t="s">
        <v>48</v>
      </c>
      <c r="F338" s="23" t="s">
        <v>59</v>
      </c>
      <c r="G338" s="24">
        <f t="shared" si="38"/>
        <v>29305</v>
      </c>
      <c r="H338" s="25">
        <v>7427</v>
      </c>
      <c r="I338" s="25">
        <v>7427</v>
      </c>
      <c r="J338" s="25">
        <v>7639</v>
      </c>
      <c r="K338" s="25">
        <v>6812</v>
      </c>
    </row>
    <row r="339" spans="1:11" ht="15" customHeight="1" x14ac:dyDescent="0.3">
      <c r="A339" s="308"/>
      <c r="B339" s="266"/>
      <c r="C339" s="263"/>
      <c r="D339" s="282"/>
      <c r="E339" s="46" t="s">
        <v>174</v>
      </c>
      <c r="F339" s="23" t="s">
        <v>179</v>
      </c>
      <c r="G339" s="24">
        <f t="shared" si="38"/>
        <v>305</v>
      </c>
      <c r="H339" s="25"/>
      <c r="I339" s="25">
        <v>305</v>
      </c>
      <c r="J339" s="25"/>
      <c r="K339" s="25"/>
    </row>
    <row r="340" spans="1:11" ht="15" customHeight="1" x14ac:dyDescent="0.3">
      <c r="A340" s="308"/>
      <c r="B340" s="267"/>
      <c r="C340" s="264"/>
      <c r="D340" s="268" t="s">
        <v>123</v>
      </c>
      <c r="E340" s="269"/>
      <c r="F340" s="270"/>
      <c r="G340" s="218">
        <f>SUM(G334:G339)</f>
        <v>57777</v>
      </c>
      <c r="H340" s="218">
        <f>SUM(H334:H339)</f>
        <v>14266</v>
      </c>
      <c r="I340" s="218">
        <f>SUM(I334:I339)</f>
        <v>15744</v>
      </c>
      <c r="J340" s="218">
        <f>SUM(J334:J339)</f>
        <v>15650</v>
      </c>
      <c r="K340" s="218">
        <f>SUM(K334:K339)</f>
        <v>12117</v>
      </c>
    </row>
    <row r="341" spans="1:11" ht="15" customHeight="1" x14ac:dyDescent="0.3">
      <c r="A341" s="308"/>
      <c r="B341" s="266" t="s">
        <v>130</v>
      </c>
      <c r="C341" s="262" t="s">
        <v>129</v>
      </c>
      <c r="D341" s="15">
        <v>151</v>
      </c>
      <c r="E341" s="46" t="s">
        <v>50</v>
      </c>
      <c r="F341" s="23" t="s">
        <v>23</v>
      </c>
      <c r="G341" s="24">
        <f t="shared" si="38"/>
        <v>14992</v>
      </c>
      <c r="H341" s="25">
        <v>3812</v>
      </c>
      <c r="I341" s="25">
        <v>3812</v>
      </c>
      <c r="J341" s="25">
        <v>3712</v>
      </c>
      <c r="K341" s="25">
        <v>3656</v>
      </c>
    </row>
    <row r="342" spans="1:11" ht="15" customHeight="1" x14ac:dyDescent="0.3">
      <c r="A342" s="308"/>
      <c r="B342" s="267"/>
      <c r="C342" s="264"/>
      <c r="D342" s="268" t="s">
        <v>127</v>
      </c>
      <c r="E342" s="269"/>
      <c r="F342" s="270"/>
      <c r="G342" s="218">
        <f>SUM(G341:G341)</f>
        <v>14992</v>
      </c>
      <c r="H342" s="218">
        <f>SUM(H341:H341)</f>
        <v>3812</v>
      </c>
      <c r="I342" s="218">
        <f>SUM(I341:I341)</f>
        <v>3812</v>
      </c>
      <c r="J342" s="218">
        <f>SUM(J341:J341)</f>
        <v>3712</v>
      </c>
      <c r="K342" s="218">
        <f>SUM(K341:K341)</f>
        <v>3656</v>
      </c>
    </row>
    <row r="343" spans="1:11" ht="15" customHeight="1" x14ac:dyDescent="0.3">
      <c r="A343" s="308"/>
      <c r="B343" s="265" t="s">
        <v>137</v>
      </c>
      <c r="C343" s="262" t="s">
        <v>138</v>
      </c>
      <c r="D343" s="257">
        <v>151</v>
      </c>
      <c r="E343" s="46" t="s">
        <v>42</v>
      </c>
      <c r="F343" s="23" t="s">
        <v>53</v>
      </c>
      <c r="G343" s="24">
        <f t="shared" si="38"/>
        <v>70193</v>
      </c>
      <c r="H343" s="25">
        <v>17150</v>
      </c>
      <c r="I343" s="25">
        <v>18681</v>
      </c>
      <c r="J343" s="25">
        <v>17181</v>
      </c>
      <c r="K343" s="25">
        <v>17181</v>
      </c>
    </row>
    <row r="344" spans="1:11" ht="15" customHeight="1" x14ac:dyDescent="0.3">
      <c r="A344" s="308"/>
      <c r="B344" s="266"/>
      <c r="C344" s="263"/>
      <c r="D344" s="273"/>
      <c r="E344" s="46" t="s">
        <v>43</v>
      </c>
      <c r="F344" s="23" t="s">
        <v>54</v>
      </c>
      <c r="G344" s="24">
        <f t="shared" si="38"/>
        <v>5000</v>
      </c>
      <c r="H344" s="25">
        <v>5000</v>
      </c>
      <c r="I344" s="25"/>
      <c r="J344" s="25"/>
      <c r="K344" s="25"/>
    </row>
    <row r="345" spans="1:11" ht="15" customHeight="1" x14ac:dyDescent="0.3">
      <c r="A345" s="308"/>
      <c r="B345" s="266"/>
      <c r="C345" s="263"/>
      <c r="D345" s="258"/>
      <c r="E345" s="46" t="s">
        <v>44</v>
      </c>
      <c r="F345" s="23" t="s">
        <v>55</v>
      </c>
      <c r="G345" s="24">
        <f t="shared" si="38"/>
        <v>17049</v>
      </c>
      <c r="H345" s="25">
        <v>4670</v>
      </c>
      <c r="I345" s="25">
        <v>4262</v>
      </c>
      <c r="J345" s="25">
        <v>4270</v>
      </c>
      <c r="K345" s="25">
        <v>3847</v>
      </c>
    </row>
    <row r="346" spans="1:11" ht="15" customHeight="1" thickBot="1" x14ac:dyDescent="0.35">
      <c r="A346" s="308"/>
      <c r="B346" s="266"/>
      <c r="C346" s="263"/>
      <c r="D346" s="278" t="s">
        <v>135</v>
      </c>
      <c r="E346" s="279"/>
      <c r="F346" s="280"/>
      <c r="G346" s="217">
        <f>SUM(G343:G345)</f>
        <v>92242</v>
      </c>
      <c r="H346" s="217">
        <f t="shared" ref="H346:K346" si="69">SUM(H343:H345)</f>
        <v>26820</v>
      </c>
      <c r="I346" s="217">
        <f t="shared" si="69"/>
        <v>22943</v>
      </c>
      <c r="J346" s="217">
        <f t="shared" si="69"/>
        <v>21451</v>
      </c>
      <c r="K346" s="217">
        <f t="shared" si="69"/>
        <v>21028</v>
      </c>
    </row>
    <row r="347" spans="1:11" ht="15" customHeight="1" thickBot="1" x14ac:dyDescent="0.35">
      <c r="A347" s="229" t="s">
        <v>203</v>
      </c>
      <c r="B347" s="288" t="s">
        <v>204</v>
      </c>
      <c r="C347" s="289"/>
      <c r="D347" s="289"/>
      <c r="E347" s="289"/>
      <c r="F347" s="290"/>
      <c r="G347" s="230">
        <f>SUM(G350,,G353,G355,G362+G364+G369)</f>
        <v>208064</v>
      </c>
      <c r="H347" s="230">
        <f t="shared" ref="H347:K347" si="70">SUM(H350,,H353,H355,H362+H364+H369)</f>
        <v>64285</v>
      </c>
      <c r="I347" s="230">
        <f t="shared" si="70"/>
        <v>60375</v>
      </c>
      <c r="J347" s="230">
        <f t="shared" si="70"/>
        <v>51670</v>
      </c>
      <c r="K347" s="231">
        <f t="shared" si="70"/>
        <v>31734</v>
      </c>
    </row>
    <row r="348" spans="1:11" ht="15" customHeight="1" x14ac:dyDescent="0.3">
      <c r="A348" s="308"/>
      <c r="B348" s="266" t="s">
        <v>62</v>
      </c>
      <c r="C348" s="263" t="s">
        <v>16</v>
      </c>
      <c r="D348" s="62">
        <v>151</v>
      </c>
      <c r="E348" s="273" t="s">
        <v>22</v>
      </c>
      <c r="F348" s="286" t="s">
        <v>23</v>
      </c>
      <c r="G348" s="60">
        <f t="shared" si="38"/>
        <v>91024</v>
      </c>
      <c r="H348" s="61">
        <v>26626</v>
      </c>
      <c r="I348" s="61">
        <v>25282</v>
      </c>
      <c r="J348" s="61">
        <v>22746</v>
      </c>
      <c r="K348" s="61">
        <v>16370</v>
      </c>
    </row>
    <row r="349" spans="1:11" ht="15" customHeight="1" x14ac:dyDescent="0.3">
      <c r="A349" s="308"/>
      <c r="B349" s="266"/>
      <c r="C349" s="263"/>
      <c r="D349" s="46">
        <v>155</v>
      </c>
      <c r="E349" s="273"/>
      <c r="F349" s="286"/>
      <c r="G349" s="24">
        <f t="shared" si="38"/>
        <v>1125</v>
      </c>
      <c r="H349" s="25">
        <v>1125</v>
      </c>
      <c r="I349" s="25"/>
      <c r="J349" s="25"/>
      <c r="K349" s="25"/>
    </row>
    <row r="350" spans="1:11" ht="15" customHeight="1" x14ac:dyDescent="0.3">
      <c r="A350" s="308"/>
      <c r="B350" s="267"/>
      <c r="C350" s="264"/>
      <c r="D350" s="268" t="s">
        <v>37</v>
      </c>
      <c r="E350" s="269"/>
      <c r="F350" s="270"/>
      <c r="G350" s="218">
        <f>SUM(G348:G349)</f>
        <v>92149</v>
      </c>
      <c r="H350" s="218">
        <f>SUM(H348:H349)</f>
        <v>27751</v>
      </c>
      <c r="I350" s="218">
        <f>SUM(I348:I349)</f>
        <v>25282</v>
      </c>
      <c r="J350" s="218">
        <f>SUM(J348:J349)</f>
        <v>22746</v>
      </c>
      <c r="K350" s="218">
        <f>SUM(K348:K349)</f>
        <v>16370</v>
      </c>
    </row>
    <row r="351" spans="1:11" ht="24.75" customHeight="1" x14ac:dyDescent="0.3">
      <c r="A351" s="308"/>
      <c r="B351" s="265" t="s">
        <v>88</v>
      </c>
      <c r="C351" s="262" t="s">
        <v>89</v>
      </c>
      <c r="D351" s="257">
        <v>151</v>
      </c>
      <c r="E351" s="46" t="s">
        <v>45</v>
      </c>
      <c r="F351" s="23" t="s">
        <v>56</v>
      </c>
      <c r="G351" s="24">
        <f>SUM(H351:K351)</f>
        <v>9500</v>
      </c>
      <c r="H351" s="25">
        <v>3800</v>
      </c>
      <c r="I351" s="25">
        <v>3800</v>
      </c>
      <c r="J351" s="25">
        <v>1700</v>
      </c>
      <c r="K351" s="25">
        <v>200</v>
      </c>
    </row>
    <row r="352" spans="1:11" ht="15.75" customHeight="1" x14ac:dyDescent="0.3">
      <c r="A352" s="308"/>
      <c r="B352" s="266"/>
      <c r="C352" s="263"/>
      <c r="D352" s="258"/>
      <c r="E352" s="46" t="s">
        <v>46</v>
      </c>
      <c r="F352" s="5" t="s">
        <v>57</v>
      </c>
      <c r="G352" s="24">
        <f t="shared" ref="G352:G358" si="71">SUM(H352:K352)</f>
        <v>6664</v>
      </c>
      <c r="H352" s="25">
        <v>3054</v>
      </c>
      <c r="I352" s="25">
        <v>1250</v>
      </c>
      <c r="J352" s="25">
        <v>1090</v>
      </c>
      <c r="K352" s="25">
        <v>1270</v>
      </c>
    </row>
    <row r="353" spans="1:11" ht="15.75" customHeight="1" x14ac:dyDescent="0.3">
      <c r="A353" s="308"/>
      <c r="B353" s="267"/>
      <c r="C353" s="264"/>
      <c r="D353" s="268" t="s">
        <v>92</v>
      </c>
      <c r="E353" s="269"/>
      <c r="F353" s="270"/>
      <c r="G353" s="218">
        <f>SUM(G351:G352)</f>
        <v>16164</v>
      </c>
      <c r="H353" s="218">
        <f t="shared" ref="H353:K353" si="72">SUM(H351:H352)</f>
        <v>6854</v>
      </c>
      <c r="I353" s="218">
        <f t="shared" si="72"/>
        <v>5050</v>
      </c>
      <c r="J353" s="218">
        <f t="shared" si="72"/>
        <v>2790</v>
      </c>
      <c r="K353" s="218">
        <f t="shared" si="72"/>
        <v>1470</v>
      </c>
    </row>
    <row r="354" spans="1:11" ht="24" customHeight="1" x14ac:dyDescent="0.3">
      <c r="A354" s="308"/>
      <c r="B354" s="265" t="s">
        <v>103</v>
      </c>
      <c r="C354" s="262" t="s">
        <v>104</v>
      </c>
      <c r="D354" s="15">
        <v>151</v>
      </c>
      <c r="E354" s="46" t="s">
        <v>29</v>
      </c>
      <c r="F354" s="23" t="s">
        <v>30</v>
      </c>
      <c r="G354" s="24">
        <f t="shared" si="71"/>
        <v>1000</v>
      </c>
      <c r="H354" s="25"/>
      <c r="I354" s="25">
        <v>500</v>
      </c>
      <c r="J354" s="25">
        <v>500</v>
      </c>
      <c r="K354" s="25"/>
    </row>
    <row r="355" spans="1:11" ht="15.75" customHeight="1" x14ac:dyDescent="0.3">
      <c r="A355" s="308"/>
      <c r="B355" s="267"/>
      <c r="C355" s="264"/>
      <c r="D355" s="268" t="s">
        <v>105</v>
      </c>
      <c r="E355" s="269"/>
      <c r="F355" s="270"/>
      <c r="G355" s="218">
        <f>SUM(G354)</f>
        <v>1000</v>
      </c>
      <c r="H355" s="218">
        <f t="shared" ref="H355:K355" si="73">SUM(H354)</f>
        <v>0</v>
      </c>
      <c r="I355" s="218">
        <f t="shared" si="73"/>
        <v>500</v>
      </c>
      <c r="J355" s="218">
        <f t="shared" si="73"/>
        <v>500</v>
      </c>
      <c r="K355" s="218">
        <f t="shared" si="73"/>
        <v>0</v>
      </c>
    </row>
    <row r="356" spans="1:11" ht="25.5" customHeight="1" x14ac:dyDescent="0.3">
      <c r="A356" s="308"/>
      <c r="B356" s="265" t="s">
        <v>111</v>
      </c>
      <c r="C356" s="262" t="s">
        <v>124</v>
      </c>
      <c r="D356" s="297">
        <v>142</v>
      </c>
      <c r="E356" s="46" t="s">
        <v>190</v>
      </c>
      <c r="F356" s="23" t="s">
        <v>196</v>
      </c>
      <c r="G356" s="24">
        <f t="shared" si="71"/>
        <v>793</v>
      </c>
      <c r="H356" s="25">
        <v>210</v>
      </c>
      <c r="I356" s="25">
        <v>210</v>
      </c>
      <c r="J356" s="25">
        <v>210</v>
      </c>
      <c r="K356" s="25">
        <v>163</v>
      </c>
    </row>
    <row r="357" spans="1:11" ht="33.9" customHeight="1" x14ac:dyDescent="0.3">
      <c r="A357" s="308"/>
      <c r="B357" s="266"/>
      <c r="C357" s="263"/>
      <c r="D357" s="281"/>
      <c r="E357" s="46" t="s">
        <v>186</v>
      </c>
      <c r="F357" s="23" t="s">
        <v>187</v>
      </c>
      <c r="G357" s="24">
        <f t="shared" si="71"/>
        <v>2345</v>
      </c>
      <c r="H357" s="25"/>
      <c r="I357" s="25">
        <v>2345</v>
      </c>
      <c r="J357" s="25"/>
      <c r="K357" s="25"/>
    </row>
    <row r="358" spans="1:11" ht="14.25" customHeight="1" x14ac:dyDescent="0.3">
      <c r="A358" s="308"/>
      <c r="B358" s="266"/>
      <c r="C358" s="263"/>
      <c r="D358" s="281"/>
      <c r="E358" s="46" t="s">
        <v>40</v>
      </c>
      <c r="F358" s="23" t="s">
        <v>51</v>
      </c>
      <c r="G358" s="24">
        <f t="shared" si="71"/>
        <v>12245</v>
      </c>
      <c r="H358" s="25">
        <v>3769</v>
      </c>
      <c r="I358" s="25">
        <v>4068</v>
      </c>
      <c r="J358" s="25">
        <v>3272</v>
      </c>
      <c r="K358" s="25">
        <v>1136</v>
      </c>
    </row>
    <row r="359" spans="1:11" ht="25.5" customHeight="1" x14ac:dyDescent="0.3">
      <c r="A359" s="308"/>
      <c r="B359" s="266"/>
      <c r="C359" s="263"/>
      <c r="D359" s="281"/>
      <c r="E359" s="46" t="s">
        <v>173</v>
      </c>
      <c r="F359" s="23" t="s">
        <v>178</v>
      </c>
      <c r="G359" s="24">
        <f t="shared" si="38"/>
        <v>7499</v>
      </c>
      <c r="H359" s="21">
        <v>2805</v>
      </c>
      <c r="I359" s="21">
        <v>3116</v>
      </c>
      <c r="J359" s="21">
        <v>1535</v>
      </c>
      <c r="K359" s="21">
        <v>43</v>
      </c>
    </row>
    <row r="360" spans="1:11" ht="15" customHeight="1" x14ac:dyDescent="0.3">
      <c r="A360" s="308"/>
      <c r="B360" s="266"/>
      <c r="C360" s="263"/>
      <c r="D360" s="281"/>
      <c r="E360" s="46" t="s">
        <v>48</v>
      </c>
      <c r="F360" s="23" t="s">
        <v>59</v>
      </c>
      <c r="G360" s="24">
        <f t="shared" si="38"/>
        <v>16972</v>
      </c>
      <c r="H360" s="21">
        <v>4611</v>
      </c>
      <c r="I360" s="21">
        <v>4724</v>
      </c>
      <c r="J360" s="21">
        <v>3909</v>
      </c>
      <c r="K360" s="21">
        <v>3728</v>
      </c>
    </row>
    <row r="361" spans="1:11" ht="15" customHeight="1" x14ac:dyDescent="0.3">
      <c r="A361" s="308"/>
      <c r="B361" s="266"/>
      <c r="C361" s="263"/>
      <c r="D361" s="282"/>
      <c r="E361" s="46" t="s">
        <v>174</v>
      </c>
      <c r="F361" s="23" t="s">
        <v>179</v>
      </c>
      <c r="G361" s="24">
        <f t="shared" si="38"/>
        <v>304</v>
      </c>
      <c r="H361" s="21"/>
      <c r="I361" s="21"/>
      <c r="J361" s="21">
        <v>304</v>
      </c>
      <c r="K361" s="21"/>
    </row>
    <row r="362" spans="1:11" ht="15" customHeight="1" x14ac:dyDescent="0.3">
      <c r="A362" s="308"/>
      <c r="B362" s="267"/>
      <c r="C362" s="264"/>
      <c r="D362" s="268" t="s">
        <v>123</v>
      </c>
      <c r="E362" s="269"/>
      <c r="F362" s="270"/>
      <c r="G362" s="218">
        <f>SUM(G356:G361)</f>
        <v>40158</v>
      </c>
      <c r="H362" s="218">
        <f>SUM(H356:H361)</f>
        <v>11395</v>
      </c>
      <c r="I362" s="218">
        <f>SUM(I356:I361)</f>
        <v>14463</v>
      </c>
      <c r="J362" s="218">
        <f>SUM(J356:J361)</f>
        <v>9230</v>
      </c>
      <c r="K362" s="218">
        <f>SUM(K356:K361)</f>
        <v>5070</v>
      </c>
    </row>
    <row r="363" spans="1:11" ht="15" customHeight="1" x14ac:dyDescent="0.3">
      <c r="A363" s="308"/>
      <c r="B363" s="266" t="s">
        <v>130</v>
      </c>
      <c r="C363" s="262" t="s">
        <v>129</v>
      </c>
      <c r="D363" s="15">
        <v>151</v>
      </c>
      <c r="E363" s="46" t="s">
        <v>50</v>
      </c>
      <c r="F363" s="23" t="s">
        <v>23</v>
      </c>
      <c r="G363" s="24">
        <f>SUM(H363:K363)</f>
        <v>13973</v>
      </c>
      <c r="H363" s="21">
        <v>4055</v>
      </c>
      <c r="I363" s="21">
        <v>4135</v>
      </c>
      <c r="J363" s="21">
        <v>3393</v>
      </c>
      <c r="K363" s="21">
        <v>2390</v>
      </c>
    </row>
    <row r="364" spans="1:11" ht="15" customHeight="1" x14ac:dyDescent="0.3">
      <c r="A364" s="308"/>
      <c r="B364" s="267"/>
      <c r="C364" s="264"/>
      <c r="D364" s="268" t="s">
        <v>127</v>
      </c>
      <c r="E364" s="269"/>
      <c r="F364" s="270"/>
      <c r="G364" s="218">
        <f>SUM(G363:G363)</f>
        <v>13973</v>
      </c>
      <c r="H364" s="218">
        <f>SUM(H363:H363)</f>
        <v>4055</v>
      </c>
      <c r="I364" s="218">
        <f>SUM(I363:I363)</f>
        <v>4135</v>
      </c>
      <c r="J364" s="218">
        <f>SUM(J363:J363)</f>
        <v>3393</v>
      </c>
      <c r="K364" s="218">
        <f>SUM(K363:K363)</f>
        <v>2390</v>
      </c>
    </row>
    <row r="365" spans="1:11" ht="15" customHeight="1" x14ac:dyDescent="0.3">
      <c r="A365" s="308"/>
      <c r="B365" s="265" t="s">
        <v>137</v>
      </c>
      <c r="C365" s="262" t="s">
        <v>138</v>
      </c>
      <c r="D365" s="257">
        <v>151</v>
      </c>
      <c r="E365" s="46" t="s">
        <v>42</v>
      </c>
      <c r="F365" s="23" t="s">
        <v>53</v>
      </c>
      <c r="G365" s="24">
        <f>SUM(H365:K365)</f>
        <v>25208</v>
      </c>
      <c r="H365" s="21">
        <v>7430</v>
      </c>
      <c r="I365" s="21">
        <v>7745</v>
      </c>
      <c r="J365" s="21">
        <v>6396</v>
      </c>
      <c r="K365" s="21">
        <v>3637</v>
      </c>
    </row>
    <row r="366" spans="1:11" ht="15" customHeight="1" x14ac:dyDescent="0.3">
      <c r="A366" s="308"/>
      <c r="B366" s="266"/>
      <c r="C366" s="263"/>
      <c r="D366" s="273"/>
      <c r="E366" s="46" t="s">
        <v>43</v>
      </c>
      <c r="F366" s="23" t="s">
        <v>54</v>
      </c>
      <c r="G366" s="24">
        <f>SUM(H366:K366)</f>
        <v>12512</v>
      </c>
      <c r="H366" s="21">
        <v>4900</v>
      </c>
      <c r="I366" s="21">
        <v>1300</v>
      </c>
      <c r="J366" s="21">
        <v>4715</v>
      </c>
      <c r="K366" s="21">
        <v>1597</v>
      </c>
    </row>
    <row r="367" spans="1:11" ht="15" customHeight="1" x14ac:dyDescent="0.3">
      <c r="A367" s="308"/>
      <c r="B367" s="266"/>
      <c r="C367" s="263"/>
      <c r="D367" s="258"/>
      <c r="E367" s="46" t="s">
        <v>44</v>
      </c>
      <c r="F367" s="23" t="s">
        <v>55</v>
      </c>
      <c r="G367" s="24">
        <f>SUM(H367:K367)</f>
        <v>5000</v>
      </c>
      <c r="H367" s="21">
        <v>1500</v>
      </c>
      <c r="I367" s="21">
        <v>1500</v>
      </c>
      <c r="J367" s="21">
        <v>1500</v>
      </c>
      <c r="K367" s="21">
        <v>500</v>
      </c>
    </row>
    <row r="368" spans="1:11" ht="15" customHeight="1" x14ac:dyDescent="0.3">
      <c r="A368" s="308"/>
      <c r="B368" s="266"/>
      <c r="C368" s="263"/>
      <c r="D368" s="15" t="s">
        <v>101</v>
      </c>
      <c r="E368" s="46" t="s">
        <v>43</v>
      </c>
      <c r="F368" s="23" t="s">
        <v>54</v>
      </c>
      <c r="G368" s="24">
        <f>SUM(H368:K368)</f>
        <v>1900</v>
      </c>
      <c r="H368" s="21">
        <v>400</v>
      </c>
      <c r="I368" s="21">
        <v>400</v>
      </c>
      <c r="J368" s="21">
        <v>400</v>
      </c>
      <c r="K368" s="21">
        <v>700</v>
      </c>
    </row>
    <row r="369" spans="1:11" ht="15" customHeight="1" thickBot="1" x14ac:dyDescent="0.35">
      <c r="A369" s="308"/>
      <c r="B369" s="266"/>
      <c r="C369" s="263"/>
      <c r="D369" s="278" t="s">
        <v>135</v>
      </c>
      <c r="E369" s="279"/>
      <c r="F369" s="280"/>
      <c r="G369" s="217">
        <f>SUM(G365:G368)</f>
        <v>44620</v>
      </c>
      <c r="H369" s="217">
        <f t="shared" ref="H369:K369" si="74">SUM(H365:H368)</f>
        <v>14230</v>
      </c>
      <c r="I369" s="217">
        <f t="shared" si="74"/>
        <v>10945</v>
      </c>
      <c r="J369" s="217">
        <f t="shared" si="74"/>
        <v>13011</v>
      </c>
      <c r="K369" s="217">
        <f t="shared" si="74"/>
        <v>6434</v>
      </c>
    </row>
    <row r="370" spans="1:11" ht="15" customHeight="1" thickBot="1" x14ac:dyDescent="0.35">
      <c r="A370" s="229" t="s">
        <v>208</v>
      </c>
      <c r="B370" s="288" t="s">
        <v>205</v>
      </c>
      <c r="C370" s="289"/>
      <c r="D370" s="289"/>
      <c r="E370" s="289"/>
      <c r="F370" s="290"/>
      <c r="G370" s="230">
        <f>SUM(G374,G377,G379,G385,G387)</f>
        <v>63101</v>
      </c>
      <c r="H370" s="230">
        <f t="shared" ref="H370:K370" si="75">SUM(H374,H377,H379,H385,H387)</f>
        <v>17253</v>
      </c>
      <c r="I370" s="230">
        <f t="shared" si="75"/>
        <v>16622</v>
      </c>
      <c r="J370" s="230">
        <f t="shared" si="75"/>
        <v>15132</v>
      </c>
      <c r="K370" s="231">
        <f t="shared" si="75"/>
        <v>14094</v>
      </c>
    </row>
    <row r="371" spans="1:11" ht="15" customHeight="1" x14ac:dyDescent="0.3">
      <c r="A371" s="306"/>
      <c r="B371" s="266" t="s">
        <v>62</v>
      </c>
      <c r="C371" s="263" t="s">
        <v>16</v>
      </c>
      <c r="D371" s="166">
        <v>151</v>
      </c>
      <c r="E371" s="66" t="s">
        <v>22</v>
      </c>
      <c r="F371" s="44" t="s">
        <v>23</v>
      </c>
      <c r="G371" s="60">
        <f t="shared" ref="G371:G567" si="76">SUM(H371:K371)</f>
        <v>45890</v>
      </c>
      <c r="H371" s="65">
        <v>11959</v>
      </c>
      <c r="I371" s="65">
        <v>11034</v>
      </c>
      <c r="J371" s="65">
        <v>11034</v>
      </c>
      <c r="K371" s="65">
        <v>11863</v>
      </c>
    </row>
    <row r="372" spans="1:11" ht="15" customHeight="1" x14ac:dyDescent="0.3">
      <c r="A372" s="306"/>
      <c r="B372" s="266"/>
      <c r="C372" s="263"/>
      <c r="D372" s="154" t="s">
        <v>101</v>
      </c>
      <c r="E372" s="46" t="s">
        <v>43</v>
      </c>
      <c r="F372" s="5" t="s">
        <v>54</v>
      </c>
      <c r="G372" s="24">
        <f t="shared" si="76"/>
        <v>1909</v>
      </c>
      <c r="H372" s="21">
        <v>480</v>
      </c>
      <c r="I372" s="21">
        <v>480</v>
      </c>
      <c r="J372" s="21">
        <v>480</v>
      </c>
      <c r="K372" s="21">
        <v>469</v>
      </c>
    </row>
    <row r="373" spans="1:11" ht="15" customHeight="1" x14ac:dyDescent="0.3">
      <c r="A373" s="306"/>
      <c r="B373" s="266"/>
      <c r="C373" s="263"/>
      <c r="D373" s="86">
        <v>155</v>
      </c>
      <c r="E373" s="46" t="s">
        <v>22</v>
      </c>
      <c r="F373" s="87" t="s">
        <v>23</v>
      </c>
      <c r="G373" s="24">
        <f t="shared" si="76"/>
        <v>148</v>
      </c>
      <c r="H373" s="21">
        <v>148</v>
      </c>
      <c r="I373" s="21"/>
      <c r="J373" s="21"/>
      <c r="K373" s="21"/>
    </row>
    <row r="374" spans="1:11" ht="15" customHeight="1" x14ac:dyDescent="0.3">
      <c r="A374" s="306"/>
      <c r="B374" s="267"/>
      <c r="C374" s="264"/>
      <c r="D374" s="268" t="s">
        <v>37</v>
      </c>
      <c r="E374" s="269"/>
      <c r="F374" s="270"/>
      <c r="G374" s="218">
        <f>SUM(G371:G373)</f>
        <v>47947</v>
      </c>
      <c r="H374" s="218">
        <f t="shared" ref="H374:K374" si="77">SUM(H371:H373)</f>
        <v>12587</v>
      </c>
      <c r="I374" s="218">
        <f t="shared" si="77"/>
        <v>11514</v>
      </c>
      <c r="J374" s="218">
        <f t="shared" si="77"/>
        <v>11514</v>
      </c>
      <c r="K374" s="218">
        <f t="shared" si="77"/>
        <v>12332</v>
      </c>
    </row>
    <row r="375" spans="1:11" ht="26.4" customHeight="1" x14ac:dyDescent="0.3">
      <c r="A375" s="306"/>
      <c r="B375" s="265" t="s">
        <v>88</v>
      </c>
      <c r="C375" s="340" t="s">
        <v>89</v>
      </c>
      <c r="D375" s="257">
        <v>151</v>
      </c>
      <c r="E375" s="46" t="s">
        <v>45</v>
      </c>
      <c r="F375" s="23" t="s">
        <v>56</v>
      </c>
      <c r="G375" s="24">
        <f t="shared" si="76"/>
        <v>2500</v>
      </c>
      <c r="H375" s="21">
        <v>200</v>
      </c>
      <c r="I375" s="21">
        <v>1500</v>
      </c>
      <c r="J375" s="21">
        <v>300</v>
      </c>
      <c r="K375" s="21">
        <v>500</v>
      </c>
    </row>
    <row r="376" spans="1:11" ht="16.95" customHeight="1" x14ac:dyDescent="0.3">
      <c r="A376" s="306"/>
      <c r="B376" s="266"/>
      <c r="C376" s="371"/>
      <c r="D376" s="258"/>
      <c r="E376" s="46" t="s">
        <v>46</v>
      </c>
      <c r="F376" s="23" t="s">
        <v>57</v>
      </c>
      <c r="G376" s="24">
        <f t="shared" si="76"/>
        <v>600</v>
      </c>
      <c r="H376" s="21">
        <v>100</v>
      </c>
      <c r="I376" s="21">
        <v>300</v>
      </c>
      <c r="J376" s="21">
        <v>100</v>
      </c>
      <c r="K376" s="21">
        <v>100</v>
      </c>
    </row>
    <row r="377" spans="1:11" ht="15" customHeight="1" x14ac:dyDescent="0.3">
      <c r="A377" s="306"/>
      <c r="B377" s="267"/>
      <c r="C377" s="341"/>
      <c r="D377" s="268" t="s">
        <v>92</v>
      </c>
      <c r="E377" s="269"/>
      <c r="F377" s="270"/>
      <c r="G377" s="218">
        <f>SUM(G375:G376)</f>
        <v>3100</v>
      </c>
      <c r="H377" s="218">
        <f t="shared" ref="H377:K377" si="78">SUM(H375:H376)</f>
        <v>300</v>
      </c>
      <c r="I377" s="218">
        <f t="shared" si="78"/>
        <v>1800</v>
      </c>
      <c r="J377" s="218">
        <f t="shared" si="78"/>
        <v>400</v>
      </c>
      <c r="K377" s="218">
        <f t="shared" si="78"/>
        <v>600</v>
      </c>
    </row>
    <row r="378" spans="1:11" ht="24" customHeight="1" x14ac:dyDescent="0.3">
      <c r="A378" s="306"/>
      <c r="B378" s="265" t="s">
        <v>103</v>
      </c>
      <c r="C378" s="262" t="s">
        <v>104</v>
      </c>
      <c r="D378" s="86">
        <v>151</v>
      </c>
      <c r="E378" s="46" t="s">
        <v>29</v>
      </c>
      <c r="F378" s="23" t="s">
        <v>30</v>
      </c>
      <c r="G378" s="24">
        <f>SUM(H378:K378)</f>
        <v>600</v>
      </c>
      <c r="H378" s="25"/>
      <c r="I378" s="25">
        <v>600</v>
      </c>
      <c r="J378" s="25"/>
      <c r="K378" s="25"/>
    </row>
    <row r="379" spans="1:11" ht="15" customHeight="1" x14ac:dyDescent="0.3">
      <c r="A379" s="306"/>
      <c r="B379" s="267"/>
      <c r="C379" s="264"/>
      <c r="D379" s="268" t="s">
        <v>105</v>
      </c>
      <c r="E379" s="269"/>
      <c r="F379" s="270"/>
      <c r="G379" s="218">
        <f>SUM(G378)</f>
        <v>600</v>
      </c>
      <c r="H379" s="218">
        <f>SUM(H378)</f>
        <v>0</v>
      </c>
      <c r="I379" s="218">
        <f>SUM(I378)</f>
        <v>600</v>
      </c>
      <c r="J379" s="218">
        <f>SUM(J378)</f>
        <v>0</v>
      </c>
      <c r="K379" s="218">
        <f>SUM(K378)</f>
        <v>0</v>
      </c>
    </row>
    <row r="380" spans="1:11" ht="23.25" customHeight="1" x14ac:dyDescent="0.3">
      <c r="A380" s="306"/>
      <c r="B380" s="265" t="s">
        <v>111</v>
      </c>
      <c r="C380" s="262" t="s">
        <v>124</v>
      </c>
      <c r="D380" s="297">
        <v>142</v>
      </c>
      <c r="E380" s="46" t="s">
        <v>190</v>
      </c>
      <c r="F380" s="23" t="s">
        <v>196</v>
      </c>
      <c r="G380" s="24">
        <f t="shared" si="76"/>
        <v>793</v>
      </c>
      <c r="H380" s="21">
        <v>201</v>
      </c>
      <c r="I380" s="21">
        <v>201</v>
      </c>
      <c r="J380" s="21">
        <v>201</v>
      </c>
      <c r="K380" s="21">
        <v>190</v>
      </c>
    </row>
    <row r="381" spans="1:11" ht="37.35" customHeight="1" x14ac:dyDescent="0.3">
      <c r="A381" s="306"/>
      <c r="B381" s="266"/>
      <c r="C381" s="263"/>
      <c r="D381" s="281"/>
      <c r="E381" s="46" t="s">
        <v>186</v>
      </c>
      <c r="F381" s="23" t="s">
        <v>187</v>
      </c>
      <c r="G381" s="24">
        <f t="shared" si="76"/>
        <v>1172</v>
      </c>
      <c r="H381" s="21"/>
      <c r="I381" s="21">
        <v>300</v>
      </c>
      <c r="J381" s="21">
        <v>872</v>
      </c>
      <c r="K381" s="21"/>
    </row>
    <row r="382" spans="1:11" ht="15" customHeight="1" x14ac:dyDescent="0.3">
      <c r="A382" s="306"/>
      <c r="B382" s="266"/>
      <c r="C382" s="263"/>
      <c r="D382" s="281"/>
      <c r="E382" s="46" t="s">
        <v>40</v>
      </c>
      <c r="F382" s="23" t="s">
        <v>51</v>
      </c>
      <c r="G382" s="24">
        <f t="shared" si="76"/>
        <v>6122</v>
      </c>
      <c r="H382" s="21">
        <v>1606</v>
      </c>
      <c r="I382" s="21">
        <v>1603</v>
      </c>
      <c r="J382" s="21">
        <v>1541</v>
      </c>
      <c r="K382" s="21">
        <v>1372</v>
      </c>
    </row>
    <row r="383" spans="1:11" ht="25.5" customHeight="1" x14ac:dyDescent="0.3">
      <c r="A383" s="306"/>
      <c r="B383" s="266"/>
      <c r="C383" s="263"/>
      <c r="D383" s="281"/>
      <c r="E383" s="46" t="s">
        <v>173</v>
      </c>
      <c r="F383" s="23" t="s">
        <v>178</v>
      </c>
      <c r="G383" s="24">
        <f t="shared" si="76"/>
        <v>935</v>
      </c>
      <c r="H383" s="21">
        <v>327</v>
      </c>
      <c r="I383" s="21">
        <v>304</v>
      </c>
      <c r="J383" s="21">
        <v>304</v>
      </c>
      <c r="K383" s="21"/>
    </row>
    <row r="384" spans="1:11" ht="15" customHeight="1" x14ac:dyDescent="0.3">
      <c r="A384" s="306"/>
      <c r="B384" s="266"/>
      <c r="C384" s="263"/>
      <c r="D384" s="282"/>
      <c r="E384" s="46" t="s">
        <v>174</v>
      </c>
      <c r="F384" s="23" t="s">
        <v>179</v>
      </c>
      <c r="G384" s="24">
        <f t="shared" si="76"/>
        <v>32</v>
      </c>
      <c r="H384" s="21">
        <v>32</v>
      </c>
      <c r="I384" s="21"/>
      <c r="J384" s="21"/>
      <c r="K384" s="21"/>
    </row>
    <row r="385" spans="1:11" ht="15" customHeight="1" x14ac:dyDescent="0.3">
      <c r="A385" s="306"/>
      <c r="B385" s="267"/>
      <c r="C385" s="264"/>
      <c r="D385" s="268" t="s">
        <v>123</v>
      </c>
      <c r="E385" s="269"/>
      <c r="F385" s="270"/>
      <c r="G385" s="218">
        <f>SUM(G380:G384)</f>
        <v>9054</v>
      </c>
      <c r="H385" s="218">
        <f>SUM(H380:H384)</f>
        <v>2166</v>
      </c>
      <c r="I385" s="218">
        <f>SUM(I380:I384)</f>
        <v>2408</v>
      </c>
      <c r="J385" s="218">
        <f>SUM(J380:J384)</f>
        <v>2918</v>
      </c>
      <c r="K385" s="218">
        <f>SUM(K380:K384)</f>
        <v>1562</v>
      </c>
    </row>
    <row r="386" spans="1:11" ht="15" customHeight="1" x14ac:dyDescent="0.3">
      <c r="A386" s="306"/>
      <c r="B386" s="265" t="s">
        <v>137</v>
      </c>
      <c r="C386" s="262" t="s">
        <v>138</v>
      </c>
      <c r="D386" s="15">
        <v>151</v>
      </c>
      <c r="E386" s="46" t="s">
        <v>42</v>
      </c>
      <c r="F386" s="23" t="s">
        <v>53</v>
      </c>
      <c r="G386" s="24">
        <f t="shared" si="76"/>
        <v>2400</v>
      </c>
      <c r="H386" s="21">
        <v>2200</v>
      </c>
      <c r="I386" s="21">
        <v>300</v>
      </c>
      <c r="J386" s="21">
        <v>300</v>
      </c>
      <c r="K386" s="21">
        <v>-400</v>
      </c>
    </row>
    <row r="387" spans="1:11" ht="15" customHeight="1" thickBot="1" x14ac:dyDescent="0.35">
      <c r="A387" s="306"/>
      <c r="B387" s="266"/>
      <c r="C387" s="263"/>
      <c r="D387" s="278" t="s">
        <v>135</v>
      </c>
      <c r="E387" s="279"/>
      <c r="F387" s="280"/>
      <c r="G387" s="217">
        <f>SUM(G386)</f>
        <v>2400</v>
      </c>
      <c r="H387" s="217">
        <f t="shared" ref="H387:K387" si="79">SUM(H386)</f>
        <v>2200</v>
      </c>
      <c r="I387" s="217">
        <f t="shared" si="79"/>
        <v>300</v>
      </c>
      <c r="J387" s="217">
        <f t="shared" si="79"/>
        <v>300</v>
      </c>
      <c r="K387" s="217">
        <f t="shared" si="79"/>
        <v>-400</v>
      </c>
    </row>
    <row r="388" spans="1:11" ht="15" customHeight="1" thickBot="1" x14ac:dyDescent="0.35">
      <c r="A388" s="229" t="s">
        <v>207</v>
      </c>
      <c r="B388" s="275" t="s">
        <v>206</v>
      </c>
      <c r="C388" s="276"/>
      <c r="D388" s="276"/>
      <c r="E388" s="276"/>
      <c r="F388" s="277"/>
      <c r="G388" s="230">
        <f>SUM(G391,G395,G397,G404,G406+G414)</f>
        <v>190417</v>
      </c>
      <c r="H388" s="230">
        <f t="shared" ref="H388:K388" si="80">SUM(H391,H395,H397,H404,H406+H414)</f>
        <v>65470</v>
      </c>
      <c r="I388" s="230">
        <f t="shared" si="80"/>
        <v>68397</v>
      </c>
      <c r="J388" s="230">
        <f t="shared" si="80"/>
        <v>40490</v>
      </c>
      <c r="K388" s="231">
        <f t="shared" si="80"/>
        <v>16060</v>
      </c>
    </row>
    <row r="389" spans="1:11" ht="14.25" customHeight="1" x14ac:dyDescent="0.3">
      <c r="A389" s="306"/>
      <c r="B389" s="266" t="s">
        <v>62</v>
      </c>
      <c r="C389" s="263" t="s">
        <v>16</v>
      </c>
      <c r="D389" s="91">
        <v>151</v>
      </c>
      <c r="E389" s="160" t="s">
        <v>22</v>
      </c>
      <c r="F389" s="162" t="s">
        <v>23</v>
      </c>
      <c r="G389" s="60">
        <f t="shared" si="76"/>
        <v>82295</v>
      </c>
      <c r="H389" s="65">
        <v>22725</v>
      </c>
      <c r="I389" s="65">
        <v>26658</v>
      </c>
      <c r="J389" s="65">
        <v>20414</v>
      </c>
      <c r="K389" s="65">
        <v>12498</v>
      </c>
    </row>
    <row r="390" spans="1:11" ht="14.25" customHeight="1" x14ac:dyDescent="0.3">
      <c r="A390" s="306"/>
      <c r="B390" s="266"/>
      <c r="C390" s="263"/>
      <c r="D390" s="94">
        <v>155</v>
      </c>
      <c r="E390" s="95" t="s">
        <v>22</v>
      </c>
      <c r="F390" s="93" t="s">
        <v>23</v>
      </c>
      <c r="G390" s="60">
        <f t="shared" si="76"/>
        <v>147</v>
      </c>
      <c r="H390" s="65">
        <v>147</v>
      </c>
      <c r="I390" s="65"/>
      <c r="J390" s="65"/>
      <c r="K390" s="65"/>
    </row>
    <row r="391" spans="1:11" ht="14.25" customHeight="1" x14ac:dyDescent="0.3">
      <c r="A391" s="306"/>
      <c r="B391" s="267"/>
      <c r="C391" s="264"/>
      <c r="D391" s="268" t="s">
        <v>37</v>
      </c>
      <c r="E391" s="269"/>
      <c r="F391" s="270"/>
      <c r="G391" s="218">
        <f>SUM(G389:G390)</f>
        <v>82442</v>
      </c>
      <c r="H391" s="218">
        <f t="shared" ref="H391:K391" si="81">SUM(H389:H390)</f>
        <v>22872</v>
      </c>
      <c r="I391" s="218">
        <f t="shared" si="81"/>
        <v>26658</v>
      </c>
      <c r="J391" s="218">
        <f t="shared" si="81"/>
        <v>20414</v>
      </c>
      <c r="K391" s="218">
        <f t="shared" si="81"/>
        <v>12498</v>
      </c>
    </row>
    <row r="392" spans="1:11" ht="23.25" customHeight="1" x14ac:dyDescent="0.3">
      <c r="A392" s="306"/>
      <c r="B392" s="265" t="s">
        <v>88</v>
      </c>
      <c r="C392" s="262" t="s">
        <v>89</v>
      </c>
      <c r="D392" s="257">
        <v>151</v>
      </c>
      <c r="E392" s="46" t="s">
        <v>45</v>
      </c>
      <c r="F392" s="23" t="s">
        <v>56</v>
      </c>
      <c r="G392" s="24">
        <f t="shared" si="76"/>
        <v>3200</v>
      </c>
      <c r="H392" s="21">
        <v>1000</v>
      </c>
      <c r="I392" s="21">
        <v>1500</v>
      </c>
      <c r="J392" s="21">
        <v>1000</v>
      </c>
      <c r="K392" s="21">
        <v>-300</v>
      </c>
    </row>
    <row r="393" spans="1:11" ht="15" customHeight="1" x14ac:dyDescent="0.3">
      <c r="A393" s="306"/>
      <c r="B393" s="266"/>
      <c r="C393" s="263"/>
      <c r="D393" s="258"/>
      <c r="E393" s="46" t="s">
        <v>46</v>
      </c>
      <c r="F393" s="5" t="s">
        <v>57</v>
      </c>
      <c r="G393" s="24">
        <f t="shared" si="76"/>
        <v>11610</v>
      </c>
      <c r="H393" s="21">
        <v>5725</v>
      </c>
      <c r="I393" s="21">
        <v>4225</v>
      </c>
      <c r="J393" s="21">
        <v>943</v>
      </c>
      <c r="K393" s="21">
        <v>717</v>
      </c>
    </row>
    <row r="394" spans="1:11" ht="15" customHeight="1" x14ac:dyDescent="0.3">
      <c r="A394" s="306"/>
      <c r="B394" s="266"/>
      <c r="C394" s="263"/>
      <c r="D394" s="96">
        <v>155</v>
      </c>
      <c r="E394" s="46" t="s">
        <v>46</v>
      </c>
      <c r="F394" s="5" t="s">
        <v>57</v>
      </c>
      <c r="G394" s="24">
        <f t="shared" si="76"/>
        <v>53</v>
      </c>
      <c r="H394" s="21">
        <v>53</v>
      </c>
      <c r="I394" s="21"/>
      <c r="J394" s="21"/>
      <c r="K394" s="21"/>
    </row>
    <row r="395" spans="1:11" ht="15" customHeight="1" x14ac:dyDescent="0.3">
      <c r="A395" s="306"/>
      <c r="B395" s="267"/>
      <c r="C395" s="264"/>
      <c r="D395" s="268" t="s">
        <v>92</v>
      </c>
      <c r="E395" s="269"/>
      <c r="F395" s="270"/>
      <c r="G395" s="218">
        <f>SUM(G392:G394)</f>
        <v>14863</v>
      </c>
      <c r="H395" s="218">
        <f t="shared" ref="H395:K395" si="82">SUM(H392:H394)</f>
        <v>6778</v>
      </c>
      <c r="I395" s="218">
        <f t="shared" si="82"/>
        <v>5725</v>
      </c>
      <c r="J395" s="218">
        <f t="shared" si="82"/>
        <v>1943</v>
      </c>
      <c r="K395" s="218">
        <f t="shared" si="82"/>
        <v>417</v>
      </c>
    </row>
    <row r="396" spans="1:11" ht="15" customHeight="1" x14ac:dyDescent="0.3">
      <c r="A396" s="306"/>
      <c r="B396" s="265" t="s">
        <v>103</v>
      </c>
      <c r="C396" s="340" t="s">
        <v>104</v>
      </c>
      <c r="D396" s="15">
        <v>151</v>
      </c>
      <c r="E396" s="46" t="s">
        <v>46</v>
      </c>
      <c r="F396" s="5" t="s">
        <v>57</v>
      </c>
      <c r="G396" s="24">
        <f t="shared" si="76"/>
        <v>300</v>
      </c>
      <c r="H396" s="21"/>
      <c r="I396" s="21">
        <v>1000</v>
      </c>
      <c r="J396" s="21"/>
      <c r="K396" s="21">
        <v>-700</v>
      </c>
    </row>
    <row r="397" spans="1:11" ht="15" customHeight="1" x14ac:dyDescent="0.3">
      <c r="A397" s="306"/>
      <c r="B397" s="267"/>
      <c r="C397" s="341"/>
      <c r="D397" s="268" t="s">
        <v>105</v>
      </c>
      <c r="E397" s="269"/>
      <c r="F397" s="270"/>
      <c r="G397" s="218">
        <f>SUM(G396)</f>
        <v>300</v>
      </c>
      <c r="H397" s="218">
        <f t="shared" ref="H397:K397" si="83">SUM(H396)</f>
        <v>0</v>
      </c>
      <c r="I397" s="218">
        <f t="shared" si="83"/>
        <v>1000</v>
      </c>
      <c r="J397" s="218">
        <f t="shared" si="83"/>
        <v>0</v>
      </c>
      <c r="K397" s="218">
        <f t="shared" si="83"/>
        <v>-700</v>
      </c>
    </row>
    <row r="398" spans="1:11" ht="27" customHeight="1" x14ac:dyDescent="0.3">
      <c r="A398" s="306"/>
      <c r="B398" s="265" t="s">
        <v>111</v>
      </c>
      <c r="C398" s="262" t="s">
        <v>124</v>
      </c>
      <c r="D398" s="257">
        <v>142</v>
      </c>
      <c r="E398" s="46" t="s">
        <v>190</v>
      </c>
      <c r="F398" s="23" t="s">
        <v>196</v>
      </c>
      <c r="G398" s="24">
        <f t="shared" si="76"/>
        <v>793</v>
      </c>
      <c r="H398" s="21">
        <v>230</v>
      </c>
      <c r="I398" s="21">
        <v>188</v>
      </c>
      <c r="J398" s="21">
        <v>130</v>
      </c>
      <c r="K398" s="21">
        <v>245</v>
      </c>
    </row>
    <row r="399" spans="1:11" ht="41.4" customHeight="1" x14ac:dyDescent="0.3">
      <c r="A399" s="306"/>
      <c r="B399" s="266"/>
      <c r="C399" s="263"/>
      <c r="D399" s="273"/>
      <c r="E399" s="46" t="s">
        <v>186</v>
      </c>
      <c r="F399" s="23" t="s">
        <v>187</v>
      </c>
      <c r="G399" s="24">
        <f t="shared" si="76"/>
        <v>2345</v>
      </c>
      <c r="H399" s="21"/>
      <c r="I399" s="21">
        <v>2345</v>
      </c>
      <c r="J399" s="21"/>
      <c r="K399" s="21"/>
    </row>
    <row r="400" spans="1:11" ht="15" customHeight="1" x14ac:dyDescent="0.3">
      <c r="A400" s="306"/>
      <c r="B400" s="266"/>
      <c r="C400" s="263"/>
      <c r="D400" s="273"/>
      <c r="E400" s="46" t="s">
        <v>40</v>
      </c>
      <c r="F400" s="23" t="s">
        <v>51</v>
      </c>
      <c r="G400" s="24">
        <f t="shared" si="76"/>
        <v>12257</v>
      </c>
      <c r="H400" s="21">
        <v>3426</v>
      </c>
      <c r="I400" s="21">
        <v>3204</v>
      </c>
      <c r="J400" s="21">
        <v>3175</v>
      </c>
      <c r="K400" s="21">
        <v>2452</v>
      </c>
    </row>
    <row r="401" spans="1:11" ht="22.65" customHeight="1" x14ac:dyDescent="0.3">
      <c r="A401" s="306"/>
      <c r="B401" s="266"/>
      <c r="C401" s="263"/>
      <c r="D401" s="273"/>
      <c r="E401" s="46" t="s">
        <v>173</v>
      </c>
      <c r="F401" s="23" t="s">
        <v>178</v>
      </c>
      <c r="G401" s="24">
        <f t="shared" si="76"/>
        <v>9432</v>
      </c>
      <c r="H401" s="21">
        <v>4944</v>
      </c>
      <c r="I401" s="21">
        <v>4640</v>
      </c>
      <c r="J401" s="21">
        <v>2208</v>
      </c>
      <c r="K401" s="21">
        <v>-2360</v>
      </c>
    </row>
    <row r="402" spans="1:11" ht="15" customHeight="1" x14ac:dyDescent="0.3">
      <c r="A402" s="306"/>
      <c r="B402" s="266"/>
      <c r="C402" s="263"/>
      <c r="D402" s="273"/>
      <c r="E402" s="46" t="s">
        <v>48</v>
      </c>
      <c r="F402" s="23" t="s">
        <v>59</v>
      </c>
      <c r="G402" s="24">
        <f t="shared" si="76"/>
        <v>15389</v>
      </c>
      <c r="H402" s="21">
        <v>3810</v>
      </c>
      <c r="I402" s="21">
        <v>4033</v>
      </c>
      <c r="J402" s="21">
        <v>3660</v>
      </c>
      <c r="K402" s="21">
        <v>3886</v>
      </c>
    </row>
    <row r="403" spans="1:11" ht="15" customHeight="1" x14ac:dyDescent="0.3">
      <c r="A403" s="306"/>
      <c r="B403" s="266"/>
      <c r="C403" s="263"/>
      <c r="D403" s="258"/>
      <c r="E403" s="46" t="s">
        <v>174</v>
      </c>
      <c r="F403" s="23" t="s">
        <v>179</v>
      </c>
      <c r="G403" s="24">
        <f t="shared" si="76"/>
        <v>320</v>
      </c>
      <c r="H403" s="21"/>
      <c r="I403" s="21"/>
      <c r="J403" s="21">
        <v>320</v>
      </c>
      <c r="K403" s="21"/>
    </row>
    <row r="404" spans="1:11" ht="15" customHeight="1" x14ac:dyDescent="0.3">
      <c r="A404" s="306"/>
      <c r="B404" s="267"/>
      <c r="C404" s="264"/>
      <c r="D404" s="268" t="s">
        <v>123</v>
      </c>
      <c r="E404" s="269"/>
      <c r="F404" s="270"/>
      <c r="G404" s="218">
        <f>SUM(G398:G403)</f>
        <v>40536</v>
      </c>
      <c r="H404" s="218">
        <f>SUM(H398:H403)</f>
        <v>12410</v>
      </c>
      <c r="I404" s="218">
        <f>SUM(I398:I403)</f>
        <v>14410</v>
      </c>
      <c r="J404" s="218">
        <f>SUM(J398:J403)</f>
        <v>9493</v>
      </c>
      <c r="K404" s="218">
        <f>SUM(K398:K403)</f>
        <v>4223</v>
      </c>
    </row>
    <row r="405" spans="1:11" ht="17.399999999999999" customHeight="1" x14ac:dyDescent="0.3">
      <c r="A405" s="306"/>
      <c r="B405" s="266" t="s">
        <v>130</v>
      </c>
      <c r="C405" s="263" t="s">
        <v>50</v>
      </c>
      <c r="D405" s="92">
        <v>151</v>
      </c>
      <c r="E405" s="46" t="s">
        <v>50</v>
      </c>
      <c r="F405" s="23" t="s">
        <v>23</v>
      </c>
      <c r="G405" s="24">
        <f t="shared" si="76"/>
        <v>13100</v>
      </c>
      <c r="H405" s="21">
        <v>3344</v>
      </c>
      <c r="I405" s="21">
        <v>3369</v>
      </c>
      <c r="J405" s="21">
        <v>3839</v>
      </c>
      <c r="K405" s="21">
        <v>2548</v>
      </c>
    </row>
    <row r="406" spans="1:11" ht="18" customHeight="1" x14ac:dyDescent="0.3">
      <c r="A406" s="306"/>
      <c r="B406" s="267"/>
      <c r="C406" s="264"/>
      <c r="D406" s="268" t="s">
        <v>127</v>
      </c>
      <c r="E406" s="269"/>
      <c r="F406" s="270"/>
      <c r="G406" s="218">
        <f>SUM(G405:G405)</f>
        <v>13100</v>
      </c>
      <c r="H406" s="218">
        <f>SUM(H405:H405)</f>
        <v>3344</v>
      </c>
      <c r="I406" s="218">
        <f>SUM(I405:I405)</f>
        <v>3369</v>
      </c>
      <c r="J406" s="218">
        <f>SUM(J405:J405)</f>
        <v>3839</v>
      </c>
      <c r="K406" s="218">
        <f>SUM(K405:K405)</f>
        <v>2548</v>
      </c>
    </row>
    <row r="407" spans="1:11" ht="15" customHeight="1" x14ac:dyDescent="0.3">
      <c r="A407" s="306"/>
      <c r="B407" s="266" t="s">
        <v>137</v>
      </c>
      <c r="C407" s="263" t="s">
        <v>138</v>
      </c>
      <c r="D407" s="257">
        <v>151</v>
      </c>
      <c r="E407" s="46" t="s">
        <v>42</v>
      </c>
      <c r="F407" s="23" t="s">
        <v>53</v>
      </c>
      <c r="G407" s="24">
        <f t="shared" si="76"/>
        <v>9369</v>
      </c>
      <c r="H407" s="21">
        <v>1735</v>
      </c>
      <c r="I407" s="21">
        <v>4035</v>
      </c>
      <c r="J407" s="21">
        <v>1751</v>
      </c>
      <c r="K407" s="21">
        <v>1848</v>
      </c>
    </row>
    <row r="408" spans="1:11" ht="15" customHeight="1" x14ac:dyDescent="0.3">
      <c r="A408" s="306"/>
      <c r="B408" s="266"/>
      <c r="C408" s="263"/>
      <c r="D408" s="273"/>
      <c r="E408" s="46" t="s">
        <v>43</v>
      </c>
      <c r="F408" s="23" t="s">
        <v>54</v>
      </c>
      <c r="G408" s="24">
        <f t="shared" si="76"/>
        <v>7557</v>
      </c>
      <c r="H408" s="21">
        <v>4144</v>
      </c>
      <c r="I408" s="21">
        <v>7150</v>
      </c>
      <c r="J408" s="21">
        <v>1000</v>
      </c>
      <c r="K408" s="21">
        <v>-4737</v>
      </c>
    </row>
    <row r="409" spans="1:11" ht="15" customHeight="1" x14ac:dyDescent="0.3">
      <c r="A409" s="306"/>
      <c r="B409" s="266"/>
      <c r="C409" s="263"/>
      <c r="D409" s="258"/>
      <c r="E409" s="46" t="s">
        <v>44</v>
      </c>
      <c r="F409" s="23" t="s">
        <v>55</v>
      </c>
      <c r="G409" s="24">
        <f t="shared" si="76"/>
        <v>14913</v>
      </c>
      <c r="H409" s="21">
        <v>7000</v>
      </c>
      <c r="I409" s="21">
        <v>6000</v>
      </c>
      <c r="J409" s="21">
        <v>2000</v>
      </c>
      <c r="K409" s="21">
        <v>-87</v>
      </c>
    </row>
    <row r="410" spans="1:11" ht="15" customHeight="1" x14ac:dyDescent="0.3">
      <c r="A410" s="306"/>
      <c r="B410" s="266"/>
      <c r="C410" s="263"/>
      <c r="D410" s="257">
        <v>155</v>
      </c>
      <c r="E410" s="46" t="s">
        <v>42</v>
      </c>
      <c r="F410" s="23" t="s">
        <v>53</v>
      </c>
      <c r="G410" s="24">
        <f t="shared" si="76"/>
        <v>79</v>
      </c>
      <c r="H410" s="21">
        <v>79</v>
      </c>
      <c r="I410" s="21"/>
      <c r="J410" s="21"/>
      <c r="K410" s="21"/>
    </row>
    <row r="411" spans="1:11" ht="15" customHeight="1" x14ac:dyDescent="0.3">
      <c r="A411" s="306"/>
      <c r="B411" s="266"/>
      <c r="C411" s="263"/>
      <c r="D411" s="258"/>
      <c r="E411" s="46" t="s">
        <v>44</v>
      </c>
      <c r="F411" s="23" t="s">
        <v>55</v>
      </c>
      <c r="G411" s="24">
        <f t="shared" si="76"/>
        <v>47</v>
      </c>
      <c r="H411" s="21">
        <v>47</v>
      </c>
      <c r="I411" s="21"/>
      <c r="J411" s="21"/>
      <c r="K411" s="21"/>
    </row>
    <row r="412" spans="1:11" ht="15" customHeight="1" x14ac:dyDescent="0.3">
      <c r="A412" s="306"/>
      <c r="B412" s="266"/>
      <c r="C412" s="263"/>
      <c r="D412" s="15" t="s">
        <v>101</v>
      </c>
      <c r="E412" s="46" t="s">
        <v>43</v>
      </c>
      <c r="F412" s="5" t="s">
        <v>54</v>
      </c>
      <c r="G412" s="24">
        <f t="shared" si="76"/>
        <v>200</v>
      </c>
      <c r="H412" s="21">
        <v>50</v>
      </c>
      <c r="I412" s="21">
        <v>50</v>
      </c>
      <c r="J412" s="21">
        <v>50</v>
      </c>
      <c r="K412" s="21">
        <v>50</v>
      </c>
    </row>
    <row r="413" spans="1:11" ht="15" customHeight="1" x14ac:dyDescent="0.3">
      <c r="A413" s="306"/>
      <c r="B413" s="266"/>
      <c r="C413" s="263"/>
      <c r="D413" s="15" t="s">
        <v>102</v>
      </c>
      <c r="E413" s="46" t="s">
        <v>43</v>
      </c>
      <c r="F413" s="5" t="s">
        <v>54</v>
      </c>
      <c r="G413" s="24">
        <f t="shared" si="76"/>
        <v>7011</v>
      </c>
      <c r="H413" s="21">
        <v>7011</v>
      </c>
      <c r="I413" s="21"/>
      <c r="J413" s="21"/>
      <c r="K413" s="21"/>
    </row>
    <row r="414" spans="1:11" ht="15" customHeight="1" thickBot="1" x14ac:dyDescent="0.35">
      <c r="A414" s="306"/>
      <c r="B414" s="266"/>
      <c r="C414" s="263"/>
      <c r="D414" s="278" t="s">
        <v>135</v>
      </c>
      <c r="E414" s="279"/>
      <c r="F414" s="280"/>
      <c r="G414" s="217">
        <f>SUM(G407:G413)</f>
        <v>39176</v>
      </c>
      <c r="H414" s="217">
        <f t="shared" ref="H414:K414" si="84">SUM(H407:H413)</f>
        <v>20066</v>
      </c>
      <c r="I414" s="217">
        <f t="shared" si="84"/>
        <v>17235</v>
      </c>
      <c r="J414" s="217">
        <f t="shared" si="84"/>
        <v>4801</v>
      </c>
      <c r="K414" s="217">
        <f t="shared" si="84"/>
        <v>-2926</v>
      </c>
    </row>
    <row r="415" spans="1:11" ht="15" customHeight="1" thickBot="1" x14ac:dyDescent="0.35">
      <c r="A415" s="229" t="s">
        <v>209</v>
      </c>
      <c r="B415" s="275" t="s">
        <v>210</v>
      </c>
      <c r="C415" s="276"/>
      <c r="D415" s="276"/>
      <c r="E415" s="276"/>
      <c r="F415" s="277"/>
      <c r="G415" s="234">
        <f>SUM(G417,G419,G421,G426,G432)</f>
        <v>525378</v>
      </c>
      <c r="H415" s="234">
        <f t="shared" ref="H415:K415" si="85">SUM(H417,H419,H421,H426,H432)</f>
        <v>142058</v>
      </c>
      <c r="I415" s="234">
        <f t="shared" si="85"/>
        <v>161055</v>
      </c>
      <c r="J415" s="234">
        <f t="shared" si="85"/>
        <v>108216</v>
      </c>
      <c r="K415" s="235">
        <f t="shared" si="85"/>
        <v>114049</v>
      </c>
    </row>
    <row r="416" spans="1:11" ht="18" customHeight="1" x14ac:dyDescent="0.3">
      <c r="A416" s="308"/>
      <c r="B416" s="266" t="s">
        <v>62</v>
      </c>
      <c r="C416" s="263" t="s">
        <v>16</v>
      </c>
      <c r="D416" s="160">
        <v>151</v>
      </c>
      <c r="E416" s="157" t="s">
        <v>22</v>
      </c>
      <c r="F416" s="161" t="s">
        <v>23</v>
      </c>
      <c r="G416" s="60">
        <f t="shared" si="76"/>
        <v>61229</v>
      </c>
      <c r="H416" s="65">
        <v>18226</v>
      </c>
      <c r="I416" s="65">
        <v>14944</v>
      </c>
      <c r="J416" s="65">
        <v>14795</v>
      </c>
      <c r="K416" s="65">
        <v>13264</v>
      </c>
    </row>
    <row r="417" spans="1:11" ht="18.75" customHeight="1" x14ac:dyDescent="0.3">
      <c r="A417" s="308"/>
      <c r="B417" s="267"/>
      <c r="C417" s="264"/>
      <c r="D417" s="268" t="s">
        <v>37</v>
      </c>
      <c r="E417" s="269"/>
      <c r="F417" s="270"/>
      <c r="G417" s="218">
        <f>SUM(G416:G416)</f>
        <v>61229</v>
      </c>
      <c r="H417" s="218">
        <f>SUM(H416:H416)</f>
        <v>18226</v>
      </c>
      <c r="I417" s="218">
        <f>SUM(I416:I416)</f>
        <v>14944</v>
      </c>
      <c r="J417" s="218">
        <f>SUM(J416:J416)</f>
        <v>14795</v>
      </c>
      <c r="K417" s="218">
        <f>SUM(K416:K416)</f>
        <v>13264</v>
      </c>
    </row>
    <row r="418" spans="1:11" ht="24.6" customHeight="1" x14ac:dyDescent="0.3">
      <c r="A418" s="308"/>
      <c r="B418" s="265" t="s">
        <v>88</v>
      </c>
      <c r="C418" s="262" t="s">
        <v>89</v>
      </c>
      <c r="D418" s="46">
        <v>151</v>
      </c>
      <c r="E418" s="88" t="s">
        <v>45</v>
      </c>
      <c r="F418" s="89" t="s">
        <v>56</v>
      </c>
      <c r="G418" s="24">
        <f t="shared" si="76"/>
        <v>25770</v>
      </c>
      <c r="H418" s="21">
        <v>2000</v>
      </c>
      <c r="I418" s="21">
        <v>2000</v>
      </c>
      <c r="J418" s="21">
        <v>5000</v>
      </c>
      <c r="K418" s="21">
        <v>16770</v>
      </c>
    </row>
    <row r="419" spans="1:11" ht="16.95" customHeight="1" x14ac:dyDescent="0.3">
      <c r="A419" s="308"/>
      <c r="B419" s="267"/>
      <c r="C419" s="264"/>
      <c r="D419" s="268" t="s">
        <v>92</v>
      </c>
      <c r="E419" s="269"/>
      <c r="F419" s="270"/>
      <c r="G419" s="218">
        <f>SUM(G418:G418)</f>
        <v>25770</v>
      </c>
      <c r="H419" s="218">
        <f>SUM(H418:H418)</f>
        <v>2000</v>
      </c>
      <c r="I419" s="218">
        <f>SUM(I418:I418)</f>
        <v>2000</v>
      </c>
      <c r="J419" s="218">
        <f>SUM(J418:J418)</f>
        <v>5000</v>
      </c>
      <c r="K419" s="218">
        <f>SUM(K418:K418)</f>
        <v>16770</v>
      </c>
    </row>
    <row r="420" spans="1:11" ht="15" customHeight="1" x14ac:dyDescent="0.3">
      <c r="A420" s="308"/>
      <c r="B420" s="266" t="s">
        <v>103</v>
      </c>
      <c r="C420" s="340" t="s">
        <v>104</v>
      </c>
      <c r="D420" s="46">
        <v>151</v>
      </c>
      <c r="E420" s="15" t="s">
        <v>211</v>
      </c>
      <c r="F420" s="5" t="s">
        <v>212</v>
      </c>
      <c r="G420" s="24">
        <f t="shared" si="76"/>
        <v>1000</v>
      </c>
      <c r="H420" s="21"/>
      <c r="I420" s="21">
        <v>1000</v>
      </c>
      <c r="J420" s="21"/>
      <c r="K420" s="21"/>
    </row>
    <row r="421" spans="1:11" ht="15" customHeight="1" x14ac:dyDescent="0.3">
      <c r="A421" s="308"/>
      <c r="B421" s="267"/>
      <c r="C421" s="341"/>
      <c r="D421" s="268" t="s">
        <v>105</v>
      </c>
      <c r="E421" s="269"/>
      <c r="F421" s="270"/>
      <c r="G421" s="218">
        <f>SUM(G420:G420)</f>
        <v>1000</v>
      </c>
      <c r="H421" s="218">
        <f>SUM(H420:H420)</f>
        <v>0</v>
      </c>
      <c r="I421" s="218">
        <f>SUM(I420:I420)</f>
        <v>1000</v>
      </c>
      <c r="J421" s="218">
        <f>SUM(J420:J420)</f>
        <v>0</v>
      </c>
      <c r="K421" s="218">
        <f>SUM(K420:K420)</f>
        <v>0</v>
      </c>
    </row>
    <row r="422" spans="1:11" ht="24" customHeight="1" x14ac:dyDescent="0.3">
      <c r="A422" s="308"/>
      <c r="B422" s="265" t="s">
        <v>111</v>
      </c>
      <c r="C422" s="262" t="s">
        <v>124</v>
      </c>
      <c r="D422" s="297">
        <v>142</v>
      </c>
      <c r="E422" s="46" t="s">
        <v>190</v>
      </c>
      <c r="F422" s="23" t="s">
        <v>196</v>
      </c>
      <c r="G422" s="24">
        <f t="shared" si="76"/>
        <v>793</v>
      </c>
      <c r="H422" s="21">
        <v>199</v>
      </c>
      <c r="I422" s="21">
        <v>198</v>
      </c>
      <c r="J422" s="21">
        <v>198</v>
      </c>
      <c r="K422" s="21">
        <v>198</v>
      </c>
    </row>
    <row r="423" spans="1:11" ht="38.1" customHeight="1" x14ac:dyDescent="0.3">
      <c r="A423" s="308"/>
      <c r="B423" s="266"/>
      <c r="C423" s="263"/>
      <c r="D423" s="281"/>
      <c r="E423" s="46" t="s">
        <v>186</v>
      </c>
      <c r="F423" s="23" t="s">
        <v>187</v>
      </c>
      <c r="G423" s="24">
        <f t="shared" si="76"/>
        <v>9283</v>
      </c>
      <c r="H423" s="21"/>
      <c r="I423" s="21">
        <v>6000</v>
      </c>
      <c r="J423" s="21">
        <v>3283</v>
      </c>
      <c r="K423" s="21"/>
    </row>
    <row r="424" spans="1:11" ht="15" customHeight="1" x14ac:dyDescent="0.3">
      <c r="A424" s="308"/>
      <c r="B424" s="266"/>
      <c r="C424" s="263"/>
      <c r="D424" s="281"/>
      <c r="E424" s="46" t="s">
        <v>48</v>
      </c>
      <c r="F424" s="23" t="s">
        <v>59</v>
      </c>
      <c r="G424" s="24">
        <f t="shared" si="76"/>
        <v>30153</v>
      </c>
      <c r="H424" s="21">
        <v>7242</v>
      </c>
      <c r="I424" s="21">
        <v>8226</v>
      </c>
      <c r="J424" s="21">
        <v>7211</v>
      </c>
      <c r="K424" s="21">
        <v>7474</v>
      </c>
    </row>
    <row r="425" spans="1:11" ht="15" customHeight="1" x14ac:dyDescent="0.3">
      <c r="A425" s="308"/>
      <c r="B425" s="266"/>
      <c r="C425" s="263"/>
      <c r="D425" s="282"/>
      <c r="E425" s="46" t="s">
        <v>174</v>
      </c>
      <c r="F425" s="23" t="s">
        <v>179</v>
      </c>
      <c r="G425" s="24">
        <f t="shared" si="76"/>
        <v>360</v>
      </c>
      <c r="H425" s="21"/>
      <c r="I425" s="21"/>
      <c r="J425" s="21">
        <v>360</v>
      </c>
      <c r="K425" s="21"/>
    </row>
    <row r="426" spans="1:11" ht="15" customHeight="1" x14ac:dyDescent="0.3">
      <c r="A426" s="308"/>
      <c r="B426" s="267"/>
      <c r="C426" s="264"/>
      <c r="D426" s="268" t="s">
        <v>123</v>
      </c>
      <c r="E426" s="269"/>
      <c r="F426" s="270"/>
      <c r="G426" s="218">
        <f>SUM(G422:G425)</f>
        <v>40589</v>
      </c>
      <c r="H426" s="218">
        <f>SUM(H422:H425)</f>
        <v>7441</v>
      </c>
      <c r="I426" s="218">
        <f>SUM(I422:I425)</f>
        <v>14424</v>
      </c>
      <c r="J426" s="218">
        <f>SUM(J422:J425)</f>
        <v>11052</v>
      </c>
      <c r="K426" s="218">
        <f>SUM(K422:K425)</f>
        <v>7672</v>
      </c>
    </row>
    <row r="427" spans="1:11" ht="15" customHeight="1" x14ac:dyDescent="0.3">
      <c r="A427" s="308"/>
      <c r="B427" s="266" t="s">
        <v>137</v>
      </c>
      <c r="C427" s="263" t="s">
        <v>138</v>
      </c>
      <c r="D427" s="257">
        <v>151</v>
      </c>
      <c r="E427" s="46" t="s">
        <v>42</v>
      </c>
      <c r="F427" s="23" t="s">
        <v>53</v>
      </c>
      <c r="G427" s="24">
        <f>SUM(H427:K427)</f>
        <v>277970</v>
      </c>
      <c r="H427" s="25">
        <v>91722</v>
      </c>
      <c r="I427" s="25">
        <v>77285</v>
      </c>
      <c r="J427" s="25">
        <v>62890</v>
      </c>
      <c r="K427" s="25">
        <v>46073</v>
      </c>
    </row>
    <row r="428" spans="1:11" ht="15" customHeight="1" x14ac:dyDescent="0.3">
      <c r="A428" s="308"/>
      <c r="B428" s="266"/>
      <c r="C428" s="263"/>
      <c r="D428" s="273"/>
      <c r="E428" s="46" t="s">
        <v>43</v>
      </c>
      <c r="F428" s="5" t="s">
        <v>54</v>
      </c>
      <c r="G428" s="24">
        <f t="shared" si="76"/>
        <v>36508</v>
      </c>
      <c r="H428" s="21">
        <v>2000</v>
      </c>
      <c r="I428" s="21">
        <v>17500</v>
      </c>
      <c r="J428" s="21">
        <v>2479</v>
      </c>
      <c r="K428" s="21">
        <v>14529</v>
      </c>
    </row>
    <row r="429" spans="1:11" ht="15" customHeight="1" x14ac:dyDescent="0.3">
      <c r="A429" s="308"/>
      <c r="B429" s="266"/>
      <c r="C429" s="263"/>
      <c r="D429" s="258"/>
      <c r="E429" s="46" t="s">
        <v>44</v>
      </c>
      <c r="F429" s="23" t="s">
        <v>55</v>
      </c>
      <c r="G429" s="24">
        <f t="shared" si="76"/>
        <v>79643</v>
      </c>
      <c r="H429" s="21">
        <v>18000</v>
      </c>
      <c r="I429" s="21">
        <v>33902</v>
      </c>
      <c r="J429" s="21">
        <v>12000</v>
      </c>
      <c r="K429" s="21">
        <v>15741</v>
      </c>
    </row>
    <row r="430" spans="1:11" ht="15" customHeight="1" x14ac:dyDescent="0.3">
      <c r="A430" s="308"/>
      <c r="B430" s="266"/>
      <c r="C430" s="263"/>
      <c r="D430" s="257">
        <v>155</v>
      </c>
      <c r="E430" s="46" t="s">
        <v>42</v>
      </c>
      <c r="F430" s="23" t="s">
        <v>53</v>
      </c>
      <c r="G430" s="24">
        <f t="shared" si="76"/>
        <v>1509</v>
      </c>
      <c r="H430" s="21">
        <v>1509</v>
      </c>
      <c r="I430" s="21"/>
      <c r="J430" s="21"/>
      <c r="K430" s="21"/>
    </row>
    <row r="431" spans="1:11" ht="15" customHeight="1" x14ac:dyDescent="0.3">
      <c r="A431" s="308"/>
      <c r="B431" s="266"/>
      <c r="C431" s="263"/>
      <c r="D431" s="258"/>
      <c r="E431" s="46" t="s">
        <v>44</v>
      </c>
      <c r="F431" s="23" t="s">
        <v>55</v>
      </c>
      <c r="G431" s="24">
        <f t="shared" si="76"/>
        <v>1160</v>
      </c>
      <c r="H431" s="21">
        <v>1160</v>
      </c>
      <c r="I431" s="21"/>
      <c r="J431" s="21"/>
      <c r="K431" s="21"/>
    </row>
    <row r="432" spans="1:11" ht="15" customHeight="1" thickBot="1" x14ac:dyDescent="0.35">
      <c r="A432" s="308"/>
      <c r="B432" s="266"/>
      <c r="C432" s="263"/>
      <c r="D432" s="278" t="s">
        <v>135</v>
      </c>
      <c r="E432" s="279"/>
      <c r="F432" s="280"/>
      <c r="G432" s="217">
        <f>SUM(G427:G431)</f>
        <v>396790</v>
      </c>
      <c r="H432" s="217">
        <f>SUM(H427:H431)</f>
        <v>114391</v>
      </c>
      <c r="I432" s="217">
        <f>SUM(I427:I431)</f>
        <v>128687</v>
      </c>
      <c r="J432" s="217">
        <f>SUM(J427:J431)</f>
        <v>77369</v>
      </c>
      <c r="K432" s="217">
        <f>SUM(K427:K431)</f>
        <v>76343</v>
      </c>
    </row>
    <row r="433" spans="1:11" ht="15" customHeight="1" thickBot="1" x14ac:dyDescent="0.35">
      <c r="A433" s="229" t="s">
        <v>213</v>
      </c>
      <c r="B433" s="288" t="s">
        <v>214</v>
      </c>
      <c r="C433" s="289"/>
      <c r="D433" s="289"/>
      <c r="E433" s="289"/>
      <c r="F433" s="290"/>
      <c r="G433" s="232">
        <f>SUM(G435,G438,G440,G446,G448,G454)</f>
        <v>154663</v>
      </c>
      <c r="H433" s="232">
        <f t="shared" ref="H433:K433" si="86">SUM(H435,H438,H440,H446,H448,H454)</f>
        <v>56634</v>
      </c>
      <c r="I433" s="232">
        <f t="shared" si="86"/>
        <v>43969</v>
      </c>
      <c r="J433" s="232">
        <f t="shared" si="86"/>
        <v>35530</v>
      </c>
      <c r="K433" s="233">
        <f t="shared" si="86"/>
        <v>18530</v>
      </c>
    </row>
    <row r="434" spans="1:11" ht="22.35" customHeight="1" x14ac:dyDescent="0.3">
      <c r="A434" s="306"/>
      <c r="B434" s="266" t="s">
        <v>62</v>
      </c>
      <c r="C434" s="263" t="s">
        <v>16</v>
      </c>
      <c r="D434" s="73">
        <v>151</v>
      </c>
      <c r="E434" s="68" t="s">
        <v>22</v>
      </c>
      <c r="F434" s="162" t="s">
        <v>23</v>
      </c>
      <c r="G434" s="60">
        <f t="shared" si="76"/>
        <v>79140</v>
      </c>
      <c r="H434" s="61">
        <v>26080</v>
      </c>
      <c r="I434" s="61">
        <v>21675</v>
      </c>
      <c r="J434" s="61">
        <v>18500</v>
      </c>
      <c r="K434" s="61">
        <v>12885</v>
      </c>
    </row>
    <row r="435" spans="1:11" ht="19.2" customHeight="1" x14ac:dyDescent="0.3">
      <c r="A435" s="306"/>
      <c r="B435" s="267"/>
      <c r="C435" s="264"/>
      <c r="D435" s="268" t="s">
        <v>37</v>
      </c>
      <c r="E435" s="269"/>
      <c r="F435" s="270"/>
      <c r="G435" s="218">
        <f>SUM(G434:G434)</f>
        <v>79140</v>
      </c>
      <c r="H435" s="218">
        <f>SUM(H434:H434)</f>
        <v>26080</v>
      </c>
      <c r="I435" s="218">
        <f>SUM(I434:I434)</f>
        <v>21675</v>
      </c>
      <c r="J435" s="218">
        <f>SUM(J434:J434)</f>
        <v>18500</v>
      </c>
      <c r="K435" s="218">
        <f>SUM(K434:K434)</f>
        <v>12885</v>
      </c>
    </row>
    <row r="436" spans="1:11" ht="22.65" customHeight="1" x14ac:dyDescent="0.3">
      <c r="A436" s="306"/>
      <c r="B436" s="265" t="s">
        <v>88</v>
      </c>
      <c r="C436" s="262" t="s">
        <v>89</v>
      </c>
      <c r="D436" s="257">
        <v>151</v>
      </c>
      <c r="E436" s="46" t="s">
        <v>45</v>
      </c>
      <c r="F436" s="23" t="s">
        <v>56</v>
      </c>
      <c r="G436" s="24">
        <f t="shared" si="76"/>
        <v>4800</v>
      </c>
      <c r="H436" s="25">
        <v>2000</v>
      </c>
      <c r="I436" s="25">
        <v>2000</v>
      </c>
      <c r="J436" s="25">
        <v>2000</v>
      </c>
      <c r="K436" s="25">
        <v>-1200</v>
      </c>
    </row>
    <row r="437" spans="1:11" ht="17.399999999999999" customHeight="1" x14ac:dyDescent="0.3">
      <c r="A437" s="306"/>
      <c r="B437" s="266"/>
      <c r="C437" s="263"/>
      <c r="D437" s="258"/>
      <c r="E437" s="46" t="s">
        <v>46</v>
      </c>
      <c r="F437" s="5" t="s">
        <v>57</v>
      </c>
      <c r="G437" s="24">
        <f t="shared" si="76"/>
        <v>7943</v>
      </c>
      <c r="H437" s="25">
        <v>3200</v>
      </c>
      <c r="I437" s="25">
        <v>2360</v>
      </c>
      <c r="J437" s="25">
        <v>1800</v>
      </c>
      <c r="K437" s="25">
        <v>583</v>
      </c>
    </row>
    <row r="438" spans="1:11" ht="15" customHeight="1" x14ac:dyDescent="0.3">
      <c r="A438" s="306"/>
      <c r="B438" s="267"/>
      <c r="C438" s="264"/>
      <c r="D438" s="268" t="s">
        <v>92</v>
      </c>
      <c r="E438" s="269"/>
      <c r="F438" s="270"/>
      <c r="G438" s="218">
        <f>SUM(G436:G437)</f>
        <v>12743</v>
      </c>
      <c r="H438" s="218">
        <f t="shared" ref="H438:K438" si="87">SUM(H436:H437)</f>
        <v>5200</v>
      </c>
      <c r="I438" s="218">
        <f t="shared" si="87"/>
        <v>4360</v>
      </c>
      <c r="J438" s="218">
        <f t="shared" si="87"/>
        <v>3800</v>
      </c>
      <c r="K438" s="218">
        <f t="shared" si="87"/>
        <v>-617</v>
      </c>
    </row>
    <row r="439" spans="1:11" ht="24.75" customHeight="1" x14ac:dyDescent="0.3">
      <c r="A439" s="306"/>
      <c r="B439" s="265" t="s">
        <v>103</v>
      </c>
      <c r="C439" s="262" t="s">
        <v>104</v>
      </c>
      <c r="D439" s="15">
        <v>151</v>
      </c>
      <c r="E439" s="46" t="s">
        <v>45</v>
      </c>
      <c r="F439" s="23" t="s">
        <v>56</v>
      </c>
      <c r="G439" s="24">
        <f>SUM(H439:K439)</f>
        <v>353</v>
      </c>
      <c r="H439" s="25">
        <v>1000</v>
      </c>
      <c r="I439" s="25">
        <v>-647</v>
      </c>
      <c r="J439" s="25"/>
      <c r="K439" s="25"/>
    </row>
    <row r="440" spans="1:11" ht="15" customHeight="1" x14ac:dyDescent="0.3">
      <c r="A440" s="306"/>
      <c r="B440" s="267"/>
      <c r="C440" s="264"/>
      <c r="D440" s="268" t="s">
        <v>105</v>
      </c>
      <c r="E440" s="269"/>
      <c r="F440" s="270"/>
      <c r="G440" s="218">
        <f>SUM(G439)</f>
        <v>353</v>
      </c>
      <c r="H440" s="218">
        <f t="shared" ref="H440:K440" si="88">SUM(H439)</f>
        <v>1000</v>
      </c>
      <c r="I440" s="218">
        <f t="shared" si="88"/>
        <v>-647</v>
      </c>
      <c r="J440" s="218">
        <f t="shared" si="88"/>
        <v>0</v>
      </c>
      <c r="K440" s="218">
        <f t="shared" si="88"/>
        <v>0</v>
      </c>
    </row>
    <row r="441" spans="1:11" ht="26.4" customHeight="1" x14ac:dyDescent="0.3">
      <c r="A441" s="306"/>
      <c r="B441" s="265" t="s">
        <v>111</v>
      </c>
      <c r="C441" s="262" t="s">
        <v>124</v>
      </c>
      <c r="D441" s="257">
        <v>142</v>
      </c>
      <c r="E441" s="46" t="s">
        <v>190</v>
      </c>
      <c r="F441" s="23" t="s">
        <v>196</v>
      </c>
      <c r="G441" s="24">
        <f t="shared" si="76"/>
        <v>793</v>
      </c>
      <c r="H441" s="25">
        <v>250</v>
      </c>
      <c r="I441" s="25">
        <v>250</v>
      </c>
      <c r="J441" s="25">
        <v>150</v>
      </c>
      <c r="K441" s="25">
        <v>143</v>
      </c>
    </row>
    <row r="442" spans="1:11" ht="33.9" customHeight="1" x14ac:dyDescent="0.3">
      <c r="A442" s="306"/>
      <c r="B442" s="266"/>
      <c r="C442" s="263"/>
      <c r="D442" s="273"/>
      <c r="E442" s="46" t="s">
        <v>186</v>
      </c>
      <c r="F442" s="23" t="s">
        <v>187</v>
      </c>
      <c r="G442" s="24">
        <f t="shared" si="76"/>
        <v>2344</v>
      </c>
      <c r="H442" s="25"/>
      <c r="I442" s="25">
        <v>2345</v>
      </c>
      <c r="J442" s="25">
        <v>-1</v>
      </c>
      <c r="K442" s="25"/>
    </row>
    <row r="443" spans="1:11" ht="15" customHeight="1" x14ac:dyDescent="0.3">
      <c r="A443" s="306"/>
      <c r="B443" s="266"/>
      <c r="C443" s="263"/>
      <c r="D443" s="273"/>
      <c r="E443" s="46" t="s">
        <v>40</v>
      </c>
      <c r="F443" s="23" t="s">
        <v>51</v>
      </c>
      <c r="G443" s="24">
        <f t="shared" si="76"/>
        <v>12265</v>
      </c>
      <c r="H443" s="25">
        <v>3965</v>
      </c>
      <c r="I443" s="25">
        <v>3850</v>
      </c>
      <c r="J443" s="25">
        <v>3145</v>
      </c>
      <c r="K443" s="25">
        <v>1305</v>
      </c>
    </row>
    <row r="444" spans="1:11" ht="24.75" customHeight="1" x14ac:dyDescent="0.3">
      <c r="A444" s="306"/>
      <c r="B444" s="266"/>
      <c r="C444" s="263"/>
      <c r="D444" s="273"/>
      <c r="E444" s="46" t="s">
        <v>173</v>
      </c>
      <c r="F444" s="23" t="s">
        <v>178</v>
      </c>
      <c r="G444" s="24">
        <f t="shared" si="76"/>
        <v>7771</v>
      </c>
      <c r="H444" s="25">
        <v>3215</v>
      </c>
      <c r="I444" s="25">
        <v>2432</v>
      </c>
      <c r="J444" s="25">
        <v>1516</v>
      </c>
      <c r="K444" s="25">
        <v>608</v>
      </c>
    </row>
    <row r="445" spans="1:11" ht="15" customHeight="1" x14ac:dyDescent="0.3">
      <c r="A445" s="306"/>
      <c r="B445" s="266"/>
      <c r="C445" s="263"/>
      <c r="D445" s="258"/>
      <c r="E445" s="46" t="s">
        <v>174</v>
      </c>
      <c r="F445" s="23" t="s">
        <v>179</v>
      </c>
      <c r="G445" s="24">
        <f t="shared" si="76"/>
        <v>304</v>
      </c>
      <c r="H445" s="25"/>
      <c r="I445" s="25">
        <v>304</v>
      </c>
      <c r="J445" s="25"/>
      <c r="K445" s="25"/>
    </row>
    <row r="446" spans="1:11" ht="15" customHeight="1" x14ac:dyDescent="0.3">
      <c r="A446" s="306"/>
      <c r="B446" s="267"/>
      <c r="C446" s="264"/>
      <c r="D446" s="268" t="s">
        <v>123</v>
      </c>
      <c r="E446" s="269"/>
      <c r="F446" s="270"/>
      <c r="G446" s="218">
        <f>SUM(G441:G445)</f>
        <v>23477</v>
      </c>
      <c r="H446" s="218">
        <f>SUM(H441:H445)</f>
        <v>7430</v>
      </c>
      <c r="I446" s="218">
        <f>SUM(I441:I445)</f>
        <v>9181</v>
      </c>
      <c r="J446" s="218">
        <f>SUM(J441:J445)</f>
        <v>4810</v>
      </c>
      <c r="K446" s="218">
        <f>SUM(K441:K445)</f>
        <v>2056</v>
      </c>
    </row>
    <row r="447" spans="1:11" ht="15" customHeight="1" x14ac:dyDescent="0.3">
      <c r="A447" s="306"/>
      <c r="B447" s="266" t="s">
        <v>130</v>
      </c>
      <c r="C447" s="263" t="s">
        <v>129</v>
      </c>
      <c r="D447" s="15">
        <v>151</v>
      </c>
      <c r="E447" s="46" t="s">
        <v>50</v>
      </c>
      <c r="F447" s="23" t="s">
        <v>23</v>
      </c>
      <c r="G447" s="24">
        <f t="shared" si="76"/>
        <v>13203</v>
      </c>
      <c r="H447" s="25">
        <v>4730</v>
      </c>
      <c r="I447" s="25">
        <v>3520</v>
      </c>
      <c r="J447" s="25">
        <v>3350</v>
      </c>
      <c r="K447" s="25">
        <v>1603</v>
      </c>
    </row>
    <row r="448" spans="1:11" ht="15" customHeight="1" x14ac:dyDescent="0.3">
      <c r="A448" s="306"/>
      <c r="B448" s="267"/>
      <c r="C448" s="264"/>
      <c r="D448" s="268" t="s">
        <v>127</v>
      </c>
      <c r="E448" s="269"/>
      <c r="F448" s="270"/>
      <c r="G448" s="218">
        <f>SUM(G447:G447)</f>
        <v>13203</v>
      </c>
      <c r="H448" s="218">
        <f>SUM(H447:H447)</f>
        <v>4730</v>
      </c>
      <c r="I448" s="218">
        <f>SUM(I447:I447)</f>
        <v>3520</v>
      </c>
      <c r="J448" s="218">
        <f>SUM(J447:J447)</f>
        <v>3350</v>
      </c>
      <c r="K448" s="218">
        <f>SUM(K447:K447)</f>
        <v>1603</v>
      </c>
    </row>
    <row r="449" spans="1:11" ht="15" customHeight="1" x14ac:dyDescent="0.3">
      <c r="A449" s="306"/>
      <c r="B449" s="265" t="s">
        <v>137</v>
      </c>
      <c r="C449" s="262" t="s">
        <v>138</v>
      </c>
      <c r="D449" s="257">
        <v>151</v>
      </c>
      <c r="E449" s="46" t="s">
        <v>42</v>
      </c>
      <c r="F449" s="23" t="s">
        <v>53</v>
      </c>
      <c r="G449" s="24">
        <f t="shared" si="76"/>
        <v>20643</v>
      </c>
      <c r="H449" s="25">
        <v>7600</v>
      </c>
      <c r="I449" s="25">
        <v>5750</v>
      </c>
      <c r="J449" s="25">
        <v>5050</v>
      </c>
      <c r="K449" s="25">
        <v>2243</v>
      </c>
    </row>
    <row r="450" spans="1:11" ht="15" customHeight="1" x14ac:dyDescent="0.3">
      <c r="A450" s="306"/>
      <c r="B450" s="266"/>
      <c r="C450" s="263"/>
      <c r="D450" s="273"/>
      <c r="E450" s="46" t="s">
        <v>43</v>
      </c>
      <c r="F450" s="5" t="s">
        <v>54</v>
      </c>
      <c r="G450" s="24">
        <f t="shared" si="76"/>
        <v>2900</v>
      </c>
      <c r="H450" s="25">
        <v>2900</v>
      </c>
      <c r="I450" s="25"/>
      <c r="J450" s="25"/>
      <c r="K450" s="25"/>
    </row>
    <row r="451" spans="1:11" ht="15" customHeight="1" x14ac:dyDescent="0.3">
      <c r="A451" s="306"/>
      <c r="B451" s="266"/>
      <c r="C451" s="263"/>
      <c r="D451" s="258"/>
      <c r="E451" s="46" t="s">
        <v>44</v>
      </c>
      <c r="F451" s="23" t="s">
        <v>55</v>
      </c>
      <c r="G451" s="24">
        <f t="shared" si="76"/>
        <v>1940</v>
      </c>
      <c r="H451" s="25">
        <v>1500</v>
      </c>
      <c r="I451" s="25">
        <v>100</v>
      </c>
      <c r="J451" s="25"/>
      <c r="K451" s="25">
        <v>340</v>
      </c>
    </row>
    <row r="452" spans="1:11" ht="15" customHeight="1" x14ac:dyDescent="0.3">
      <c r="A452" s="306"/>
      <c r="B452" s="266"/>
      <c r="C452" s="263"/>
      <c r="D452" s="15" t="s">
        <v>101</v>
      </c>
      <c r="E452" s="46" t="s">
        <v>43</v>
      </c>
      <c r="F452" s="5" t="s">
        <v>54</v>
      </c>
      <c r="G452" s="24">
        <f t="shared" si="76"/>
        <v>100</v>
      </c>
      <c r="H452" s="25">
        <v>30</v>
      </c>
      <c r="I452" s="25">
        <v>30</v>
      </c>
      <c r="J452" s="25">
        <v>20</v>
      </c>
      <c r="K452" s="25">
        <v>20</v>
      </c>
    </row>
    <row r="453" spans="1:11" ht="15" customHeight="1" x14ac:dyDescent="0.3">
      <c r="A453" s="306"/>
      <c r="B453" s="266"/>
      <c r="C453" s="263"/>
      <c r="D453" s="15" t="s">
        <v>102</v>
      </c>
      <c r="E453" s="46" t="s">
        <v>43</v>
      </c>
      <c r="F453" s="5" t="s">
        <v>54</v>
      </c>
      <c r="G453" s="24">
        <f t="shared" si="76"/>
        <v>164</v>
      </c>
      <c r="H453" s="25">
        <v>164</v>
      </c>
      <c r="I453" s="25"/>
      <c r="J453" s="25"/>
      <c r="K453" s="25"/>
    </row>
    <row r="454" spans="1:11" ht="15" customHeight="1" thickBot="1" x14ac:dyDescent="0.35">
      <c r="A454" s="306"/>
      <c r="B454" s="266"/>
      <c r="C454" s="263"/>
      <c r="D454" s="278" t="s">
        <v>135</v>
      </c>
      <c r="E454" s="279"/>
      <c r="F454" s="280"/>
      <c r="G454" s="217">
        <f>SUM(G449:G453)</f>
        <v>25747</v>
      </c>
      <c r="H454" s="217">
        <f>SUM(H449:H453)</f>
        <v>12194</v>
      </c>
      <c r="I454" s="217">
        <f>SUM(I449:I453)</f>
        <v>5880</v>
      </c>
      <c r="J454" s="217">
        <f>SUM(J449:J453)</f>
        <v>5070</v>
      </c>
      <c r="K454" s="217">
        <f>SUM(K449:K453)</f>
        <v>2603</v>
      </c>
    </row>
    <row r="455" spans="1:11" ht="15" customHeight="1" thickBot="1" x14ac:dyDescent="0.35">
      <c r="A455" s="229" t="s">
        <v>215</v>
      </c>
      <c r="B455" s="288" t="s">
        <v>216</v>
      </c>
      <c r="C455" s="289"/>
      <c r="D455" s="289"/>
      <c r="E455" s="289"/>
      <c r="F455" s="290"/>
      <c r="G455" s="232">
        <f>SUM(G459,G461,G468,G471)</f>
        <v>87777</v>
      </c>
      <c r="H455" s="232">
        <f t="shared" ref="H455:K455" si="89">SUM(H459,H461,H468,H471)</f>
        <v>23608</v>
      </c>
      <c r="I455" s="232">
        <f t="shared" si="89"/>
        <v>23207</v>
      </c>
      <c r="J455" s="232">
        <f t="shared" si="89"/>
        <v>21649</v>
      </c>
      <c r="K455" s="233">
        <f t="shared" si="89"/>
        <v>19313</v>
      </c>
    </row>
    <row r="456" spans="1:11" ht="15" customHeight="1" x14ac:dyDescent="0.3">
      <c r="A456" s="306"/>
      <c r="B456" s="266" t="s">
        <v>62</v>
      </c>
      <c r="C456" s="263" t="s">
        <v>16</v>
      </c>
      <c r="D456" s="64">
        <v>151</v>
      </c>
      <c r="E456" s="66" t="s">
        <v>22</v>
      </c>
      <c r="F456" s="44" t="s">
        <v>23</v>
      </c>
      <c r="G456" s="60">
        <f t="shared" si="76"/>
        <v>41215</v>
      </c>
      <c r="H456" s="61">
        <v>10752</v>
      </c>
      <c r="I456" s="61">
        <v>11235</v>
      </c>
      <c r="J456" s="61">
        <v>9088</v>
      </c>
      <c r="K456" s="61">
        <v>10140</v>
      </c>
    </row>
    <row r="457" spans="1:11" ht="15" customHeight="1" x14ac:dyDescent="0.3">
      <c r="A457" s="306"/>
      <c r="B457" s="266"/>
      <c r="C457" s="263"/>
      <c r="D457" s="15" t="s">
        <v>101</v>
      </c>
      <c r="E457" s="15" t="s">
        <v>43</v>
      </c>
      <c r="F457" s="5" t="s">
        <v>54</v>
      </c>
      <c r="G457" s="24">
        <f t="shared" si="76"/>
        <v>120</v>
      </c>
      <c r="H457" s="25"/>
      <c r="I457" s="25"/>
      <c r="J457" s="25">
        <v>80</v>
      </c>
      <c r="K457" s="25">
        <v>40</v>
      </c>
    </row>
    <row r="458" spans="1:11" ht="15" customHeight="1" x14ac:dyDescent="0.3">
      <c r="A458" s="306"/>
      <c r="B458" s="266"/>
      <c r="C458" s="263"/>
      <c r="D458" s="30" t="s">
        <v>102</v>
      </c>
      <c r="E458" s="90" t="s">
        <v>43</v>
      </c>
      <c r="F458" s="5" t="s">
        <v>54</v>
      </c>
      <c r="G458" s="24">
        <f t="shared" si="76"/>
        <v>5</v>
      </c>
      <c r="H458" s="25">
        <v>5</v>
      </c>
      <c r="I458" s="25"/>
      <c r="J458" s="25"/>
      <c r="K458" s="25"/>
    </row>
    <row r="459" spans="1:11" ht="15" customHeight="1" x14ac:dyDescent="0.3">
      <c r="A459" s="306"/>
      <c r="B459" s="267"/>
      <c r="C459" s="264"/>
      <c r="D459" s="268" t="s">
        <v>37</v>
      </c>
      <c r="E459" s="269"/>
      <c r="F459" s="270"/>
      <c r="G459" s="218">
        <f>SUM(G456:G458)</f>
        <v>41340</v>
      </c>
      <c r="H459" s="218">
        <f t="shared" ref="H459:K459" si="90">SUM(H456:H458)</f>
        <v>10757</v>
      </c>
      <c r="I459" s="218">
        <f t="shared" si="90"/>
        <v>11235</v>
      </c>
      <c r="J459" s="218">
        <f t="shared" si="90"/>
        <v>9168</v>
      </c>
      <c r="K459" s="218">
        <f t="shared" si="90"/>
        <v>10180</v>
      </c>
    </row>
    <row r="460" spans="1:11" ht="22.65" customHeight="1" x14ac:dyDescent="0.3">
      <c r="A460" s="306"/>
      <c r="B460" s="265" t="s">
        <v>88</v>
      </c>
      <c r="C460" s="262" t="s">
        <v>89</v>
      </c>
      <c r="D460" s="15">
        <v>151</v>
      </c>
      <c r="E460" s="46" t="s">
        <v>45</v>
      </c>
      <c r="F460" s="23" t="s">
        <v>56</v>
      </c>
      <c r="G460" s="24">
        <f t="shared" si="76"/>
        <v>2500</v>
      </c>
      <c r="H460" s="25">
        <v>100</v>
      </c>
      <c r="I460" s="25"/>
      <c r="J460" s="25">
        <v>2400</v>
      </c>
      <c r="K460" s="25"/>
    </row>
    <row r="461" spans="1:11" ht="15" customHeight="1" x14ac:dyDescent="0.3">
      <c r="A461" s="306"/>
      <c r="B461" s="267"/>
      <c r="C461" s="264"/>
      <c r="D461" s="268" t="s">
        <v>92</v>
      </c>
      <c r="E461" s="269"/>
      <c r="F461" s="270"/>
      <c r="G461" s="218">
        <f>SUM(G460)</f>
        <v>2500</v>
      </c>
      <c r="H461" s="218">
        <f t="shared" ref="H461:K461" si="91">SUM(H460)</f>
        <v>100</v>
      </c>
      <c r="I461" s="218">
        <f t="shared" si="91"/>
        <v>0</v>
      </c>
      <c r="J461" s="218">
        <f t="shared" si="91"/>
        <v>2400</v>
      </c>
      <c r="K461" s="218">
        <f t="shared" si="91"/>
        <v>0</v>
      </c>
    </row>
    <row r="462" spans="1:11" ht="26.4" customHeight="1" x14ac:dyDescent="0.3">
      <c r="A462" s="306"/>
      <c r="B462" s="265" t="s">
        <v>111</v>
      </c>
      <c r="C462" s="262" t="s">
        <v>124</v>
      </c>
      <c r="D462" s="257">
        <v>142</v>
      </c>
      <c r="E462" s="46" t="s">
        <v>190</v>
      </c>
      <c r="F462" s="23" t="s">
        <v>196</v>
      </c>
      <c r="G462" s="24">
        <f t="shared" si="76"/>
        <v>793</v>
      </c>
      <c r="H462" s="25">
        <v>198</v>
      </c>
      <c r="I462" s="25">
        <v>198</v>
      </c>
      <c r="J462" s="25">
        <v>198</v>
      </c>
      <c r="K462" s="25">
        <v>199</v>
      </c>
    </row>
    <row r="463" spans="1:11" ht="36.75" customHeight="1" x14ac:dyDescent="0.3">
      <c r="A463" s="306"/>
      <c r="B463" s="266"/>
      <c r="C463" s="263"/>
      <c r="D463" s="273"/>
      <c r="E463" s="46" t="s">
        <v>186</v>
      </c>
      <c r="F463" s="23" t="s">
        <v>187</v>
      </c>
      <c r="G463" s="24">
        <f t="shared" si="76"/>
        <v>1171</v>
      </c>
      <c r="H463" s="25"/>
      <c r="I463" s="25">
        <v>555</v>
      </c>
      <c r="J463" s="25">
        <v>616</v>
      </c>
      <c r="K463" s="25"/>
    </row>
    <row r="464" spans="1:11" ht="15" customHeight="1" x14ac:dyDescent="0.3">
      <c r="A464" s="306"/>
      <c r="B464" s="266"/>
      <c r="C464" s="263"/>
      <c r="D464" s="273"/>
      <c r="E464" s="46" t="s">
        <v>40</v>
      </c>
      <c r="F464" s="23" t="s">
        <v>51</v>
      </c>
      <c r="G464" s="24">
        <f t="shared" si="76"/>
        <v>6128</v>
      </c>
      <c r="H464" s="25">
        <v>1533</v>
      </c>
      <c r="I464" s="25">
        <v>1532</v>
      </c>
      <c r="J464" s="25">
        <v>1532</v>
      </c>
      <c r="K464" s="25">
        <v>1531</v>
      </c>
    </row>
    <row r="465" spans="1:11" ht="26.4" customHeight="1" x14ac:dyDescent="0.3">
      <c r="A465" s="306"/>
      <c r="B465" s="266"/>
      <c r="C465" s="263"/>
      <c r="D465" s="273"/>
      <c r="E465" s="46" t="s">
        <v>173</v>
      </c>
      <c r="F465" s="23" t="s">
        <v>178</v>
      </c>
      <c r="G465" s="24">
        <f t="shared" si="76"/>
        <v>4028</v>
      </c>
      <c r="H465" s="25">
        <v>1539</v>
      </c>
      <c r="I465" s="25">
        <v>931</v>
      </c>
      <c r="J465" s="25">
        <v>627</v>
      </c>
      <c r="K465" s="25">
        <v>931</v>
      </c>
    </row>
    <row r="466" spans="1:11" ht="15" customHeight="1" x14ac:dyDescent="0.3">
      <c r="A466" s="306"/>
      <c r="B466" s="266"/>
      <c r="C466" s="263"/>
      <c r="D466" s="273"/>
      <c r="E466" s="46" t="s">
        <v>48</v>
      </c>
      <c r="F466" s="23" t="s">
        <v>59</v>
      </c>
      <c r="G466" s="24">
        <f t="shared" si="76"/>
        <v>12542</v>
      </c>
      <c r="H466" s="25">
        <v>2998</v>
      </c>
      <c r="I466" s="25">
        <v>3143</v>
      </c>
      <c r="J466" s="25">
        <v>2926</v>
      </c>
      <c r="K466" s="25">
        <v>3475</v>
      </c>
    </row>
    <row r="467" spans="1:11" ht="15" customHeight="1" x14ac:dyDescent="0.3">
      <c r="A467" s="306"/>
      <c r="B467" s="266"/>
      <c r="C467" s="263"/>
      <c r="D467" s="258"/>
      <c r="E467" s="46" t="s">
        <v>174</v>
      </c>
      <c r="F467" s="23" t="s">
        <v>179</v>
      </c>
      <c r="G467" s="24">
        <f t="shared" si="76"/>
        <v>140</v>
      </c>
      <c r="H467" s="25">
        <v>35</v>
      </c>
      <c r="I467" s="25">
        <v>35</v>
      </c>
      <c r="J467" s="25">
        <v>35</v>
      </c>
      <c r="K467" s="25">
        <v>35</v>
      </c>
    </row>
    <row r="468" spans="1:11" ht="15" customHeight="1" x14ac:dyDescent="0.3">
      <c r="A468" s="306"/>
      <c r="B468" s="267"/>
      <c r="C468" s="264"/>
      <c r="D468" s="268" t="s">
        <v>123</v>
      </c>
      <c r="E468" s="269"/>
      <c r="F468" s="270"/>
      <c r="G468" s="218">
        <f>SUM(G462:G467)</f>
        <v>24802</v>
      </c>
      <c r="H468" s="218">
        <f>SUM(H462:H467)</f>
        <v>6303</v>
      </c>
      <c r="I468" s="218">
        <f>SUM(I462:I467)</f>
        <v>6394</v>
      </c>
      <c r="J468" s="218">
        <f>SUM(J462:J467)</f>
        <v>5934</v>
      </c>
      <c r="K468" s="218">
        <f>SUM(K462:K467)</f>
        <v>6171</v>
      </c>
    </row>
    <row r="469" spans="1:11" ht="15" customHeight="1" x14ac:dyDescent="0.3">
      <c r="A469" s="306"/>
      <c r="B469" s="266" t="s">
        <v>137</v>
      </c>
      <c r="C469" s="263" t="s">
        <v>138</v>
      </c>
      <c r="D469" s="257">
        <v>151</v>
      </c>
      <c r="E469" s="46" t="s">
        <v>42</v>
      </c>
      <c r="F469" s="23" t="s">
        <v>53</v>
      </c>
      <c r="G469" s="24">
        <f t="shared" si="76"/>
        <v>8708</v>
      </c>
      <c r="H469" s="25">
        <v>3616</v>
      </c>
      <c r="I469" s="25">
        <v>2916</v>
      </c>
      <c r="J469" s="25">
        <v>1716</v>
      </c>
      <c r="K469" s="25">
        <v>460</v>
      </c>
    </row>
    <row r="470" spans="1:11" ht="15" customHeight="1" x14ac:dyDescent="0.3">
      <c r="A470" s="306"/>
      <c r="B470" s="266"/>
      <c r="C470" s="263"/>
      <c r="D470" s="258"/>
      <c r="E470" s="46" t="s">
        <v>44</v>
      </c>
      <c r="F470" s="23" t="s">
        <v>55</v>
      </c>
      <c r="G470" s="24">
        <f t="shared" si="76"/>
        <v>10427</v>
      </c>
      <c r="H470" s="25">
        <v>2832</v>
      </c>
      <c r="I470" s="25">
        <v>2662</v>
      </c>
      <c r="J470" s="25">
        <v>2431</v>
      </c>
      <c r="K470" s="25">
        <v>2502</v>
      </c>
    </row>
    <row r="471" spans="1:11" ht="15" customHeight="1" x14ac:dyDescent="0.3">
      <c r="A471" s="342"/>
      <c r="B471" s="267"/>
      <c r="C471" s="264"/>
      <c r="D471" s="268" t="s">
        <v>135</v>
      </c>
      <c r="E471" s="269"/>
      <c r="F471" s="270"/>
      <c r="G471" s="218">
        <f>SUM(G469:G470)</f>
        <v>19135</v>
      </c>
      <c r="H471" s="218">
        <f>SUM(H469:H470)</f>
        <v>6448</v>
      </c>
      <c r="I471" s="218">
        <f>SUM(I469:I470)</f>
        <v>5578</v>
      </c>
      <c r="J471" s="218">
        <f>SUM(J469:J470)</f>
        <v>4147</v>
      </c>
      <c r="K471" s="218">
        <f>SUM(K469:K470)</f>
        <v>2962</v>
      </c>
    </row>
    <row r="472" spans="1:11" ht="15" customHeight="1" x14ac:dyDescent="0.3">
      <c r="A472" s="236" t="s">
        <v>217</v>
      </c>
      <c r="B472" s="343" t="s">
        <v>218</v>
      </c>
      <c r="C472" s="344"/>
      <c r="D472" s="344"/>
      <c r="E472" s="344"/>
      <c r="F472" s="345"/>
      <c r="G472" s="237">
        <f>SUM(G478,G481,G483,G490,G492,G496)</f>
        <v>182048</v>
      </c>
      <c r="H472" s="237">
        <f t="shared" ref="H472:K472" si="92">SUM(H478,H481,H483,H490,H492,H496)</f>
        <v>49914</v>
      </c>
      <c r="I472" s="237">
        <f t="shared" si="92"/>
        <v>48454</v>
      </c>
      <c r="J472" s="237">
        <f t="shared" si="92"/>
        <v>47894</v>
      </c>
      <c r="K472" s="237">
        <f t="shared" si="92"/>
        <v>35786</v>
      </c>
    </row>
    <row r="473" spans="1:11" ht="15" customHeight="1" x14ac:dyDescent="0.3">
      <c r="A473" s="306"/>
      <c r="B473" s="266" t="s">
        <v>62</v>
      </c>
      <c r="C473" s="263" t="s">
        <v>16</v>
      </c>
      <c r="D473" s="67">
        <v>151</v>
      </c>
      <c r="E473" s="46" t="s">
        <v>22</v>
      </c>
      <c r="F473" s="5" t="s">
        <v>23</v>
      </c>
      <c r="G473" s="60">
        <f t="shared" si="76"/>
        <v>90225</v>
      </c>
      <c r="H473" s="61">
        <v>24130</v>
      </c>
      <c r="I473" s="61">
        <v>22155</v>
      </c>
      <c r="J473" s="61">
        <v>24280</v>
      </c>
      <c r="K473" s="61">
        <v>19660</v>
      </c>
    </row>
    <row r="474" spans="1:11" ht="15" customHeight="1" x14ac:dyDescent="0.3">
      <c r="A474" s="306"/>
      <c r="B474" s="266"/>
      <c r="C474" s="263"/>
      <c r="D474" s="46">
        <v>155</v>
      </c>
      <c r="E474" s="46" t="s">
        <v>22</v>
      </c>
      <c r="F474" s="5" t="s">
        <v>23</v>
      </c>
      <c r="G474" s="24">
        <f t="shared" si="76"/>
        <v>445</v>
      </c>
      <c r="H474" s="25">
        <v>445</v>
      </c>
      <c r="I474" s="25"/>
      <c r="J474" s="25"/>
      <c r="K474" s="25"/>
    </row>
    <row r="475" spans="1:11" ht="15" customHeight="1" x14ac:dyDescent="0.3">
      <c r="A475" s="306"/>
      <c r="B475" s="266"/>
      <c r="C475" s="263"/>
      <c r="D475" s="297" t="s">
        <v>101</v>
      </c>
      <c r="E475" s="46" t="s">
        <v>22</v>
      </c>
      <c r="F475" s="5" t="s">
        <v>23</v>
      </c>
      <c r="G475" s="24">
        <f t="shared" si="76"/>
        <v>500</v>
      </c>
      <c r="H475" s="25"/>
      <c r="I475" s="25"/>
      <c r="J475" s="25"/>
      <c r="K475" s="25">
        <v>500</v>
      </c>
    </row>
    <row r="476" spans="1:11" ht="15" customHeight="1" x14ac:dyDescent="0.3">
      <c r="A476" s="306"/>
      <c r="B476" s="266"/>
      <c r="C476" s="263"/>
      <c r="D476" s="282"/>
      <c r="E476" s="46" t="s">
        <v>46</v>
      </c>
      <c r="F476" s="5" t="s">
        <v>57</v>
      </c>
      <c r="G476" s="24">
        <f t="shared" si="76"/>
        <v>200</v>
      </c>
      <c r="H476" s="25"/>
      <c r="I476" s="25"/>
      <c r="J476" s="25">
        <v>200</v>
      </c>
      <c r="K476" s="25"/>
    </row>
    <row r="477" spans="1:11" ht="15" customHeight="1" x14ac:dyDescent="0.3">
      <c r="A477" s="306"/>
      <c r="B477" s="266"/>
      <c r="C477" s="263"/>
      <c r="D477" s="46" t="s">
        <v>102</v>
      </c>
      <c r="E477" s="46" t="s">
        <v>22</v>
      </c>
      <c r="F477" s="5" t="s">
        <v>23</v>
      </c>
      <c r="G477" s="24">
        <f t="shared" si="76"/>
        <v>402</v>
      </c>
      <c r="H477" s="25"/>
      <c r="I477" s="25"/>
      <c r="J477" s="25"/>
      <c r="K477" s="25">
        <v>402</v>
      </c>
    </row>
    <row r="478" spans="1:11" ht="15" customHeight="1" x14ac:dyDescent="0.3">
      <c r="A478" s="306"/>
      <c r="B478" s="267"/>
      <c r="C478" s="264"/>
      <c r="D478" s="268" t="s">
        <v>37</v>
      </c>
      <c r="E478" s="269"/>
      <c r="F478" s="270"/>
      <c r="G478" s="218">
        <f>SUM(G473:G477)</f>
        <v>91772</v>
      </c>
      <c r="H478" s="218">
        <f t="shared" ref="H478:K478" si="93">SUM(H473:H477)</f>
        <v>24575</v>
      </c>
      <c r="I478" s="218">
        <f t="shared" si="93"/>
        <v>22155</v>
      </c>
      <c r="J478" s="218">
        <f t="shared" si="93"/>
        <v>24480</v>
      </c>
      <c r="K478" s="218">
        <f t="shared" si="93"/>
        <v>20562</v>
      </c>
    </row>
    <row r="479" spans="1:11" ht="23.25" customHeight="1" x14ac:dyDescent="0.3">
      <c r="A479" s="306"/>
      <c r="B479" s="265" t="s">
        <v>88</v>
      </c>
      <c r="C479" s="262" t="s">
        <v>89</v>
      </c>
      <c r="D479" s="257">
        <v>151</v>
      </c>
      <c r="E479" s="46" t="s">
        <v>45</v>
      </c>
      <c r="F479" s="23" t="s">
        <v>56</v>
      </c>
      <c r="G479" s="24">
        <f t="shared" si="76"/>
        <v>5000</v>
      </c>
      <c r="H479" s="25">
        <v>500</v>
      </c>
      <c r="I479" s="25">
        <v>4500</v>
      </c>
      <c r="J479" s="25"/>
      <c r="K479" s="25"/>
    </row>
    <row r="480" spans="1:11" ht="15" customHeight="1" x14ac:dyDescent="0.3">
      <c r="A480" s="306"/>
      <c r="B480" s="266"/>
      <c r="C480" s="263"/>
      <c r="D480" s="258"/>
      <c r="E480" s="46" t="s">
        <v>46</v>
      </c>
      <c r="F480" s="5" t="s">
        <v>57</v>
      </c>
      <c r="G480" s="24">
        <f t="shared" si="76"/>
        <v>4340</v>
      </c>
      <c r="H480" s="25">
        <v>1530</v>
      </c>
      <c r="I480" s="25">
        <v>960</v>
      </c>
      <c r="J480" s="25">
        <v>788</v>
      </c>
      <c r="K480" s="25">
        <v>1062</v>
      </c>
    </row>
    <row r="481" spans="1:11" ht="15" customHeight="1" x14ac:dyDescent="0.3">
      <c r="A481" s="306"/>
      <c r="B481" s="267"/>
      <c r="C481" s="264"/>
      <c r="D481" s="268" t="s">
        <v>92</v>
      </c>
      <c r="E481" s="269"/>
      <c r="F481" s="270"/>
      <c r="G481" s="218">
        <f>SUM(G479:G480)</f>
        <v>9340</v>
      </c>
      <c r="H481" s="218">
        <f t="shared" ref="H481:K481" si="94">SUM(H479:H480)</f>
        <v>2030</v>
      </c>
      <c r="I481" s="218">
        <f t="shared" si="94"/>
        <v>5460</v>
      </c>
      <c r="J481" s="218">
        <f t="shared" si="94"/>
        <v>788</v>
      </c>
      <c r="K481" s="218">
        <f t="shared" si="94"/>
        <v>1062</v>
      </c>
    </row>
    <row r="482" spans="1:11" ht="21.75" customHeight="1" x14ac:dyDescent="0.3">
      <c r="A482" s="306"/>
      <c r="B482" s="265" t="s">
        <v>103</v>
      </c>
      <c r="C482" s="262"/>
      <c r="D482" s="46">
        <v>151</v>
      </c>
      <c r="E482" s="46" t="s">
        <v>211</v>
      </c>
      <c r="F482" s="23" t="s">
        <v>56</v>
      </c>
      <c r="G482" s="48">
        <f>SUM(H482:K482)</f>
        <v>380</v>
      </c>
      <c r="H482" s="48"/>
      <c r="I482" s="48"/>
      <c r="J482" s="48"/>
      <c r="K482" s="47">
        <v>380</v>
      </c>
    </row>
    <row r="483" spans="1:11" ht="15" customHeight="1" x14ac:dyDescent="0.3">
      <c r="A483" s="306"/>
      <c r="B483" s="267"/>
      <c r="C483" s="264"/>
      <c r="D483" s="268" t="s">
        <v>105</v>
      </c>
      <c r="E483" s="269"/>
      <c r="F483" s="270"/>
      <c r="G483" s="218">
        <f t="shared" ref="G483:J483" si="95">SUM(G482)</f>
        <v>380</v>
      </c>
      <c r="H483" s="218">
        <f t="shared" si="95"/>
        <v>0</v>
      </c>
      <c r="I483" s="218">
        <f t="shared" si="95"/>
        <v>0</v>
      </c>
      <c r="J483" s="218">
        <f t="shared" si="95"/>
        <v>0</v>
      </c>
      <c r="K483" s="218">
        <f>SUM(K482)</f>
        <v>380</v>
      </c>
    </row>
    <row r="484" spans="1:11" ht="24" customHeight="1" x14ac:dyDescent="0.3">
      <c r="A484" s="306"/>
      <c r="B484" s="265" t="s">
        <v>111</v>
      </c>
      <c r="C484" s="262" t="s">
        <v>124</v>
      </c>
      <c r="D484" s="257">
        <v>142</v>
      </c>
      <c r="E484" s="46" t="s">
        <v>190</v>
      </c>
      <c r="F484" s="23" t="s">
        <v>196</v>
      </c>
      <c r="G484" s="24">
        <f t="shared" si="76"/>
        <v>793</v>
      </c>
      <c r="H484" s="25">
        <v>198</v>
      </c>
      <c r="I484" s="25">
        <v>198</v>
      </c>
      <c r="J484" s="25">
        <v>198</v>
      </c>
      <c r="K484" s="25">
        <v>199</v>
      </c>
    </row>
    <row r="485" spans="1:11" ht="38.1" customHeight="1" x14ac:dyDescent="0.3">
      <c r="A485" s="306"/>
      <c r="B485" s="266"/>
      <c r="C485" s="263"/>
      <c r="D485" s="273"/>
      <c r="E485" s="46" t="s">
        <v>186</v>
      </c>
      <c r="F485" s="23" t="s">
        <v>187</v>
      </c>
      <c r="G485" s="24">
        <f t="shared" si="76"/>
        <v>2345</v>
      </c>
      <c r="H485" s="25"/>
      <c r="I485" s="25">
        <v>950</v>
      </c>
      <c r="J485" s="25">
        <v>1395</v>
      </c>
      <c r="K485" s="25"/>
    </row>
    <row r="486" spans="1:11" ht="15" customHeight="1" x14ac:dyDescent="0.3">
      <c r="A486" s="306"/>
      <c r="B486" s="266"/>
      <c r="C486" s="263"/>
      <c r="D486" s="273"/>
      <c r="E486" s="46" t="s">
        <v>40</v>
      </c>
      <c r="F486" s="23" t="s">
        <v>51</v>
      </c>
      <c r="G486" s="24">
        <f t="shared" si="76"/>
        <v>12256</v>
      </c>
      <c r="H486" s="25">
        <v>3064</v>
      </c>
      <c r="I486" s="25">
        <v>3064</v>
      </c>
      <c r="J486" s="25">
        <v>3064</v>
      </c>
      <c r="K486" s="25">
        <v>3064</v>
      </c>
    </row>
    <row r="487" spans="1:11" ht="27" customHeight="1" x14ac:dyDescent="0.3">
      <c r="A487" s="306"/>
      <c r="B487" s="266"/>
      <c r="C487" s="263"/>
      <c r="D487" s="273"/>
      <c r="E487" s="46" t="s">
        <v>173</v>
      </c>
      <c r="F487" s="23" t="s">
        <v>178</v>
      </c>
      <c r="G487" s="24">
        <f t="shared" si="76"/>
        <v>7780</v>
      </c>
      <c r="H487" s="25">
        <v>2400</v>
      </c>
      <c r="I487" s="25">
        <v>2400</v>
      </c>
      <c r="J487" s="25">
        <v>2402</v>
      </c>
      <c r="K487" s="25">
        <v>578</v>
      </c>
    </row>
    <row r="488" spans="1:11" ht="15" customHeight="1" x14ac:dyDescent="0.3">
      <c r="A488" s="306"/>
      <c r="B488" s="266"/>
      <c r="C488" s="263"/>
      <c r="D488" s="273"/>
      <c r="E488" s="46" t="s">
        <v>48</v>
      </c>
      <c r="F488" s="23" t="s">
        <v>59</v>
      </c>
      <c r="G488" s="24">
        <f t="shared" si="76"/>
        <v>12984</v>
      </c>
      <c r="H488" s="25">
        <v>3373</v>
      </c>
      <c r="I488" s="25">
        <v>3360</v>
      </c>
      <c r="J488" s="25">
        <v>3360</v>
      </c>
      <c r="K488" s="25">
        <v>2891</v>
      </c>
    </row>
    <row r="489" spans="1:11" ht="15" customHeight="1" x14ac:dyDescent="0.3">
      <c r="A489" s="306"/>
      <c r="B489" s="266"/>
      <c r="C489" s="263"/>
      <c r="D489" s="258"/>
      <c r="E489" s="46" t="s">
        <v>174</v>
      </c>
      <c r="F489" s="23" t="s">
        <v>179</v>
      </c>
      <c r="G489" s="24">
        <f t="shared" si="76"/>
        <v>153</v>
      </c>
      <c r="H489" s="25">
        <v>28</v>
      </c>
      <c r="I489" s="25">
        <v>48</v>
      </c>
      <c r="J489" s="25">
        <v>39</v>
      </c>
      <c r="K489" s="25">
        <v>38</v>
      </c>
    </row>
    <row r="490" spans="1:11" ht="15" customHeight="1" x14ac:dyDescent="0.3">
      <c r="A490" s="306"/>
      <c r="B490" s="267"/>
      <c r="C490" s="264"/>
      <c r="D490" s="268" t="s">
        <v>123</v>
      </c>
      <c r="E490" s="269"/>
      <c r="F490" s="270"/>
      <c r="G490" s="218">
        <f>SUM(G484:G489)</f>
        <v>36311</v>
      </c>
      <c r="H490" s="218">
        <f>SUM(H484:H489)</f>
        <v>9063</v>
      </c>
      <c r="I490" s="218">
        <f>SUM(I484:I489)</f>
        <v>10020</v>
      </c>
      <c r="J490" s="218">
        <f>SUM(J484:J489)</f>
        <v>10458</v>
      </c>
      <c r="K490" s="218">
        <f>SUM(K484:K489)</f>
        <v>6770</v>
      </c>
    </row>
    <row r="491" spans="1:11" ht="18.75" customHeight="1" x14ac:dyDescent="0.3">
      <c r="A491" s="306"/>
      <c r="B491" s="266" t="s">
        <v>130</v>
      </c>
      <c r="C491" s="263" t="s">
        <v>129</v>
      </c>
      <c r="D491" s="97">
        <v>151</v>
      </c>
      <c r="E491" s="46" t="s">
        <v>50</v>
      </c>
      <c r="F491" s="23" t="s">
        <v>23</v>
      </c>
      <c r="G491" s="24">
        <f t="shared" si="76"/>
        <v>12958</v>
      </c>
      <c r="H491" s="25">
        <v>3522</v>
      </c>
      <c r="I491" s="25">
        <v>3622</v>
      </c>
      <c r="J491" s="25">
        <v>3472</v>
      </c>
      <c r="K491" s="25">
        <v>2342</v>
      </c>
    </row>
    <row r="492" spans="1:11" ht="17.399999999999999" customHeight="1" x14ac:dyDescent="0.3">
      <c r="A492" s="306"/>
      <c r="B492" s="267"/>
      <c r="C492" s="264"/>
      <c r="D492" s="268" t="s">
        <v>127</v>
      </c>
      <c r="E492" s="269"/>
      <c r="F492" s="270"/>
      <c r="G492" s="218">
        <f>SUM(G491:G491)</f>
        <v>12958</v>
      </c>
      <c r="H492" s="218">
        <f>SUM(H491:H491)</f>
        <v>3522</v>
      </c>
      <c r="I492" s="218">
        <f>SUM(I491:I491)</f>
        <v>3622</v>
      </c>
      <c r="J492" s="218">
        <f>SUM(J491:J491)</f>
        <v>3472</v>
      </c>
      <c r="K492" s="218">
        <f>SUM(K491:K491)</f>
        <v>2342</v>
      </c>
    </row>
    <row r="493" spans="1:11" ht="15" customHeight="1" x14ac:dyDescent="0.3">
      <c r="A493" s="306"/>
      <c r="B493" s="266" t="s">
        <v>137</v>
      </c>
      <c r="C493" s="263" t="s">
        <v>138</v>
      </c>
      <c r="D493" s="257">
        <v>151</v>
      </c>
      <c r="E493" s="46" t="s">
        <v>42</v>
      </c>
      <c r="F493" s="23" t="s">
        <v>53</v>
      </c>
      <c r="G493" s="24">
        <f t="shared" si="76"/>
        <v>5165</v>
      </c>
      <c r="H493" s="25">
        <v>500</v>
      </c>
      <c r="I493" s="25">
        <v>1783</v>
      </c>
      <c r="J493" s="25">
        <v>2766</v>
      </c>
      <c r="K493" s="25">
        <v>116</v>
      </c>
    </row>
    <row r="494" spans="1:11" ht="15" customHeight="1" x14ac:dyDescent="0.3">
      <c r="A494" s="306"/>
      <c r="B494" s="266"/>
      <c r="C494" s="263"/>
      <c r="D494" s="273"/>
      <c r="E494" s="46" t="s">
        <v>43</v>
      </c>
      <c r="F494" s="5" t="s">
        <v>54</v>
      </c>
      <c r="G494" s="24">
        <f t="shared" si="76"/>
        <v>17923</v>
      </c>
      <c r="H494" s="25">
        <v>7800</v>
      </c>
      <c r="I494" s="25">
        <v>3500</v>
      </c>
      <c r="J494" s="25">
        <v>4016</v>
      </c>
      <c r="K494" s="25">
        <v>2607</v>
      </c>
    </row>
    <row r="495" spans="1:11" ht="15" customHeight="1" x14ac:dyDescent="0.3">
      <c r="A495" s="306"/>
      <c r="B495" s="266"/>
      <c r="C495" s="263"/>
      <c r="D495" s="258"/>
      <c r="E495" s="46" t="s">
        <v>44</v>
      </c>
      <c r="F495" s="23" t="s">
        <v>55</v>
      </c>
      <c r="G495" s="24">
        <f t="shared" si="76"/>
        <v>8199</v>
      </c>
      <c r="H495" s="25">
        <v>2424</v>
      </c>
      <c r="I495" s="25">
        <v>1914</v>
      </c>
      <c r="J495" s="25">
        <v>1914</v>
      </c>
      <c r="K495" s="25">
        <v>1947</v>
      </c>
    </row>
    <row r="496" spans="1:11" ht="15" customHeight="1" x14ac:dyDescent="0.3">
      <c r="A496" s="342"/>
      <c r="B496" s="267"/>
      <c r="C496" s="264"/>
      <c r="D496" s="268" t="s">
        <v>135</v>
      </c>
      <c r="E496" s="269"/>
      <c r="F496" s="270"/>
      <c r="G496" s="218">
        <f>SUM(G493:G495)</f>
        <v>31287</v>
      </c>
      <c r="H496" s="218">
        <f>SUM(H493:H495)</f>
        <v>10724</v>
      </c>
      <c r="I496" s="218">
        <f>SUM(I493:I495)</f>
        <v>7197</v>
      </c>
      <c r="J496" s="218">
        <f>SUM(J493:J495)</f>
        <v>8696</v>
      </c>
      <c r="K496" s="218">
        <f>SUM(K493:K495)</f>
        <v>4670</v>
      </c>
    </row>
    <row r="497" spans="1:11" ht="15" customHeight="1" x14ac:dyDescent="0.3">
      <c r="A497" s="236" t="s">
        <v>219</v>
      </c>
      <c r="B497" s="343" t="s">
        <v>220</v>
      </c>
      <c r="C497" s="344"/>
      <c r="D497" s="344"/>
      <c r="E497" s="344"/>
      <c r="F497" s="345"/>
      <c r="G497" s="237">
        <f>SUM(G500,G502,G509,G514)</f>
        <v>124926</v>
      </c>
      <c r="H497" s="237">
        <f t="shared" ref="H497:K497" si="96">SUM(H500,H502,H509,H514)</f>
        <v>29651</v>
      </c>
      <c r="I497" s="237">
        <f t="shared" si="96"/>
        <v>42787</v>
      </c>
      <c r="J497" s="237">
        <f t="shared" si="96"/>
        <v>29874</v>
      </c>
      <c r="K497" s="237">
        <f t="shared" si="96"/>
        <v>22614</v>
      </c>
    </row>
    <row r="498" spans="1:11" ht="15" customHeight="1" x14ac:dyDescent="0.3">
      <c r="A498" s="334"/>
      <c r="B498" s="266" t="s">
        <v>62</v>
      </c>
      <c r="C498" s="263" t="s">
        <v>16</v>
      </c>
      <c r="D498" s="46">
        <v>151</v>
      </c>
      <c r="E498" s="273" t="s">
        <v>22</v>
      </c>
      <c r="F498" s="346" t="s">
        <v>61</v>
      </c>
      <c r="G498" s="24">
        <f t="shared" si="76"/>
        <v>57615</v>
      </c>
      <c r="H498" s="25">
        <v>16971</v>
      </c>
      <c r="I498" s="25">
        <v>13215</v>
      </c>
      <c r="J498" s="25">
        <v>13094</v>
      </c>
      <c r="K498" s="25">
        <v>14335</v>
      </c>
    </row>
    <row r="499" spans="1:11" ht="15" customHeight="1" x14ac:dyDescent="0.3">
      <c r="A499" s="308"/>
      <c r="B499" s="266"/>
      <c r="C499" s="263"/>
      <c r="D499" s="46" t="s">
        <v>101</v>
      </c>
      <c r="E499" s="258"/>
      <c r="F499" s="287"/>
      <c r="G499" s="24">
        <f t="shared" si="76"/>
        <v>330</v>
      </c>
      <c r="H499" s="25">
        <v>90</v>
      </c>
      <c r="I499" s="25">
        <v>80</v>
      </c>
      <c r="J499" s="25">
        <v>80</v>
      </c>
      <c r="K499" s="25">
        <v>80</v>
      </c>
    </row>
    <row r="500" spans="1:11" ht="15" customHeight="1" x14ac:dyDescent="0.3">
      <c r="A500" s="308"/>
      <c r="B500" s="267"/>
      <c r="C500" s="264"/>
      <c r="D500" s="268" t="s">
        <v>37</v>
      </c>
      <c r="E500" s="269"/>
      <c r="F500" s="270"/>
      <c r="G500" s="218">
        <f>SUM(G498:G499)</f>
        <v>57945</v>
      </c>
      <c r="H500" s="218">
        <f>SUM(H498:H499)</f>
        <v>17061</v>
      </c>
      <c r="I500" s="218">
        <f>SUM(I498:I499)</f>
        <v>13295</v>
      </c>
      <c r="J500" s="218">
        <f>SUM(J498:J499)</f>
        <v>13174</v>
      </c>
      <c r="K500" s="218">
        <f>SUM(K498:K499)</f>
        <v>14415</v>
      </c>
    </row>
    <row r="501" spans="1:11" ht="25.5" customHeight="1" x14ac:dyDescent="0.3">
      <c r="A501" s="308"/>
      <c r="B501" s="265" t="s">
        <v>88</v>
      </c>
      <c r="C501" s="262" t="s">
        <v>89</v>
      </c>
      <c r="D501" s="88">
        <v>151</v>
      </c>
      <c r="E501" s="46" t="s">
        <v>45</v>
      </c>
      <c r="F501" s="23" t="s">
        <v>56</v>
      </c>
      <c r="G501" s="24">
        <f t="shared" si="76"/>
        <v>3100</v>
      </c>
      <c r="H501" s="25">
        <v>500</v>
      </c>
      <c r="I501" s="25">
        <v>1000</v>
      </c>
      <c r="J501" s="25">
        <v>500</v>
      </c>
      <c r="K501" s="25">
        <v>1100</v>
      </c>
    </row>
    <row r="502" spans="1:11" ht="15" customHeight="1" x14ac:dyDescent="0.3">
      <c r="A502" s="308"/>
      <c r="B502" s="267"/>
      <c r="C502" s="264"/>
      <c r="D502" s="268" t="s">
        <v>92</v>
      </c>
      <c r="E502" s="269"/>
      <c r="F502" s="270"/>
      <c r="G502" s="218">
        <f>SUM(G501:G501)</f>
        <v>3100</v>
      </c>
      <c r="H502" s="218">
        <f>SUM(H501:H501)</f>
        <v>500</v>
      </c>
      <c r="I502" s="218">
        <f>SUM(I501:I501)</f>
        <v>1000</v>
      </c>
      <c r="J502" s="218">
        <f>SUM(J501:J501)</f>
        <v>500</v>
      </c>
      <c r="K502" s="218">
        <f>SUM(K501:K501)</f>
        <v>1100</v>
      </c>
    </row>
    <row r="503" spans="1:11" ht="25.5" customHeight="1" x14ac:dyDescent="0.3">
      <c r="A503" s="308"/>
      <c r="B503" s="265" t="s">
        <v>111</v>
      </c>
      <c r="C503" s="262" t="s">
        <v>124</v>
      </c>
      <c r="D503" s="257">
        <v>142</v>
      </c>
      <c r="E503" s="46" t="s">
        <v>190</v>
      </c>
      <c r="F503" s="23" t="s">
        <v>196</v>
      </c>
      <c r="G503" s="24">
        <f t="shared" si="76"/>
        <v>793</v>
      </c>
      <c r="H503" s="25">
        <v>199</v>
      </c>
      <c r="I503" s="25">
        <v>198</v>
      </c>
      <c r="J503" s="25">
        <v>66</v>
      </c>
      <c r="K503" s="25">
        <v>330</v>
      </c>
    </row>
    <row r="504" spans="1:11" ht="36.75" customHeight="1" x14ac:dyDescent="0.3">
      <c r="A504" s="308"/>
      <c r="B504" s="266"/>
      <c r="C504" s="263"/>
      <c r="D504" s="273"/>
      <c r="E504" s="46" t="s">
        <v>186</v>
      </c>
      <c r="F504" s="23" t="s">
        <v>187</v>
      </c>
      <c r="G504" s="24">
        <f t="shared" si="76"/>
        <v>1172</v>
      </c>
      <c r="H504" s="25"/>
      <c r="I504" s="25">
        <v>1172</v>
      </c>
      <c r="J504" s="25"/>
      <c r="K504" s="25"/>
    </row>
    <row r="505" spans="1:11" ht="15" customHeight="1" x14ac:dyDescent="0.3">
      <c r="A505" s="308"/>
      <c r="B505" s="266"/>
      <c r="C505" s="263"/>
      <c r="D505" s="273"/>
      <c r="E505" s="46" t="s">
        <v>40</v>
      </c>
      <c r="F505" s="23" t="s">
        <v>51</v>
      </c>
      <c r="G505" s="24">
        <f t="shared" si="76"/>
        <v>9184</v>
      </c>
      <c r="H505" s="25">
        <v>2296</v>
      </c>
      <c r="I505" s="25">
        <v>2296</v>
      </c>
      <c r="J505" s="25">
        <v>2296</v>
      </c>
      <c r="K505" s="25">
        <v>2296</v>
      </c>
    </row>
    <row r="506" spans="1:11" ht="22.65" customHeight="1" x14ac:dyDescent="0.3">
      <c r="A506" s="308"/>
      <c r="B506" s="266"/>
      <c r="C506" s="263"/>
      <c r="D506" s="273"/>
      <c r="E506" s="46" t="s">
        <v>173</v>
      </c>
      <c r="F506" s="23" t="s">
        <v>178</v>
      </c>
      <c r="G506" s="24">
        <f t="shared" si="76"/>
        <v>2343</v>
      </c>
      <c r="H506" s="25">
        <v>1169</v>
      </c>
      <c r="I506" s="25">
        <v>1117</v>
      </c>
      <c r="J506" s="25">
        <v>29</v>
      </c>
      <c r="K506" s="25">
        <v>28</v>
      </c>
    </row>
    <row r="507" spans="1:11" ht="15" customHeight="1" x14ac:dyDescent="0.3">
      <c r="A507" s="308"/>
      <c r="B507" s="266"/>
      <c r="C507" s="263"/>
      <c r="D507" s="273"/>
      <c r="E507" s="46" t="s">
        <v>48</v>
      </c>
      <c r="F507" s="23" t="s">
        <v>59</v>
      </c>
      <c r="G507" s="24">
        <f t="shared" si="76"/>
        <v>15900</v>
      </c>
      <c r="H507" s="25">
        <v>3295</v>
      </c>
      <c r="I507" s="25">
        <v>5108</v>
      </c>
      <c r="J507" s="25">
        <v>3283</v>
      </c>
      <c r="K507" s="25">
        <v>4214</v>
      </c>
    </row>
    <row r="508" spans="1:11" ht="15" customHeight="1" x14ac:dyDescent="0.3">
      <c r="A508" s="308"/>
      <c r="B508" s="266"/>
      <c r="C508" s="263"/>
      <c r="D508" s="258"/>
      <c r="E508" s="46" t="s">
        <v>174</v>
      </c>
      <c r="F508" s="23" t="s">
        <v>179</v>
      </c>
      <c r="G508" s="24">
        <f t="shared" si="76"/>
        <v>124</v>
      </c>
      <c r="H508" s="25">
        <v>31</v>
      </c>
      <c r="I508" s="25">
        <v>31</v>
      </c>
      <c r="J508" s="25">
        <v>31</v>
      </c>
      <c r="K508" s="25">
        <v>31</v>
      </c>
    </row>
    <row r="509" spans="1:11" ht="15" customHeight="1" x14ac:dyDescent="0.3">
      <c r="A509" s="308"/>
      <c r="B509" s="267"/>
      <c r="C509" s="264"/>
      <c r="D509" s="268" t="s">
        <v>123</v>
      </c>
      <c r="E509" s="269"/>
      <c r="F509" s="270"/>
      <c r="G509" s="218">
        <f>SUM(G503:G508)</f>
        <v>29516</v>
      </c>
      <c r="H509" s="218">
        <f>SUM(H503:H508)</f>
        <v>6990</v>
      </c>
      <c r="I509" s="218">
        <f>SUM(I503:I508)</f>
        <v>9922</v>
      </c>
      <c r="J509" s="218">
        <f>SUM(J503:J508)</f>
        <v>5705</v>
      </c>
      <c r="K509" s="218">
        <f>SUM(K503:K508)</f>
        <v>6899</v>
      </c>
    </row>
    <row r="510" spans="1:11" ht="15" customHeight="1" x14ac:dyDescent="0.3">
      <c r="A510" s="308"/>
      <c r="B510" s="266" t="s">
        <v>137</v>
      </c>
      <c r="C510" s="263" t="s">
        <v>138</v>
      </c>
      <c r="D510" s="257">
        <v>151</v>
      </c>
      <c r="E510" s="46" t="s">
        <v>42</v>
      </c>
      <c r="F510" s="23" t="s">
        <v>53</v>
      </c>
      <c r="G510" s="24">
        <f t="shared" si="76"/>
        <v>2500</v>
      </c>
      <c r="H510" s="25">
        <v>600</v>
      </c>
      <c r="I510" s="25">
        <v>1000</v>
      </c>
      <c r="J510" s="25">
        <v>700</v>
      </c>
      <c r="K510" s="25">
        <v>200</v>
      </c>
    </row>
    <row r="511" spans="1:11" ht="15" customHeight="1" x14ac:dyDescent="0.3">
      <c r="A511" s="308"/>
      <c r="B511" s="266"/>
      <c r="C511" s="263"/>
      <c r="D511" s="273"/>
      <c r="E511" s="46" t="s">
        <v>43</v>
      </c>
      <c r="F511" s="5" t="s">
        <v>54</v>
      </c>
      <c r="G511" s="24">
        <f t="shared" si="76"/>
        <v>4000</v>
      </c>
      <c r="H511" s="25">
        <v>4000</v>
      </c>
      <c r="I511" s="25"/>
      <c r="J511" s="25"/>
      <c r="K511" s="25"/>
    </row>
    <row r="512" spans="1:11" ht="15" customHeight="1" x14ac:dyDescent="0.3">
      <c r="A512" s="308"/>
      <c r="B512" s="266"/>
      <c r="C512" s="263"/>
      <c r="D512" s="258"/>
      <c r="E512" s="46" t="s">
        <v>44</v>
      </c>
      <c r="F512" s="23" t="s">
        <v>55</v>
      </c>
      <c r="G512" s="24">
        <f t="shared" si="76"/>
        <v>10495</v>
      </c>
      <c r="H512" s="25">
        <v>500</v>
      </c>
      <c r="I512" s="25">
        <v>200</v>
      </c>
      <c r="J512" s="25">
        <v>9795</v>
      </c>
      <c r="K512" s="25"/>
    </row>
    <row r="513" spans="1:15" ht="15" customHeight="1" x14ac:dyDescent="0.3">
      <c r="A513" s="308"/>
      <c r="B513" s="266"/>
      <c r="C513" s="263"/>
      <c r="D513" s="90">
        <v>155</v>
      </c>
      <c r="E513" s="46" t="s">
        <v>44</v>
      </c>
      <c r="F513" s="23" t="s">
        <v>55</v>
      </c>
      <c r="G513" s="24">
        <f t="shared" si="76"/>
        <v>17370</v>
      </c>
      <c r="H513" s="25"/>
      <c r="I513" s="25">
        <v>17370</v>
      </c>
      <c r="J513" s="25"/>
      <c r="K513" s="25"/>
    </row>
    <row r="514" spans="1:15" ht="15" customHeight="1" thickBot="1" x14ac:dyDescent="0.35">
      <c r="A514" s="308"/>
      <c r="B514" s="266"/>
      <c r="C514" s="263"/>
      <c r="D514" s="278" t="s">
        <v>135</v>
      </c>
      <c r="E514" s="279"/>
      <c r="F514" s="280"/>
      <c r="G514" s="217">
        <f>SUM(G510:G513)</f>
        <v>34365</v>
      </c>
      <c r="H514" s="217">
        <f>SUM(H510:H512)</f>
        <v>5100</v>
      </c>
      <c r="I514" s="217">
        <f>SUM(I510:I513)</f>
        <v>18570</v>
      </c>
      <c r="J514" s="217">
        <f>SUM(J510:J512)</f>
        <v>10495</v>
      </c>
      <c r="K514" s="217">
        <f>SUM(K510:K512)</f>
        <v>200</v>
      </c>
    </row>
    <row r="515" spans="1:15" ht="15" customHeight="1" thickBot="1" x14ac:dyDescent="0.35">
      <c r="A515" s="229" t="s">
        <v>221</v>
      </c>
      <c r="B515" s="275" t="s">
        <v>222</v>
      </c>
      <c r="C515" s="276"/>
      <c r="D515" s="276"/>
      <c r="E515" s="276"/>
      <c r="F515" s="277"/>
      <c r="G515" s="230">
        <f>SUM(G521)</f>
        <v>762788</v>
      </c>
      <c r="H515" s="230">
        <f t="shared" ref="H515:K515" si="97">SUM(H521)</f>
        <v>230280</v>
      </c>
      <c r="I515" s="230">
        <f t="shared" si="97"/>
        <v>214270</v>
      </c>
      <c r="J515" s="230">
        <f t="shared" si="97"/>
        <v>205250</v>
      </c>
      <c r="K515" s="231">
        <f t="shared" si="97"/>
        <v>112988</v>
      </c>
    </row>
    <row r="516" spans="1:15" ht="24" customHeight="1" x14ac:dyDescent="0.3">
      <c r="A516" s="308"/>
      <c r="B516" s="266" t="s">
        <v>88</v>
      </c>
      <c r="C516" s="263" t="s">
        <v>89</v>
      </c>
      <c r="D516" s="273">
        <v>151</v>
      </c>
      <c r="E516" s="154" t="s">
        <v>45</v>
      </c>
      <c r="F516" s="159" t="s">
        <v>56</v>
      </c>
      <c r="G516" s="60">
        <f t="shared" si="76"/>
        <v>76200</v>
      </c>
      <c r="H516" s="61">
        <v>15000</v>
      </c>
      <c r="I516" s="61">
        <v>30000</v>
      </c>
      <c r="J516" s="61">
        <v>27000</v>
      </c>
      <c r="K516" s="61">
        <v>4200</v>
      </c>
    </row>
    <row r="517" spans="1:15" ht="15" customHeight="1" x14ac:dyDescent="0.3">
      <c r="A517" s="308"/>
      <c r="B517" s="266"/>
      <c r="C517" s="263"/>
      <c r="D517" s="258"/>
      <c r="E517" s="15" t="s">
        <v>46</v>
      </c>
      <c r="F517" s="79" t="s">
        <v>57</v>
      </c>
      <c r="G517" s="24">
        <f t="shared" si="76"/>
        <v>644828</v>
      </c>
      <c r="H517" s="25">
        <v>204000</v>
      </c>
      <c r="I517" s="25">
        <v>173000</v>
      </c>
      <c r="J517" s="25">
        <v>170000</v>
      </c>
      <c r="K517" s="25">
        <v>97828</v>
      </c>
      <c r="L517" s="104"/>
      <c r="M517" s="104"/>
      <c r="N517" s="104"/>
      <c r="O517" s="105"/>
    </row>
    <row r="518" spans="1:15" ht="15" customHeight="1" x14ac:dyDescent="0.3">
      <c r="A518" s="308"/>
      <c r="B518" s="266"/>
      <c r="C518" s="263"/>
      <c r="D518" s="97">
        <v>152</v>
      </c>
      <c r="E518" s="99" t="s">
        <v>46</v>
      </c>
      <c r="F518" s="100" t="s">
        <v>57</v>
      </c>
      <c r="G518" s="24">
        <f t="shared" si="76"/>
        <v>16760</v>
      </c>
      <c r="H518" s="25">
        <v>4280</v>
      </c>
      <c r="I518" s="25">
        <v>4270</v>
      </c>
      <c r="J518" s="25">
        <v>4250</v>
      </c>
      <c r="K518" s="25">
        <v>3960</v>
      </c>
      <c r="L518" s="104"/>
      <c r="M518" s="104"/>
      <c r="N518" s="104"/>
      <c r="O518" s="105"/>
    </row>
    <row r="519" spans="1:15" ht="15" customHeight="1" x14ac:dyDescent="0.3">
      <c r="A519" s="308"/>
      <c r="B519" s="266"/>
      <c r="C519" s="263"/>
      <c r="D519" s="15" t="s">
        <v>101</v>
      </c>
      <c r="E519" s="15" t="s">
        <v>46</v>
      </c>
      <c r="F519" s="79" t="s">
        <v>57</v>
      </c>
      <c r="G519" s="24">
        <f t="shared" si="76"/>
        <v>15000</v>
      </c>
      <c r="H519" s="25">
        <v>5000</v>
      </c>
      <c r="I519" s="25">
        <v>5000</v>
      </c>
      <c r="J519" s="25">
        <v>3000</v>
      </c>
      <c r="K519" s="25">
        <v>2000</v>
      </c>
    </row>
    <row r="520" spans="1:15" ht="15" customHeight="1" x14ac:dyDescent="0.3">
      <c r="A520" s="308"/>
      <c r="B520" s="266"/>
      <c r="C520" s="263"/>
      <c r="D520" s="43" t="s">
        <v>195</v>
      </c>
      <c r="E520" s="15" t="s">
        <v>46</v>
      </c>
      <c r="F520" s="5" t="s">
        <v>57</v>
      </c>
      <c r="G520" s="24">
        <f t="shared" si="76"/>
        <v>10000</v>
      </c>
      <c r="H520" s="25">
        <v>2000</v>
      </c>
      <c r="I520" s="25">
        <v>2000</v>
      </c>
      <c r="J520" s="25">
        <v>1000</v>
      </c>
      <c r="K520" s="25">
        <v>5000</v>
      </c>
    </row>
    <row r="521" spans="1:15" ht="15" customHeight="1" thickBot="1" x14ac:dyDescent="0.35">
      <c r="A521" s="308"/>
      <c r="B521" s="266"/>
      <c r="C521" s="263"/>
      <c r="D521" s="278" t="s">
        <v>92</v>
      </c>
      <c r="E521" s="279"/>
      <c r="F521" s="280"/>
      <c r="G521" s="217">
        <f>SUM(G516:G520)</f>
        <v>762788</v>
      </c>
      <c r="H521" s="217">
        <f>SUM(H516:H520)</f>
        <v>230280</v>
      </c>
      <c r="I521" s="217">
        <f>SUM(I516:I520)</f>
        <v>214270</v>
      </c>
      <c r="J521" s="217">
        <f>SUM(J516:J520)</f>
        <v>205250</v>
      </c>
      <c r="K521" s="217">
        <f>SUM(K516:K520)</f>
        <v>112988</v>
      </c>
    </row>
    <row r="522" spans="1:15" ht="15" customHeight="1" thickBot="1" x14ac:dyDescent="0.35">
      <c r="A522" s="229" t="s">
        <v>223</v>
      </c>
      <c r="B522" s="275" t="s">
        <v>224</v>
      </c>
      <c r="C522" s="276"/>
      <c r="D522" s="276"/>
      <c r="E522" s="276"/>
      <c r="F522" s="277"/>
      <c r="G522" s="230">
        <f>SUM(G527)</f>
        <v>512144</v>
      </c>
      <c r="H522" s="230">
        <f t="shared" ref="H522:K522" si="98">SUM(H527)</f>
        <v>132734</v>
      </c>
      <c r="I522" s="230">
        <f t="shared" si="98"/>
        <v>145411</v>
      </c>
      <c r="J522" s="230">
        <f t="shared" si="98"/>
        <v>121145</v>
      </c>
      <c r="K522" s="231">
        <f t="shared" si="98"/>
        <v>112854</v>
      </c>
    </row>
    <row r="523" spans="1:15" ht="15" customHeight="1" x14ac:dyDescent="0.3">
      <c r="A523" s="308"/>
      <c r="B523" s="266" t="s">
        <v>88</v>
      </c>
      <c r="C523" s="263" t="s">
        <v>89</v>
      </c>
      <c r="D523" s="154">
        <v>151</v>
      </c>
      <c r="E523" s="273" t="s">
        <v>90</v>
      </c>
      <c r="F523" s="369" t="s">
        <v>96</v>
      </c>
      <c r="G523" s="60">
        <f t="shared" si="76"/>
        <v>493949</v>
      </c>
      <c r="H523" s="61">
        <v>126751</v>
      </c>
      <c r="I523" s="61">
        <v>141341</v>
      </c>
      <c r="J523" s="61">
        <v>117074</v>
      </c>
      <c r="K523" s="61">
        <v>108783</v>
      </c>
    </row>
    <row r="524" spans="1:15" ht="15" customHeight="1" x14ac:dyDescent="0.3">
      <c r="A524" s="308"/>
      <c r="B524" s="266"/>
      <c r="C524" s="263"/>
      <c r="D524" s="99">
        <v>152</v>
      </c>
      <c r="E524" s="273"/>
      <c r="F524" s="369"/>
      <c r="G524" s="24">
        <f t="shared" si="76"/>
        <v>13286</v>
      </c>
      <c r="H524" s="25">
        <v>3324</v>
      </c>
      <c r="I524" s="25">
        <v>3320</v>
      </c>
      <c r="J524" s="25">
        <v>3321</v>
      </c>
      <c r="K524" s="25">
        <v>3321</v>
      </c>
    </row>
    <row r="525" spans="1:15" ht="15" customHeight="1" x14ac:dyDescent="0.3">
      <c r="A525" s="308"/>
      <c r="B525" s="266"/>
      <c r="C525" s="263"/>
      <c r="D525" s="15">
        <v>155</v>
      </c>
      <c r="E525" s="273"/>
      <c r="F525" s="369"/>
      <c r="G525" s="24">
        <f t="shared" si="76"/>
        <v>1909</v>
      </c>
      <c r="H525" s="25">
        <v>1909</v>
      </c>
      <c r="I525" s="25"/>
      <c r="J525" s="25"/>
      <c r="K525" s="25"/>
    </row>
    <row r="526" spans="1:15" ht="15" customHeight="1" x14ac:dyDescent="0.3">
      <c r="A526" s="308"/>
      <c r="B526" s="266"/>
      <c r="C526" s="263"/>
      <c r="D526" s="15" t="s">
        <v>195</v>
      </c>
      <c r="E526" s="258"/>
      <c r="F526" s="370"/>
      <c r="G526" s="24">
        <f t="shared" si="76"/>
        <v>3000</v>
      </c>
      <c r="H526" s="25">
        <v>750</v>
      </c>
      <c r="I526" s="25">
        <v>750</v>
      </c>
      <c r="J526" s="25">
        <v>750</v>
      </c>
      <c r="K526" s="25">
        <v>750</v>
      </c>
    </row>
    <row r="527" spans="1:15" ht="15" customHeight="1" thickBot="1" x14ac:dyDescent="0.35">
      <c r="A527" s="308"/>
      <c r="B527" s="266"/>
      <c r="C527" s="263"/>
      <c r="D527" s="278" t="s">
        <v>92</v>
      </c>
      <c r="E527" s="279"/>
      <c r="F527" s="280"/>
      <c r="G527" s="217">
        <f>SUM(G523:G526)</f>
        <v>512144</v>
      </c>
      <c r="H527" s="217">
        <f>SUM(H523:H526)</f>
        <v>132734</v>
      </c>
      <c r="I527" s="217">
        <f>SUM(I523:I526)</f>
        <v>145411</v>
      </c>
      <c r="J527" s="217">
        <f>SUM(J523:J526)</f>
        <v>121145</v>
      </c>
      <c r="K527" s="217">
        <f>SUM(K523:K526)</f>
        <v>112854</v>
      </c>
    </row>
    <row r="528" spans="1:15" ht="15" customHeight="1" thickBot="1" x14ac:dyDescent="0.35">
      <c r="A528" s="229" t="s">
        <v>225</v>
      </c>
      <c r="B528" s="318" t="s">
        <v>226</v>
      </c>
      <c r="C528" s="318"/>
      <c r="D528" s="318"/>
      <c r="E528" s="318"/>
      <c r="F528" s="318"/>
      <c r="G528" s="230">
        <f>SUM(G533)</f>
        <v>494805</v>
      </c>
      <c r="H528" s="230">
        <f t="shared" ref="H528:K528" si="99">SUM(H533)</f>
        <v>128089</v>
      </c>
      <c r="I528" s="230">
        <f t="shared" si="99"/>
        <v>125800</v>
      </c>
      <c r="J528" s="230">
        <f t="shared" si="99"/>
        <v>128413</v>
      </c>
      <c r="K528" s="231">
        <f t="shared" si="99"/>
        <v>112503</v>
      </c>
    </row>
    <row r="529" spans="1:11" ht="15" customHeight="1" x14ac:dyDescent="0.3">
      <c r="A529" s="339"/>
      <c r="B529" s="266" t="s">
        <v>111</v>
      </c>
      <c r="C529" s="263" t="s">
        <v>124</v>
      </c>
      <c r="D529" s="154">
        <v>142</v>
      </c>
      <c r="E529" s="347" t="s">
        <v>69</v>
      </c>
      <c r="F529" s="347" t="s">
        <v>82</v>
      </c>
      <c r="G529" s="60">
        <f t="shared" si="76"/>
        <v>446600</v>
      </c>
      <c r="H529" s="61">
        <v>112805</v>
      </c>
      <c r="I529" s="61">
        <v>116450</v>
      </c>
      <c r="J529" s="61">
        <v>108095</v>
      </c>
      <c r="K529" s="61">
        <v>109250</v>
      </c>
    </row>
    <row r="530" spans="1:11" ht="15" customHeight="1" x14ac:dyDescent="0.3">
      <c r="A530" s="339"/>
      <c r="B530" s="266"/>
      <c r="C530" s="263"/>
      <c r="D530" s="15">
        <v>151</v>
      </c>
      <c r="E530" s="273"/>
      <c r="F530" s="273"/>
      <c r="G530" s="24">
        <f t="shared" si="76"/>
        <v>41461</v>
      </c>
      <c r="H530" s="25">
        <v>9340</v>
      </c>
      <c r="I530" s="25">
        <v>9350</v>
      </c>
      <c r="J530" s="25">
        <v>20318</v>
      </c>
      <c r="K530" s="25">
        <v>2453</v>
      </c>
    </row>
    <row r="531" spans="1:11" ht="15" customHeight="1" x14ac:dyDescent="0.3">
      <c r="A531" s="339"/>
      <c r="B531" s="266"/>
      <c r="C531" s="263"/>
      <c r="D531" s="15">
        <v>155</v>
      </c>
      <c r="E531" s="273"/>
      <c r="F531" s="273"/>
      <c r="G531" s="24">
        <f t="shared" si="76"/>
        <v>5944</v>
      </c>
      <c r="H531" s="25">
        <v>5944</v>
      </c>
      <c r="I531" s="25"/>
      <c r="J531" s="25"/>
      <c r="K531" s="25"/>
    </row>
    <row r="532" spans="1:11" ht="15" customHeight="1" x14ac:dyDescent="0.3">
      <c r="A532" s="339"/>
      <c r="B532" s="266"/>
      <c r="C532" s="263"/>
      <c r="D532" s="212" t="s">
        <v>195</v>
      </c>
      <c r="E532" s="258"/>
      <c r="F532" s="258"/>
      <c r="G532" s="24">
        <f t="shared" si="76"/>
        <v>800</v>
      </c>
      <c r="H532" s="131"/>
      <c r="I532" s="131"/>
      <c r="J532" s="131"/>
      <c r="K532" s="131">
        <v>800</v>
      </c>
    </row>
    <row r="533" spans="1:11" ht="15" customHeight="1" thickBot="1" x14ac:dyDescent="0.35">
      <c r="A533" s="339"/>
      <c r="B533" s="266"/>
      <c r="C533" s="263"/>
      <c r="D533" s="278" t="s">
        <v>123</v>
      </c>
      <c r="E533" s="279"/>
      <c r="F533" s="280"/>
      <c r="G533" s="217">
        <f>SUM(G529:G532)</f>
        <v>494805</v>
      </c>
      <c r="H533" s="217">
        <f t="shared" ref="H533:K533" si="100">SUM(H529:H532)</f>
        <v>128089</v>
      </c>
      <c r="I533" s="217">
        <f t="shared" si="100"/>
        <v>125800</v>
      </c>
      <c r="J533" s="217">
        <f t="shared" si="100"/>
        <v>128413</v>
      </c>
      <c r="K533" s="217">
        <f t="shared" si="100"/>
        <v>112503</v>
      </c>
    </row>
    <row r="534" spans="1:11" ht="15" customHeight="1" thickBot="1" x14ac:dyDescent="0.35">
      <c r="A534" s="229" t="s">
        <v>229</v>
      </c>
      <c r="B534" s="275" t="s">
        <v>227</v>
      </c>
      <c r="C534" s="276"/>
      <c r="D534" s="276"/>
      <c r="E534" s="276"/>
      <c r="F534" s="277"/>
      <c r="G534" s="230">
        <f>SUM(G537)</f>
        <v>326815</v>
      </c>
      <c r="H534" s="230">
        <f t="shared" ref="H534:K534" si="101">SUM(H537)</f>
        <v>91032</v>
      </c>
      <c r="I534" s="230">
        <f t="shared" si="101"/>
        <v>84793</v>
      </c>
      <c r="J534" s="230">
        <f t="shared" si="101"/>
        <v>84215</v>
      </c>
      <c r="K534" s="231">
        <f t="shared" si="101"/>
        <v>66775</v>
      </c>
    </row>
    <row r="535" spans="1:11" ht="15" customHeight="1" x14ac:dyDescent="0.3">
      <c r="A535" s="308"/>
      <c r="B535" s="266" t="s">
        <v>130</v>
      </c>
      <c r="C535" s="263" t="s">
        <v>129</v>
      </c>
      <c r="D535" s="154">
        <v>151</v>
      </c>
      <c r="E535" s="273" t="s">
        <v>48</v>
      </c>
      <c r="F535" s="313" t="s">
        <v>59</v>
      </c>
      <c r="G535" s="60">
        <f t="shared" si="76"/>
        <v>326645</v>
      </c>
      <c r="H535" s="61">
        <v>90862</v>
      </c>
      <c r="I535" s="61">
        <v>84793</v>
      </c>
      <c r="J535" s="61">
        <v>84215</v>
      </c>
      <c r="K535" s="61">
        <v>66775</v>
      </c>
    </row>
    <row r="536" spans="1:11" ht="15" customHeight="1" x14ac:dyDescent="0.3">
      <c r="A536" s="308"/>
      <c r="B536" s="266"/>
      <c r="C536" s="263"/>
      <c r="D536" s="15">
        <v>155</v>
      </c>
      <c r="E536" s="258"/>
      <c r="F536" s="314"/>
      <c r="G536" s="24">
        <f t="shared" si="76"/>
        <v>170</v>
      </c>
      <c r="H536" s="25">
        <v>170</v>
      </c>
      <c r="I536" s="25"/>
      <c r="J536" s="25"/>
      <c r="K536" s="25"/>
    </row>
    <row r="537" spans="1:11" ht="15" customHeight="1" thickBot="1" x14ac:dyDescent="0.35">
      <c r="A537" s="308"/>
      <c r="B537" s="266"/>
      <c r="C537" s="263"/>
      <c r="D537" s="278" t="s">
        <v>127</v>
      </c>
      <c r="E537" s="279"/>
      <c r="F537" s="280"/>
      <c r="G537" s="217">
        <f>SUM(G535:G536)</f>
        <v>326815</v>
      </c>
      <c r="H537" s="217">
        <f>SUM(H535:H536)</f>
        <v>91032</v>
      </c>
      <c r="I537" s="217">
        <f>SUM(I535:I536)</f>
        <v>84793</v>
      </c>
      <c r="J537" s="217">
        <f>SUM(J535:J536)</f>
        <v>84215</v>
      </c>
      <c r="K537" s="217">
        <f>SUM(K535:K536)</f>
        <v>66775</v>
      </c>
    </row>
    <row r="538" spans="1:11" ht="15" customHeight="1" thickBot="1" x14ac:dyDescent="0.35">
      <c r="A538" s="229" t="s">
        <v>228</v>
      </c>
      <c r="B538" s="275" t="s">
        <v>230</v>
      </c>
      <c r="C538" s="276"/>
      <c r="D538" s="276"/>
      <c r="E538" s="276"/>
      <c r="F538" s="277"/>
      <c r="G538" s="230">
        <f>SUM(G547,G549,G551)</f>
        <v>1940264</v>
      </c>
      <c r="H538" s="230">
        <f t="shared" ref="H538:K538" si="102">SUM(H547,H549,H551)</f>
        <v>301242</v>
      </c>
      <c r="I538" s="230">
        <f t="shared" si="102"/>
        <v>735102</v>
      </c>
      <c r="J538" s="230">
        <f t="shared" si="102"/>
        <v>616423</v>
      </c>
      <c r="K538" s="231">
        <f t="shared" si="102"/>
        <v>287497</v>
      </c>
    </row>
    <row r="539" spans="1:11" ht="27.75" customHeight="1" x14ac:dyDescent="0.3">
      <c r="A539" s="308"/>
      <c r="B539" s="266" t="s">
        <v>110</v>
      </c>
      <c r="C539" s="263" t="s">
        <v>107</v>
      </c>
      <c r="D539" s="156" t="s">
        <v>297</v>
      </c>
      <c r="E539" s="273" t="s">
        <v>182</v>
      </c>
      <c r="F539" s="271" t="s">
        <v>183</v>
      </c>
      <c r="G539" s="60">
        <f t="shared" si="76"/>
        <v>640189</v>
      </c>
      <c r="H539" s="61">
        <v>152825</v>
      </c>
      <c r="I539" s="61">
        <v>254912</v>
      </c>
      <c r="J539" s="61">
        <v>51874</v>
      </c>
      <c r="K539" s="61">
        <v>180578</v>
      </c>
    </row>
    <row r="540" spans="1:11" ht="25.95" customHeight="1" x14ac:dyDescent="0.3">
      <c r="A540" s="308"/>
      <c r="B540" s="266"/>
      <c r="C540" s="263"/>
      <c r="D540" s="16" t="s">
        <v>298</v>
      </c>
      <c r="E540" s="273"/>
      <c r="F540" s="271"/>
      <c r="G540" s="24">
        <f t="shared" si="76"/>
        <v>111721</v>
      </c>
      <c r="H540" s="25">
        <v>30508</v>
      </c>
      <c r="I540" s="25">
        <v>49880</v>
      </c>
      <c r="J540" s="25">
        <v>11073</v>
      </c>
      <c r="K540" s="25">
        <v>20260</v>
      </c>
    </row>
    <row r="541" spans="1:11" ht="20.25" customHeight="1" x14ac:dyDescent="0.3">
      <c r="A541" s="308"/>
      <c r="B541" s="266"/>
      <c r="C541" s="263"/>
      <c r="D541" s="15">
        <v>151</v>
      </c>
      <c r="E541" s="273"/>
      <c r="F541" s="271"/>
      <c r="G541" s="48">
        <f t="shared" si="76"/>
        <v>337373</v>
      </c>
      <c r="H541" s="25">
        <v>101528</v>
      </c>
      <c r="I541" s="25">
        <v>119810</v>
      </c>
      <c r="J541" s="25">
        <v>53676</v>
      </c>
      <c r="K541" s="25">
        <v>62359</v>
      </c>
    </row>
    <row r="542" spans="1:11" ht="18.75" customHeight="1" x14ac:dyDescent="0.3">
      <c r="A542" s="308"/>
      <c r="B542" s="266"/>
      <c r="C542" s="263"/>
      <c r="D542" s="15">
        <v>155</v>
      </c>
      <c r="E542" s="273"/>
      <c r="F542" s="271"/>
      <c r="G542" s="48">
        <f t="shared" si="76"/>
        <v>581</v>
      </c>
      <c r="H542" s="25">
        <v>581</v>
      </c>
      <c r="I542" s="25"/>
      <c r="J542" s="25"/>
      <c r="K542" s="25"/>
    </row>
    <row r="543" spans="1:11" ht="18.75" customHeight="1" x14ac:dyDescent="0.3">
      <c r="A543" s="308"/>
      <c r="B543" s="266"/>
      <c r="C543" s="263"/>
      <c r="D543" s="212">
        <v>159</v>
      </c>
      <c r="E543" s="273"/>
      <c r="F543" s="271"/>
      <c r="G543" s="48">
        <f t="shared" si="76"/>
        <v>7200</v>
      </c>
      <c r="H543" s="25"/>
      <c r="I543" s="25"/>
      <c r="J543" s="25"/>
      <c r="K543" s="25">
        <v>7200</v>
      </c>
    </row>
    <row r="544" spans="1:11" ht="16.5" customHeight="1" x14ac:dyDescent="0.3">
      <c r="A544" s="308"/>
      <c r="B544" s="266"/>
      <c r="C544" s="263"/>
      <c r="D544" s="15" t="s">
        <v>101</v>
      </c>
      <c r="E544" s="273"/>
      <c r="F544" s="271"/>
      <c r="G544" s="48">
        <f t="shared" si="76"/>
        <v>2110</v>
      </c>
      <c r="H544" s="25">
        <v>800</v>
      </c>
      <c r="I544" s="25">
        <v>300</v>
      </c>
      <c r="J544" s="25">
        <v>500</v>
      </c>
      <c r="K544" s="25">
        <v>510</v>
      </c>
    </row>
    <row r="545" spans="1:11" ht="18" customHeight="1" x14ac:dyDescent="0.3">
      <c r="A545" s="308"/>
      <c r="B545" s="266"/>
      <c r="C545" s="263"/>
      <c r="D545" s="15" t="s">
        <v>195</v>
      </c>
      <c r="E545" s="273"/>
      <c r="F545" s="271"/>
      <c r="G545" s="48">
        <f t="shared" si="76"/>
        <v>44390</v>
      </c>
      <c r="H545" s="25">
        <v>13100</v>
      </c>
      <c r="I545" s="25">
        <v>9800</v>
      </c>
      <c r="J545" s="25">
        <v>5200</v>
      </c>
      <c r="K545" s="25">
        <v>16290</v>
      </c>
    </row>
    <row r="546" spans="1:11" ht="18" customHeight="1" x14ac:dyDescent="0.3">
      <c r="A546" s="308"/>
      <c r="B546" s="266"/>
      <c r="C546" s="263"/>
      <c r="D546" s="102" t="s">
        <v>102</v>
      </c>
      <c r="E546" s="258"/>
      <c r="F546" s="272"/>
      <c r="G546" s="48">
        <f t="shared" si="76"/>
        <v>1500</v>
      </c>
      <c r="H546" s="25">
        <v>1500</v>
      </c>
      <c r="I546" s="25"/>
      <c r="J546" s="25"/>
      <c r="K546" s="25"/>
    </row>
    <row r="547" spans="1:11" ht="15" customHeight="1" x14ac:dyDescent="0.3">
      <c r="A547" s="308"/>
      <c r="B547" s="267"/>
      <c r="C547" s="264"/>
      <c r="D547" s="268" t="s">
        <v>108</v>
      </c>
      <c r="E547" s="269"/>
      <c r="F547" s="270"/>
      <c r="G547" s="218">
        <f>SUM(G539:G546)</f>
        <v>1145064</v>
      </c>
      <c r="H547" s="218">
        <f t="shared" ref="H547:K547" si="103">SUM(H539:H546)</f>
        <v>300842</v>
      </c>
      <c r="I547" s="218">
        <f t="shared" si="103"/>
        <v>434702</v>
      </c>
      <c r="J547" s="218">
        <f t="shared" si="103"/>
        <v>122323</v>
      </c>
      <c r="K547" s="218">
        <f t="shared" si="103"/>
        <v>287197</v>
      </c>
    </row>
    <row r="548" spans="1:11" ht="18" customHeight="1" x14ac:dyDescent="0.3">
      <c r="A548" s="308"/>
      <c r="B548" s="265" t="s">
        <v>111</v>
      </c>
      <c r="C548" s="262" t="s">
        <v>124</v>
      </c>
      <c r="D548" s="15">
        <v>142</v>
      </c>
      <c r="E548" s="15" t="s">
        <v>174</v>
      </c>
      <c r="F548" s="23" t="s">
        <v>179</v>
      </c>
      <c r="G548" s="24">
        <f t="shared" si="76"/>
        <v>1200</v>
      </c>
      <c r="H548" s="25">
        <v>400</v>
      </c>
      <c r="I548" s="25">
        <v>400</v>
      </c>
      <c r="J548" s="25">
        <v>100</v>
      </c>
      <c r="K548" s="25">
        <v>300</v>
      </c>
    </row>
    <row r="549" spans="1:11" ht="21.75" customHeight="1" x14ac:dyDescent="0.3">
      <c r="A549" s="308"/>
      <c r="B549" s="267"/>
      <c r="C549" s="264"/>
      <c r="D549" s="268" t="s">
        <v>123</v>
      </c>
      <c r="E549" s="269"/>
      <c r="F549" s="270"/>
      <c r="G549" s="218">
        <f>SUM(G548)</f>
        <v>1200</v>
      </c>
      <c r="H549" s="218">
        <f t="shared" ref="H549:K549" si="104">SUM(H548)</f>
        <v>400</v>
      </c>
      <c r="I549" s="218">
        <f t="shared" si="104"/>
        <v>400</v>
      </c>
      <c r="J549" s="218">
        <f t="shared" si="104"/>
        <v>100</v>
      </c>
      <c r="K549" s="218">
        <f t="shared" si="104"/>
        <v>300</v>
      </c>
    </row>
    <row r="550" spans="1:11" ht="27.75" customHeight="1" x14ac:dyDescent="0.3">
      <c r="A550" s="308"/>
      <c r="B550" s="265" t="s">
        <v>140</v>
      </c>
      <c r="C550" s="262" t="s">
        <v>141</v>
      </c>
      <c r="D550" s="15">
        <v>147</v>
      </c>
      <c r="E550" s="15" t="s">
        <v>182</v>
      </c>
      <c r="F550" s="23" t="s">
        <v>183</v>
      </c>
      <c r="G550" s="24">
        <f t="shared" si="76"/>
        <v>794000</v>
      </c>
      <c r="H550" s="25"/>
      <c r="I550" s="25">
        <v>300000</v>
      </c>
      <c r="J550" s="25">
        <v>494000</v>
      </c>
      <c r="K550" s="25"/>
    </row>
    <row r="551" spans="1:11" ht="15" customHeight="1" thickBot="1" x14ac:dyDescent="0.35">
      <c r="A551" s="308"/>
      <c r="B551" s="266"/>
      <c r="C551" s="263"/>
      <c r="D551" s="278" t="s">
        <v>139</v>
      </c>
      <c r="E551" s="279"/>
      <c r="F551" s="280"/>
      <c r="G551" s="217">
        <f>SUM(G550)</f>
        <v>794000</v>
      </c>
      <c r="H551" s="217">
        <f t="shared" ref="H551:K551" si="105">SUM(H550)</f>
        <v>0</v>
      </c>
      <c r="I551" s="217">
        <f t="shared" si="105"/>
        <v>300000</v>
      </c>
      <c r="J551" s="217">
        <f t="shared" si="105"/>
        <v>494000</v>
      </c>
      <c r="K551" s="217">
        <f t="shared" si="105"/>
        <v>0</v>
      </c>
    </row>
    <row r="552" spans="1:11" ht="20.399999999999999" customHeight="1" thickBot="1" x14ac:dyDescent="0.35">
      <c r="A552" s="229" t="s">
        <v>231</v>
      </c>
      <c r="B552" s="309" t="s">
        <v>232</v>
      </c>
      <c r="C552" s="310"/>
      <c r="D552" s="310"/>
      <c r="E552" s="310"/>
      <c r="F552" s="311"/>
      <c r="G552" s="238">
        <f>SUM(G554,G566,G568)</f>
        <v>998072</v>
      </c>
      <c r="H552" s="239">
        <f t="shared" ref="H552:K552" si="106">SUM(H554,H566,H568)</f>
        <v>274047</v>
      </c>
      <c r="I552" s="239">
        <f t="shared" si="106"/>
        <v>404547</v>
      </c>
      <c r="J552" s="239">
        <f t="shared" si="106"/>
        <v>94365</v>
      </c>
      <c r="K552" s="239">
        <f t="shared" si="106"/>
        <v>225113</v>
      </c>
    </row>
    <row r="553" spans="1:11" ht="25.95" customHeight="1" x14ac:dyDescent="0.3">
      <c r="A553" s="393"/>
      <c r="B553" s="266" t="s">
        <v>88</v>
      </c>
      <c r="C553" s="396" t="s">
        <v>89</v>
      </c>
      <c r="D553" s="204" t="s">
        <v>282</v>
      </c>
      <c r="E553" s="206" t="s">
        <v>182</v>
      </c>
      <c r="F553" s="199" t="s">
        <v>183</v>
      </c>
      <c r="G553" s="24">
        <f>SUM(H553:K553)</f>
        <v>1000</v>
      </c>
      <c r="H553" s="25"/>
      <c r="I553" s="25"/>
      <c r="J553" s="25">
        <v>1000</v>
      </c>
      <c r="K553" s="25"/>
    </row>
    <row r="554" spans="1:11" ht="24.45" customHeight="1" x14ac:dyDescent="0.3">
      <c r="A554" s="394"/>
      <c r="B554" s="267"/>
      <c r="C554" s="392"/>
      <c r="D554" s="268" t="s">
        <v>92</v>
      </c>
      <c r="E554" s="269"/>
      <c r="F554" s="270"/>
      <c r="G554" s="240">
        <f>SUM(G553)</f>
        <v>1000</v>
      </c>
      <c r="H554" s="241">
        <f t="shared" ref="H554:K554" si="107">SUM(H553)</f>
        <v>0</v>
      </c>
      <c r="I554" s="241">
        <f t="shared" si="107"/>
        <v>0</v>
      </c>
      <c r="J554" s="241">
        <f t="shared" si="107"/>
        <v>1000</v>
      </c>
      <c r="K554" s="241">
        <f t="shared" si="107"/>
        <v>0</v>
      </c>
    </row>
    <row r="555" spans="1:11" ht="37.5" customHeight="1" x14ac:dyDescent="0.3">
      <c r="A555" s="394"/>
      <c r="B555" s="266" t="s">
        <v>110</v>
      </c>
      <c r="C555" s="263" t="s">
        <v>107</v>
      </c>
      <c r="D555" s="271" t="s">
        <v>297</v>
      </c>
      <c r="E555" s="154" t="s">
        <v>144</v>
      </c>
      <c r="F555" s="159" t="s">
        <v>168</v>
      </c>
      <c r="G555" s="60">
        <f t="shared" si="76"/>
        <v>30573</v>
      </c>
      <c r="H555" s="61">
        <v>13610</v>
      </c>
      <c r="I555" s="61">
        <v>15905</v>
      </c>
      <c r="J555" s="61">
        <v>580</v>
      </c>
      <c r="K555" s="61">
        <v>478</v>
      </c>
    </row>
    <row r="556" spans="1:11" ht="27" customHeight="1" x14ac:dyDescent="0.3">
      <c r="A556" s="394"/>
      <c r="B556" s="266"/>
      <c r="C556" s="263"/>
      <c r="D556" s="272"/>
      <c r="E556" s="46" t="s">
        <v>182</v>
      </c>
      <c r="F556" s="23" t="s">
        <v>183</v>
      </c>
      <c r="G556" s="24">
        <f t="shared" si="76"/>
        <v>450018</v>
      </c>
      <c r="H556" s="25">
        <v>115300</v>
      </c>
      <c r="I556" s="25">
        <v>187377</v>
      </c>
      <c r="J556" s="25">
        <v>36149</v>
      </c>
      <c r="K556" s="25">
        <v>111192</v>
      </c>
    </row>
    <row r="557" spans="1:11" ht="27" customHeight="1" x14ac:dyDescent="0.3">
      <c r="A557" s="394"/>
      <c r="B557" s="266"/>
      <c r="C557" s="263"/>
      <c r="D557" s="274" t="s">
        <v>298</v>
      </c>
      <c r="E557" s="108" t="s">
        <v>144</v>
      </c>
      <c r="F557" s="23" t="s">
        <v>168</v>
      </c>
      <c r="G557" s="24">
        <f t="shared" si="76"/>
        <v>8366</v>
      </c>
      <c r="H557" s="25">
        <v>2095</v>
      </c>
      <c r="I557" s="25">
        <v>3513</v>
      </c>
      <c r="J557" s="25">
        <v>670</v>
      </c>
      <c r="K557" s="25">
        <v>2088</v>
      </c>
    </row>
    <row r="558" spans="1:11" ht="27" customHeight="1" x14ac:dyDescent="0.3">
      <c r="A558" s="394"/>
      <c r="B558" s="266"/>
      <c r="C558" s="263"/>
      <c r="D558" s="272"/>
      <c r="E558" s="46" t="s">
        <v>182</v>
      </c>
      <c r="F558" s="23" t="s">
        <v>183</v>
      </c>
      <c r="G558" s="24">
        <f t="shared" si="76"/>
        <v>108993</v>
      </c>
      <c r="H558" s="25">
        <v>27240</v>
      </c>
      <c r="I558" s="25">
        <v>45764</v>
      </c>
      <c r="J558" s="25">
        <v>9244</v>
      </c>
      <c r="K558" s="25">
        <v>26745</v>
      </c>
    </row>
    <row r="559" spans="1:11" ht="24" customHeight="1" x14ac:dyDescent="0.3">
      <c r="A559" s="394"/>
      <c r="B559" s="266"/>
      <c r="C559" s="263"/>
      <c r="D559" s="31">
        <v>151</v>
      </c>
      <c r="E559" s="46" t="s">
        <v>182</v>
      </c>
      <c r="F559" s="23" t="s">
        <v>183</v>
      </c>
      <c r="G559" s="24">
        <f t="shared" si="76"/>
        <v>293750</v>
      </c>
      <c r="H559" s="25">
        <v>83707</v>
      </c>
      <c r="I559" s="25">
        <v>120241</v>
      </c>
      <c r="J559" s="25">
        <v>29400</v>
      </c>
      <c r="K559" s="25">
        <v>60402</v>
      </c>
    </row>
    <row r="560" spans="1:11" ht="40.65" customHeight="1" x14ac:dyDescent="0.3">
      <c r="A560" s="394"/>
      <c r="B560" s="266"/>
      <c r="C560" s="263"/>
      <c r="D560" s="36">
        <v>151</v>
      </c>
      <c r="E560" s="46" t="s">
        <v>144</v>
      </c>
      <c r="F560" s="23" t="s">
        <v>168</v>
      </c>
      <c r="G560" s="24">
        <f t="shared" si="76"/>
        <v>45667</v>
      </c>
      <c r="H560" s="25">
        <v>11280</v>
      </c>
      <c r="I560" s="25">
        <v>18187</v>
      </c>
      <c r="J560" s="25">
        <v>1800</v>
      </c>
      <c r="K560" s="25">
        <v>14400</v>
      </c>
    </row>
    <row r="561" spans="1:11" ht="19.5" customHeight="1" x14ac:dyDescent="0.3">
      <c r="A561" s="394"/>
      <c r="B561" s="266"/>
      <c r="C561" s="263"/>
      <c r="D561" s="46">
        <v>155</v>
      </c>
      <c r="E561" s="273" t="s">
        <v>182</v>
      </c>
      <c r="F561" s="313" t="s">
        <v>183</v>
      </c>
      <c r="G561" s="24">
        <f t="shared" si="76"/>
        <v>105</v>
      </c>
      <c r="H561" s="25">
        <v>105</v>
      </c>
      <c r="I561" s="25"/>
      <c r="J561" s="25"/>
      <c r="K561" s="25"/>
    </row>
    <row r="562" spans="1:11" ht="19.5" customHeight="1" x14ac:dyDescent="0.3">
      <c r="A562" s="394"/>
      <c r="B562" s="266"/>
      <c r="C562" s="263"/>
      <c r="D562" s="46">
        <v>159</v>
      </c>
      <c r="E562" s="273"/>
      <c r="F562" s="313"/>
      <c r="G562" s="24">
        <f t="shared" si="76"/>
        <v>3800</v>
      </c>
      <c r="H562" s="25">
        <v>3800</v>
      </c>
      <c r="I562" s="25"/>
      <c r="J562" s="25"/>
      <c r="K562" s="25"/>
    </row>
    <row r="563" spans="1:11" ht="20.25" customHeight="1" x14ac:dyDescent="0.3">
      <c r="A563" s="394"/>
      <c r="B563" s="266"/>
      <c r="C563" s="263"/>
      <c r="D563" s="46" t="s">
        <v>101</v>
      </c>
      <c r="E563" s="273"/>
      <c r="F563" s="313"/>
      <c r="G563" s="24">
        <f t="shared" si="76"/>
        <v>600</v>
      </c>
      <c r="H563" s="25">
        <v>200</v>
      </c>
      <c r="I563" s="25">
        <v>200</v>
      </c>
      <c r="J563" s="25">
        <v>100</v>
      </c>
      <c r="K563" s="25">
        <v>100</v>
      </c>
    </row>
    <row r="564" spans="1:11" ht="18" customHeight="1" x14ac:dyDescent="0.3">
      <c r="A564" s="394"/>
      <c r="B564" s="266"/>
      <c r="C564" s="263"/>
      <c r="D564" s="46" t="s">
        <v>195</v>
      </c>
      <c r="E564" s="258"/>
      <c r="F564" s="314"/>
      <c r="G564" s="24">
        <f t="shared" si="76"/>
        <v>35000</v>
      </c>
      <c r="H564" s="25">
        <v>11200</v>
      </c>
      <c r="I564" s="25">
        <v>7950</v>
      </c>
      <c r="J564" s="25">
        <v>9950</v>
      </c>
      <c r="K564" s="25">
        <v>5900</v>
      </c>
    </row>
    <row r="565" spans="1:11" ht="38.25" customHeight="1" x14ac:dyDescent="0.3">
      <c r="A565" s="394"/>
      <c r="B565" s="266"/>
      <c r="C565" s="263"/>
      <c r="D565" s="15" t="s">
        <v>233</v>
      </c>
      <c r="E565" s="15" t="s">
        <v>144</v>
      </c>
      <c r="F565" s="23" t="s">
        <v>168</v>
      </c>
      <c r="G565" s="24">
        <f t="shared" si="76"/>
        <v>19000</v>
      </c>
      <c r="H565" s="25">
        <v>5110</v>
      </c>
      <c r="I565" s="25">
        <v>5110</v>
      </c>
      <c r="J565" s="25">
        <v>5172</v>
      </c>
      <c r="K565" s="25">
        <v>3608</v>
      </c>
    </row>
    <row r="566" spans="1:11" ht="15" customHeight="1" x14ac:dyDescent="0.3">
      <c r="A566" s="394"/>
      <c r="B566" s="267"/>
      <c r="C566" s="264"/>
      <c r="D566" s="268" t="s">
        <v>108</v>
      </c>
      <c r="E566" s="269"/>
      <c r="F566" s="270"/>
      <c r="G566" s="218">
        <f>SUM(G555:G565)</f>
        <v>995872</v>
      </c>
      <c r="H566" s="218">
        <f t="shared" ref="H566:K566" si="108">SUM(H555:H565)</f>
        <v>273647</v>
      </c>
      <c r="I566" s="218">
        <f t="shared" si="108"/>
        <v>404247</v>
      </c>
      <c r="J566" s="218">
        <f t="shared" si="108"/>
        <v>93065</v>
      </c>
      <c r="K566" s="218">
        <f t="shared" si="108"/>
        <v>224913</v>
      </c>
    </row>
    <row r="567" spans="1:11" ht="15" customHeight="1" x14ac:dyDescent="0.3">
      <c r="A567" s="394"/>
      <c r="B567" s="265" t="s">
        <v>111</v>
      </c>
      <c r="C567" s="262" t="s">
        <v>124</v>
      </c>
      <c r="D567" s="15">
        <v>142</v>
      </c>
      <c r="E567" s="15" t="s">
        <v>174</v>
      </c>
      <c r="F567" s="23" t="s">
        <v>179</v>
      </c>
      <c r="G567" s="24">
        <f t="shared" si="76"/>
        <v>1200</v>
      </c>
      <c r="H567" s="21">
        <v>400</v>
      </c>
      <c r="I567" s="21">
        <v>300</v>
      </c>
      <c r="J567" s="21">
        <v>300</v>
      </c>
      <c r="K567" s="21">
        <v>200</v>
      </c>
    </row>
    <row r="568" spans="1:11" ht="23.25" customHeight="1" thickBot="1" x14ac:dyDescent="0.35">
      <c r="A568" s="395"/>
      <c r="B568" s="266"/>
      <c r="C568" s="263"/>
      <c r="D568" s="278" t="s">
        <v>123</v>
      </c>
      <c r="E568" s="279"/>
      <c r="F568" s="280"/>
      <c r="G568" s="217">
        <f>SUM(G567)</f>
        <v>1200</v>
      </c>
      <c r="H568" s="217">
        <f t="shared" ref="H568:K568" si="109">SUM(H567)</f>
        <v>400</v>
      </c>
      <c r="I568" s="217">
        <f t="shared" si="109"/>
        <v>300</v>
      </c>
      <c r="J568" s="217">
        <f t="shared" si="109"/>
        <v>300</v>
      </c>
      <c r="K568" s="217">
        <f t="shared" si="109"/>
        <v>200</v>
      </c>
    </row>
    <row r="569" spans="1:11" ht="15" customHeight="1" thickBot="1" x14ac:dyDescent="0.35">
      <c r="A569" s="229" t="s">
        <v>234</v>
      </c>
      <c r="B569" s="275" t="s">
        <v>235</v>
      </c>
      <c r="C569" s="276"/>
      <c r="D569" s="276"/>
      <c r="E569" s="276"/>
      <c r="F569" s="277"/>
      <c r="G569" s="230">
        <f>SUM(G580,G582,G584)</f>
        <v>1528977</v>
      </c>
      <c r="H569" s="230">
        <f t="shared" ref="H569:K569" si="110">SUM(H580,H582,H584)</f>
        <v>394402</v>
      </c>
      <c r="I569" s="230">
        <f t="shared" si="110"/>
        <v>602937</v>
      </c>
      <c r="J569" s="230">
        <f t="shared" si="110"/>
        <v>168595</v>
      </c>
      <c r="K569" s="230">
        <f t="shared" si="110"/>
        <v>363043</v>
      </c>
    </row>
    <row r="570" spans="1:11" ht="31.65" customHeight="1" x14ac:dyDescent="0.3">
      <c r="A570" s="377"/>
      <c r="B570" s="266" t="s">
        <v>110</v>
      </c>
      <c r="C570" s="263" t="s">
        <v>107</v>
      </c>
      <c r="D570" s="167" t="s">
        <v>297</v>
      </c>
      <c r="E570" s="154" t="s">
        <v>182</v>
      </c>
      <c r="F570" s="159" t="s">
        <v>183</v>
      </c>
      <c r="G570" s="60">
        <f t="shared" si="38"/>
        <v>877179</v>
      </c>
      <c r="H570" s="61">
        <v>218984</v>
      </c>
      <c r="I570" s="61">
        <v>364892</v>
      </c>
      <c r="J570" s="61">
        <v>73077</v>
      </c>
      <c r="K570" s="61">
        <v>220226</v>
      </c>
    </row>
    <row r="571" spans="1:11" ht="31.65" customHeight="1" x14ac:dyDescent="0.3">
      <c r="A571" s="308"/>
      <c r="B571" s="266"/>
      <c r="C571" s="263"/>
      <c r="D571" s="163" t="s">
        <v>298</v>
      </c>
      <c r="E571" s="108" t="s">
        <v>182</v>
      </c>
      <c r="F571" s="23" t="s">
        <v>183</v>
      </c>
      <c r="G571" s="24">
        <f t="shared" si="38"/>
        <v>211125</v>
      </c>
      <c r="H571" s="25">
        <v>53060</v>
      </c>
      <c r="I571" s="25">
        <v>89235</v>
      </c>
      <c r="J571" s="25">
        <v>17655</v>
      </c>
      <c r="K571" s="25">
        <v>51175</v>
      </c>
    </row>
    <row r="572" spans="1:11" ht="21.15" customHeight="1" x14ac:dyDescent="0.3">
      <c r="A572" s="308"/>
      <c r="B572" s="266"/>
      <c r="C572" s="263"/>
      <c r="D572" s="257">
        <v>151</v>
      </c>
      <c r="E572" s="46" t="s">
        <v>182</v>
      </c>
      <c r="F572" s="23" t="s">
        <v>183</v>
      </c>
      <c r="G572" s="24">
        <f t="shared" si="38"/>
        <v>355233</v>
      </c>
      <c r="H572" s="25">
        <v>98358</v>
      </c>
      <c r="I572" s="25">
        <v>129410</v>
      </c>
      <c r="J572" s="25">
        <v>56573</v>
      </c>
      <c r="K572" s="25">
        <v>70892</v>
      </c>
    </row>
    <row r="573" spans="1:11" ht="15.75" customHeight="1" x14ac:dyDescent="0.3">
      <c r="A573" s="308"/>
      <c r="B573" s="266"/>
      <c r="C573" s="263"/>
      <c r="D573" s="258"/>
      <c r="E573" s="46" t="s">
        <v>149</v>
      </c>
      <c r="F573" s="26" t="s">
        <v>170</v>
      </c>
      <c r="G573" s="24">
        <f t="shared" si="38"/>
        <v>550</v>
      </c>
      <c r="H573" s="25">
        <v>300</v>
      </c>
      <c r="I573" s="25">
        <v>300</v>
      </c>
      <c r="J573" s="25">
        <v>100</v>
      </c>
      <c r="K573" s="25">
        <v>-150</v>
      </c>
    </row>
    <row r="574" spans="1:11" ht="18.75" customHeight="1" x14ac:dyDescent="0.3">
      <c r="A574" s="308"/>
      <c r="B574" s="266"/>
      <c r="C574" s="263"/>
      <c r="D574" s="46">
        <v>155</v>
      </c>
      <c r="E574" s="317" t="s">
        <v>182</v>
      </c>
      <c r="F574" s="312" t="s">
        <v>183</v>
      </c>
      <c r="G574" s="24">
        <f t="shared" si="38"/>
        <v>1112</v>
      </c>
      <c r="H574" s="25">
        <v>1112</v>
      </c>
      <c r="I574" s="25"/>
      <c r="J574" s="25"/>
      <c r="K574" s="25"/>
    </row>
    <row r="575" spans="1:11" ht="18.75" customHeight="1" x14ac:dyDescent="0.3">
      <c r="A575" s="308"/>
      <c r="B575" s="266"/>
      <c r="C575" s="263"/>
      <c r="D575" s="46">
        <v>159</v>
      </c>
      <c r="E575" s="317"/>
      <c r="F575" s="313"/>
      <c r="G575" s="24">
        <f t="shared" si="38"/>
        <v>5815</v>
      </c>
      <c r="H575" s="25">
        <v>5815</v>
      </c>
      <c r="I575" s="25"/>
      <c r="J575" s="25"/>
      <c r="K575" s="25"/>
    </row>
    <row r="576" spans="1:11" ht="19.5" customHeight="1" x14ac:dyDescent="0.3">
      <c r="A576" s="308"/>
      <c r="B576" s="266"/>
      <c r="C576" s="263"/>
      <c r="D576" s="46" t="s">
        <v>101</v>
      </c>
      <c r="E576" s="317"/>
      <c r="F576" s="313"/>
      <c r="G576" s="24">
        <f t="shared" si="38"/>
        <v>500</v>
      </c>
      <c r="H576" s="25">
        <v>400</v>
      </c>
      <c r="I576" s="25">
        <v>400</v>
      </c>
      <c r="J576" s="25">
        <v>300</v>
      </c>
      <c r="K576" s="25">
        <v>-600</v>
      </c>
    </row>
    <row r="577" spans="1:11" ht="17.399999999999999" customHeight="1" x14ac:dyDescent="0.3">
      <c r="A577" s="308"/>
      <c r="B577" s="266"/>
      <c r="C577" s="263"/>
      <c r="D577" s="46" t="s">
        <v>195</v>
      </c>
      <c r="E577" s="317"/>
      <c r="F577" s="313"/>
      <c r="G577" s="24">
        <f t="shared" si="38"/>
        <v>54000</v>
      </c>
      <c r="H577" s="25">
        <v>14600</v>
      </c>
      <c r="I577" s="25">
        <v>16800</v>
      </c>
      <c r="J577" s="25">
        <v>3800</v>
      </c>
      <c r="K577" s="25">
        <v>18800</v>
      </c>
    </row>
    <row r="578" spans="1:11" ht="19.5" customHeight="1" x14ac:dyDescent="0.3">
      <c r="A578" s="308"/>
      <c r="B578" s="266"/>
      <c r="C578" s="263"/>
      <c r="D578" s="46" t="s">
        <v>233</v>
      </c>
      <c r="E578" s="317"/>
      <c r="F578" s="313"/>
      <c r="G578" s="24">
        <f t="shared" si="38"/>
        <v>5000</v>
      </c>
      <c r="H578" s="25">
        <v>1200</v>
      </c>
      <c r="I578" s="25">
        <v>1200</v>
      </c>
      <c r="J578" s="25">
        <v>400</v>
      </c>
      <c r="K578" s="25">
        <v>2200</v>
      </c>
    </row>
    <row r="579" spans="1:11" ht="17.399999999999999" customHeight="1" x14ac:dyDescent="0.3">
      <c r="A579" s="308"/>
      <c r="B579" s="266"/>
      <c r="C579" s="263"/>
      <c r="D579" s="46" t="s">
        <v>102</v>
      </c>
      <c r="E579" s="317"/>
      <c r="F579" s="314"/>
      <c r="G579" s="24">
        <f t="shared" si="38"/>
        <v>73</v>
      </c>
      <c r="H579" s="25">
        <v>73</v>
      </c>
      <c r="I579" s="25"/>
      <c r="J579" s="25"/>
      <c r="K579" s="25"/>
    </row>
    <row r="580" spans="1:11" ht="15.75" customHeight="1" x14ac:dyDescent="0.3">
      <c r="A580" s="308"/>
      <c r="B580" s="267"/>
      <c r="C580" s="264"/>
      <c r="D580" s="268" t="s">
        <v>108</v>
      </c>
      <c r="E580" s="269"/>
      <c r="F580" s="270"/>
      <c r="G580" s="218">
        <f>SUM(G570:G579)</f>
        <v>1510587</v>
      </c>
      <c r="H580" s="218">
        <f>SUM(H570:H579)</f>
        <v>393902</v>
      </c>
      <c r="I580" s="218">
        <f>SUM(I570:I579)</f>
        <v>602237</v>
      </c>
      <c r="J580" s="218">
        <f>SUM(J570:J579)</f>
        <v>151905</v>
      </c>
      <c r="K580" s="218">
        <f>SUM(K570:K579)</f>
        <v>362543</v>
      </c>
    </row>
    <row r="581" spans="1:11" ht="18.75" customHeight="1" x14ac:dyDescent="0.3">
      <c r="A581" s="308"/>
      <c r="B581" s="265" t="s">
        <v>111</v>
      </c>
      <c r="C581" s="262" t="s">
        <v>124</v>
      </c>
      <c r="D581" s="15">
        <v>142</v>
      </c>
      <c r="E581" s="15" t="s">
        <v>174</v>
      </c>
      <c r="F581" s="23" t="s">
        <v>179</v>
      </c>
      <c r="G581" s="24">
        <f t="shared" si="38"/>
        <v>2000</v>
      </c>
      <c r="H581" s="25">
        <v>500</v>
      </c>
      <c r="I581" s="25">
        <v>700</v>
      </c>
      <c r="J581" s="25">
        <v>300</v>
      </c>
      <c r="K581" s="25">
        <v>500</v>
      </c>
    </row>
    <row r="582" spans="1:11" ht="21.15" customHeight="1" x14ac:dyDescent="0.3">
      <c r="A582" s="308"/>
      <c r="B582" s="266"/>
      <c r="C582" s="263"/>
      <c r="D582" s="278" t="s">
        <v>123</v>
      </c>
      <c r="E582" s="279"/>
      <c r="F582" s="280"/>
      <c r="G582" s="217">
        <f>SUM(G581)</f>
        <v>2000</v>
      </c>
      <c r="H582" s="217">
        <f t="shared" ref="H582:K582" si="111">SUM(H581)</f>
        <v>500</v>
      </c>
      <c r="I582" s="217">
        <f t="shared" si="111"/>
        <v>700</v>
      </c>
      <c r="J582" s="217">
        <f t="shared" si="111"/>
        <v>300</v>
      </c>
      <c r="K582" s="217">
        <f t="shared" si="111"/>
        <v>500</v>
      </c>
    </row>
    <row r="583" spans="1:11" ht="33.450000000000003" customHeight="1" x14ac:dyDescent="0.3">
      <c r="A583" s="308"/>
      <c r="B583" s="283" t="s">
        <v>147</v>
      </c>
      <c r="C583" s="315" t="s">
        <v>148</v>
      </c>
      <c r="D583" s="46">
        <v>147</v>
      </c>
      <c r="E583" s="46" t="s">
        <v>182</v>
      </c>
      <c r="F583" s="23" t="s">
        <v>183</v>
      </c>
      <c r="G583" s="48">
        <f>SUM(H583:K583)</f>
        <v>16390</v>
      </c>
      <c r="H583" s="48"/>
      <c r="I583" s="48"/>
      <c r="J583" s="47">
        <v>16390</v>
      </c>
      <c r="K583" s="205"/>
    </row>
    <row r="584" spans="1:11" ht="23.1" customHeight="1" x14ac:dyDescent="0.3">
      <c r="A584" s="333"/>
      <c r="B584" s="285"/>
      <c r="C584" s="316"/>
      <c r="D584" s="298" t="s">
        <v>146</v>
      </c>
      <c r="E584" s="298"/>
      <c r="F584" s="298"/>
      <c r="G584" s="218">
        <f>SUM(G583)</f>
        <v>16390</v>
      </c>
      <c r="H584" s="218">
        <f t="shared" ref="H584:K584" si="112">SUM(H583)</f>
        <v>0</v>
      </c>
      <c r="I584" s="218">
        <f t="shared" si="112"/>
        <v>0</v>
      </c>
      <c r="J584" s="218">
        <f t="shared" si="112"/>
        <v>16390</v>
      </c>
      <c r="K584" s="218">
        <f t="shared" si="112"/>
        <v>0</v>
      </c>
    </row>
    <row r="585" spans="1:11" ht="15.75" customHeight="1" thickBot="1" x14ac:dyDescent="0.35">
      <c r="A585" s="242" t="s">
        <v>236</v>
      </c>
      <c r="B585" s="259" t="s">
        <v>237</v>
      </c>
      <c r="C585" s="260"/>
      <c r="D585" s="260"/>
      <c r="E585" s="260"/>
      <c r="F585" s="261"/>
      <c r="G585" s="243">
        <f>SUM(G597,G599)</f>
        <v>903849</v>
      </c>
      <c r="H585" s="243">
        <f t="shared" ref="H585:K585" si="113">SUM(H597,H599)</f>
        <v>237181</v>
      </c>
      <c r="I585" s="243">
        <f t="shared" si="113"/>
        <v>349630</v>
      </c>
      <c r="J585" s="243">
        <f t="shared" si="113"/>
        <v>115408</v>
      </c>
      <c r="K585" s="244">
        <f t="shared" si="113"/>
        <v>201630</v>
      </c>
    </row>
    <row r="586" spans="1:11" ht="31.35" customHeight="1" x14ac:dyDescent="0.3">
      <c r="A586" s="308"/>
      <c r="B586" s="266" t="s">
        <v>110</v>
      </c>
      <c r="C586" s="263" t="s">
        <v>107</v>
      </c>
      <c r="D586" s="271" t="s">
        <v>297</v>
      </c>
      <c r="E586" s="160" t="s">
        <v>144</v>
      </c>
      <c r="F586" s="159" t="s">
        <v>168</v>
      </c>
      <c r="G586" s="60">
        <f t="shared" si="38"/>
        <v>16876</v>
      </c>
      <c r="H586" s="61">
        <v>4410</v>
      </c>
      <c r="I586" s="61">
        <v>7350</v>
      </c>
      <c r="J586" s="61">
        <v>1370</v>
      </c>
      <c r="K586" s="61">
        <v>3746</v>
      </c>
    </row>
    <row r="587" spans="1:11" ht="27" customHeight="1" x14ac:dyDescent="0.3">
      <c r="A587" s="308"/>
      <c r="B587" s="266"/>
      <c r="C587" s="263"/>
      <c r="D587" s="272"/>
      <c r="E587" s="46" t="s">
        <v>182</v>
      </c>
      <c r="F587" s="23" t="s">
        <v>183</v>
      </c>
      <c r="G587" s="24">
        <f t="shared" si="38"/>
        <v>408342</v>
      </c>
      <c r="H587" s="25">
        <v>108350</v>
      </c>
      <c r="I587" s="25">
        <v>176520</v>
      </c>
      <c r="J587" s="25">
        <v>44560</v>
      </c>
      <c r="K587" s="25">
        <v>78912</v>
      </c>
    </row>
    <row r="588" spans="1:11" ht="33" customHeight="1" x14ac:dyDescent="0.3">
      <c r="A588" s="308"/>
      <c r="B588" s="266"/>
      <c r="C588" s="263"/>
      <c r="D588" s="109" t="s">
        <v>298</v>
      </c>
      <c r="E588" s="46" t="s">
        <v>182</v>
      </c>
      <c r="F588" s="23" t="s">
        <v>183</v>
      </c>
      <c r="G588" s="24">
        <f t="shared" si="38"/>
        <v>104595</v>
      </c>
      <c r="H588" s="25">
        <v>23050</v>
      </c>
      <c r="I588" s="25">
        <v>38040</v>
      </c>
      <c r="J588" s="25">
        <v>19378</v>
      </c>
      <c r="K588" s="25">
        <v>24127</v>
      </c>
    </row>
    <row r="589" spans="1:11" ht="36" customHeight="1" x14ac:dyDescent="0.3">
      <c r="A589" s="308"/>
      <c r="B589" s="266"/>
      <c r="C589" s="263"/>
      <c r="D589" s="257">
        <v>151</v>
      </c>
      <c r="E589" s="46" t="s">
        <v>144</v>
      </c>
      <c r="F589" s="23" t="s">
        <v>168</v>
      </c>
      <c r="G589" s="24">
        <f t="shared" si="38"/>
        <v>13631</v>
      </c>
      <c r="H589" s="25">
        <v>3370</v>
      </c>
      <c r="I589" s="25">
        <v>4466</v>
      </c>
      <c r="J589" s="25">
        <v>2450</v>
      </c>
      <c r="K589" s="25">
        <v>3345</v>
      </c>
    </row>
    <row r="590" spans="1:11" ht="36" customHeight="1" x14ac:dyDescent="0.3">
      <c r="A590" s="308"/>
      <c r="B590" s="266"/>
      <c r="C590" s="263"/>
      <c r="D590" s="273"/>
      <c r="E590" s="46" t="s">
        <v>244</v>
      </c>
      <c r="F590" s="23" t="s">
        <v>245</v>
      </c>
      <c r="G590" s="24">
        <f t="shared" si="38"/>
        <v>17000</v>
      </c>
      <c r="H590" s="25">
        <v>6000</v>
      </c>
      <c r="I590" s="25">
        <v>5000</v>
      </c>
      <c r="J590" s="25">
        <v>1000</v>
      </c>
      <c r="K590" s="25">
        <v>5000</v>
      </c>
    </row>
    <row r="591" spans="1:11" ht="26.4" customHeight="1" x14ac:dyDescent="0.3">
      <c r="A591" s="308"/>
      <c r="B591" s="266"/>
      <c r="C591" s="263"/>
      <c r="D591" s="258"/>
      <c r="E591" s="46" t="s">
        <v>182</v>
      </c>
      <c r="F591" s="23" t="s">
        <v>183</v>
      </c>
      <c r="G591" s="24">
        <f t="shared" si="38"/>
        <v>292119</v>
      </c>
      <c r="H591" s="25">
        <v>78650</v>
      </c>
      <c r="I591" s="25">
        <v>106504</v>
      </c>
      <c r="J591" s="25">
        <v>46350</v>
      </c>
      <c r="K591" s="25">
        <v>60615</v>
      </c>
    </row>
    <row r="592" spans="1:11" ht="26.4" customHeight="1" x14ac:dyDescent="0.3">
      <c r="A592" s="308"/>
      <c r="B592" s="266"/>
      <c r="C592" s="263"/>
      <c r="D592" s="107">
        <v>155</v>
      </c>
      <c r="E592" s="46" t="s">
        <v>182</v>
      </c>
      <c r="F592" s="23" t="s">
        <v>183</v>
      </c>
      <c r="G592" s="24">
        <f t="shared" si="38"/>
        <v>1007</v>
      </c>
      <c r="H592" s="25">
        <v>1007</v>
      </c>
      <c r="I592" s="25"/>
      <c r="J592" s="25"/>
      <c r="K592" s="25"/>
    </row>
    <row r="593" spans="1:11" ht="26.4" customHeight="1" x14ac:dyDescent="0.3">
      <c r="A593" s="308"/>
      <c r="B593" s="266"/>
      <c r="C593" s="263"/>
      <c r="D593" s="107">
        <v>159</v>
      </c>
      <c r="E593" s="46" t="s">
        <v>182</v>
      </c>
      <c r="F593" s="23" t="s">
        <v>183</v>
      </c>
      <c r="G593" s="24">
        <f t="shared" si="38"/>
        <v>19425</v>
      </c>
      <c r="H593" s="25">
        <v>2344</v>
      </c>
      <c r="I593" s="25"/>
      <c r="J593" s="25"/>
      <c r="K593" s="25">
        <v>17081</v>
      </c>
    </row>
    <row r="594" spans="1:11" ht="14.25" customHeight="1" x14ac:dyDescent="0.3">
      <c r="A594" s="308"/>
      <c r="B594" s="266"/>
      <c r="C594" s="263"/>
      <c r="D594" s="15" t="s">
        <v>101</v>
      </c>
      <c r="E594" s="297" t="s">
        <v>182</v>
      </c>
      <c r="F594" s="312" t="s">
        <v>183</v>
      </c>
      <c r="G594" s="24">
        <f t="shared" si="38"/>
        <v>100</v>
      </c>
      <c r="H594" s="25"/>
      <c r="I594" s="25">
        <v>50</v>
      </c>
      <c r="J594" s="25"/>
      <c r="K594" s="25">
        <v>50</v>
      </c>
    </row>
    <row r="595" spans="1:11" ht="15.75" customHeight="1" x14ac:dyDescent="0.3">
      <c r="A595" s="308"/>
      <c r="B595" s="266"/>
      <c r="C595" s="263"/>
      <c r="D595" s="15" t="s">
        <v>195</v>
      </c>
      <c r="E595" s="282"/>
      <c r="F595" s="314"/>
      <c r="G595" s="24">
        <f t="shared" si="38"/>
        <v>24500</v>
      </c>
      <c r="H595" s="25">
        <v>7800</v>
      </c>
      <c r="I595" s="25">
        <v>9500</v>
      </c>
      <c r="J595" s="25"/>
      <c r="K595" s="25">
        <v>7200</v>
      </c>
    </row>
    <row r="596" spans="1:11" ht="36.75" customHeight="1" x14ac:dyDescent="0.3">
      <c r="A596" s="308"/>
      <c r="B596" s="266"/>
      <c r="C596" s="263"/>
      <c r="D596" s="15" t="s">
        <v>233</v>
      </c>
      <c r="E596" s="46" t="s">
        <v>144</v>
      </c>
      <c r="F596" s="23" t="s">
        <v>168</v>
      </c>
      <c r="G596" s="24">
        <f t="shared" si="38"/>
        <v>5054</v>
      </c>
      <c r="H596" s="25">
        <v>1800</v>
      </c>
      <c r="I596" s="25">
        <v>1800</v>
      </c>
      <c r="J596" s="25">
        <v>300</v>
      </c>
      <c r="K596" s="25">
        <v>1154</v>
      </c>
    </row>
    <row r="597" spans="1:11" ht="15.75" customHeight="1" x14ac:dyDescent="0.3">
      <c r="A597" s="308"/>
      <c r="B597" s="267"/>
      <c r="C597" s="264"/>
      <c r="D597" s="268" t="s">
        <v>108</v>
      </c>
      <c r="E597" s="269"/>
      <c r="F597" s="270"/>
      <c r="G597" s="218">
        <f>SUM(G586:G596)</f>
        <v>902649</v>
      </c>
      <c r="H597" s="218">
        <f>SUM(H586:H596)</f>
        <v>236781</v>
      </c>
      <c r="I597" s="218">
        <f>SUM(I586:I596)</f>
        <v>349230</v>
      </c>
      <c r="J597" s="218">
        <f>SUM(J586:J596)</f>
        <v>115408</v>
      </c>
      <c r="K597" s="218">
        <f>SUM(K586:K596)</f>
        <v>201230</v>
      </c>
    </row>
    <row r="598" spans="1:11" ht="15.75" customHeight="1" x14ac:dyDescent="0.3">
      <c r="A598" s="308"/>
      <c r="B598" s="265" t="s">
        <v>111</v>
      </c>
      <c r="C598" s="262" t="s">
        <v>124</v>
      </c>
      <c r="D598" s="15">
        <v>142</v>
      </c>
      <c r="E598" s="46" t="s">
        <v>174</v>
      </c>
      <c r="F598" s="23" t="s">
        <v>179</v>
      </c>
      <c r="G598" s="24">
        <f t="shared" si="38"/>
        <v>1200</v>
      </c>
      <c r="H598" s="25">
        <v>400</v>
      </c>
      <c r="I598" s="25">
        <v>400</v>
      </c>
      <c r="J598" s="25"/>
      <c r="K598" s="25">
        <v>400</v>
      </c>
    </row>
    <row r="599" spans="1:11" ht="26.4" customHeight="1" thickBot="1" x14ac:dyDescent="0.35">
      <c r="A599" s="308"/>
      <c r="B599" s="266"/>
      <c r="C599" s="263"/>
      <c r="D599" s="278" t="s">
        <v>123</v>
      </c>
      <c r="E599" s="279"/>
      <c r="F599" s="280"/>
      <c r="G599" s="217">
        <f>SUM(G598)</f>
        <v>1200</v>
      </c>
      <c r="H599" s="217">
        <f t="shared" ref="H599:K599" si="114">SUM(H598)</f>
        <v>400</v>
      </c>
      <c r="I599" s="217">
        <f t="shared" si="114"/>
        <v>400</v>
      </c>
      <c r="J599" s="217">
        <f t="shared" si="114"/>
        <v>0</v>
      </c>
      <c r="K599" s="217">
        <f t="shared" si="114"/>
        <v>400</v>
      </c>
    </row>
    <row r="600" spans="1:11" ht="15.75" customHeight="1" thickBot="1" x14ac:dyDescent="0.35">
      <c r="A600" s="229" t="s">
        <v>238</v>
      </c>
      <c r="B600" s="275" t="s">
        <v>239</v>
      </c>
      <c r="C600" s="276"/>
      <c r="D600" s="276"/>
      <c r="E600" s="276"/>
      <c r="F600" s="277"/>
      <c r="G600" s="230">
        <f>SUM(G608,G610)</f>
        <v>875115</v>
      </c>
      <c r="H600" s="230">
        <f t="shared" ref="H600:K600" si="115">SUM(H608,H610)</f>
        <v>209834</v>
      </c>
      <c r="I600" s="230">
        <f t="shared" si="115"/>
        <v>298743</v>
      </c>
      <c r="J600" s="230">
        <f t="shared" si="115"/>
        <v>121988</v>
      </c>
      <c r="K600" s="231">
        <f t="shared" si="115"/>
        <v>244550</v>
      </c>
    </row>
    <row r="601" spans="1:11" ht="28.95" customHeight="1" x14ac:dyDescent="0.3">
      <c r="A601" s="306"/>
      <c r="B601" s="266" t="s">
        <v>110</v>
      </c>
      <c r="C601" s="263" t="s">
        <v>107</v>
      </c>
      <c r="D601" s="156" t="s">
        <v>297</v>
      </c>
      <c r="E601" s="258" t="s">
        <v>182</v>
      </c>
      <c r="F601" s="272" t="s">
        <v>183</v>
      </c>
      <c r="G601" s="60">
        <f t="shared" si="38"/>
        <v>506905</v>
      </c>
      <c r="H601" s="61">
        <v>115913</v>
      </c>
      <c r="I601" s="61">
        <v>188875</v>
      </c>
      <c r="J601" s="61">
        <v>42042</v>
      </c>
      <c r="K601" s="61">
        <v>160075</v>
      </c>
    </row>
    <row r="602" spans="1:11" ht="28.95" customHeight="1" x14ac:dyDescent="0.3">
      <c r="A602" s="306"/>
      <c r="B602" s="266"/>
      <c r="C602" s="263"/>
      <c r="D602" s="16" t="s">
        <v>298</v>
      </c>
      <c r="E602" s="317"/>
      <c r="F602" s="307"/>
      <c r="G602" s="24">
        <f t="shared" si="38"/>
        <v>73725</v>
      </c>
      <c r="H602" s="25">
        <v>19981</v>
      </c>
      <c r="I602" s="25">
        <v>26068</v>
      </c>
      <c r="J602" s="25">
        <v>14359</v>
      </c>
      <c r="K602" s="25">
        <v>13317</v>
      </c>
    </row>
    <row r="603" spans="1:11" ht="18.75" customHeight="1" x14ac:dyDescent="0.3">
      <c r="A603" s="306"/>
      <c r="B603" s="266"/>
      <c r="C603" s="263"/>
      <c r="D603" s="46">
        <v>151</v>
      </c>
      <c r="E603" s="317"/>
      <c r="F603" s="307"/>
      <c r="G603" s="24">
        <f t="shared" si="38"/>
        <v>254396</v>
      </c>
      <c r="H603" s="25">
        <v>63681</v>
      </c>
      <c r="I603" s="25">
        <v>75124</v>
      </c>
      <c r="J603" s="25">
        <v>56911</v>
      </c>
      <c r="K603" s="25">
        <v>58680</v>
      </c>
    </row>
    <row r="604" spans="1:11" ht="15.75" customHeight="1" x14ac:dyDescent="0.3">
      <c r="A604" s="306"/>
      <c r="B604" s="266"/>
      <c r="C604" s="263"/>
      <c r="D604" s="46">
        <v>155</v>
      </c>
      <c r="E604" s="317"/>
      <c r="F604" s="307"/>
      <c r="G604" s="24">
        <f t="shared" si="38"/>
        <v>1256</v>
      </c>
      <c r="H604" s="25">
        <v>1256</v>
      </c>
      <c r="I604" s="25"/>
      <c r="J604" s="25"/>
      <c r="K604" s="25"/>
    </row>
    <row r="605" spans="1:11" ht="15.75" customHeight="1" x14ac:dyDescent="0.3">
      <c r="A605" s="306"/>
      <c r="B605" s="266"/>
      <c r="C605" s="263"/>
      <c r="D605" s="46">
        <v>159</v>
      </c>
      <c r="E605" s="317"/>
      <c r="F605" s="307"/>
      <c r="G605" s="24">
        <f t="shared" si="38"/>
        <v>13145</v>
      </c>
      <c r="H605" s="25">
        <v>3586</v>
      </c>
      <c r="I605" s="25">
        <v>3586</v>
      </c>
      <c r="J605" s="25">
        <v>3586</v>
      </c>
      <c r="K605" s="25">
        <v>2387</v>
      </c>
    </row>
    <row r="606" spans="1:11" ht="16.5" customHeight="1" x14ac:dyDescent="0.3">
      <c r="A606" s="306"/>
      <c r="B606" s="266"/>
      <c r="C606" s="263"/>
      <c r="D606" s="15" t="s">
        <v>195</v>
      </c>
      <c r="E606" s="317"/>
      <c r="F606" s="307"/>
      <c r="G606" s="24">
        <f t="shared" si="38"/>
        <v>24200</v>
      </c>
      <c r="H606" s="25">
        <v>4800</v>
      </c>
      <c r="I606" s="25">
        <v>4800</v>
      </c>
      <c r="J606" s="25">
        <v>4800</v>
      </c>
      <c r="K606" s="25">
        <v>9800</v>
      </c>
    </row>
    <row r="607" spans="1:11" ht="16.5" customHeight="1" x14ac:dyDescent="0.3">
      <c r="A607" s="306"/>
      <c r="B607" s="266"/>
      <c r="C607" s="263"/>
      <c r="D607" s="108" t="s">
        <v>102</v>
      </c>
      <c r="E607" s="317"/>
      <c r="F607" s="307"/>
      <c r="G607" s="24">
        <f t="shared" si="38"/>
        <v>327</v>
      </c>
      <c r="H607" s="25">
        <v>327</v>
      </c>
      <c r="I607" s="25"/>
      <c r="J607" s="25"/>
      <c r="K607" s="25"/>
    </row>
    <row r="608" spans="1:11" ht="15.75" customHeight="1" x14ac:dyDescent="0.3">
      <c r="A608" s="306"/>
      <c r="B608" s="267"/>
      <c r="C608" s="264"/>
      <c r="D608" s="268" t="s">
        <v>108</v>
      </c>
      <c r="E608" s="269"/>
      <c r="F608" s="270"/>
      <c r="G608" s="218">
        <f>SUM(G601:G607)</f>
        <v>873954</v>
      </c>
      <c r="H608" s="218">
        <f t="shared" ref="H608:K608" si="116">SUM(H601:H607)</f>
        <v>209544</v>
      </c>
      <c r="I608" s="218">
        <f t="shared" si="116"/>
        <v>298453</v>
      </c>
      <c r="J608" s="218">
        <f t="shared" si="116"/>
        <v>121698</v>
      </c>
      <c r="K608" s="218">
        <f t="shared" si="116"/>
        <v>244259</v>
      </c>
    </row>
    <row r="609" spans="1:11" ht="15.75" customHeight="1" x14ac:dyDescent="0.3">
      <c r="A609" s="306"/>
      <c r="B609" s="265" t="s">
        <v>111</v>
      </c>
      <c r="C609" s="262" t="s">
        <v>124</v>
      </c>
      <c r="D609" s="15">
        <v>142</v>
      </c>
      <c r="E609" s="15" t="s">
        <v>174</v>
      </c>
      <c r="F609" s="23" t="s">
        <v>179</v>
      </c>
      <c r="G609" s="24">
        <f t="shared" si="38"/>
        <v>1161</v>
      </c>
      <c r="H609" s="25">
        <v>290</v>
      </c>
      <c r="I609" s="25">
        <v>290</v>
      </c>
      <c r="J609" s="25">
        <v>290</v>
      </c>
      <c r="K609" s="25">
        <v>291</v>
      </c>
    </row>
    <row r="610" spans="1:11" ht="24" customHeight="1" thickBot="1" x14ac:dyDescent="0.35">
      <c r="A610" s="306"/>
      <c r="B610" s="266"/>
      <c r="C610" s="263"/>
      <c r="D610" s="278" t="s">
        <v>123</v>
      </c>
      <c r="E610" s="279"/>
      <c r="F610" s="280"/>
      <c r="G610" s="217">
        <f>SUM(G609)</f>
        <v>1161</v>
      </c>
      <c r="H610" s="217">
        <f t="shared" ref="H610:K610" si="117">SUM(H609)</f>
        <v>290</v>
      </c>
      <c r="I610" s="217">
        <f t="shared" si="117"/>
        <v>290</v>
      </c>
      <c r="J610" s="217">
        <f t="shared" si="117"/>
        <v>290</v>
      </c>
      <c r="K610" s="217">
        <f t="shared" si="117"/>
        <v>291</v>
      </c>
    </row>
    <row r="611" spans="1:11" ht="15.75" customHeight="1" thickBot="1" x14ac:dyDescent="0.35">
      <c r="A611" s="229" t="s">
        <v>240</v>
      </c>
      <c r="B611" s="275" t="s">
        <v>241</v>
      </c>
      <c r="C611" s="276"/>
      <c r="D611" s="276"/>
      <c r="E611" s="276"/>
      <c r="F611" s="277"/>
      <c r="G611" s="230">
        <f>SUM(G620,G622)</f>
        <v>934350</v>
      </c>
      <c r="H611" s="230">
        <f t="shared" ref="H611:K611" si="118">SUM(H620,H622)</f>
        <v>269473</v>
      </c>
      <c r="I611" s="230">
        <f t="shared" si="118"/>
        <v>347028</v>
      </c>
      <c r="J611" s="230">
        <f t="shared" si="118"/>
        <v>142179</v>
      </c>
      <c r="K611" s="231">
        <f t="shared" si="118"/>
        <v>175670</v>
      </c>
    </row>
    <row r="612" spans="1:11" ht="31.95" customHeight="1" x14ac:dyDescent="0.3">
      <c r="A612" s="308"/>
      <c r="B612" s="266" t="s">
        <v>110</v>
      </c>
      <c r="C612" s="263" t="s">
        <v>107</v>
      </c>
      <c r="D612" s="271" t="s">
        <v>297</v>
      </c>
      <c r="E612" s="157" t="s">
        <v>144</v>
      </c>
      <c r="F612" s="158" t="s">
        <v>168</v>
      </c>
      <c r="G612" s="60">
        <f t="shared" si="38"/>
        <v>35067</v>
      </c>
      <c r="H612" s="61">
        <v>11114</v>
      </c>
      <c r="I612" s="61">
        <v>15835</v>
      </c>
      <c r="J612" s="61">
        <v>3159</v>
      </c>
      <c r="K612" s="61">
        <v>4959</v>
      </c>
    </row>
    <row r="613" spans="1:11" ht="24.6" customHeight="1" x14ac:dyDescent="0.3">
      <c r="A613" s="308"/>
      <c r="B613" s="266"/>
      <c r="C613" s="263"/>
      <c r="D613" s="272"/>
      <c r="E613" s="108" t="s">
        <v>182</v>
      </c>
      <c r="F613" s="23" t="s">
        <v>183</v>
      </c>
      <c r="G613" s="24">
        <f t="shared" si="38"/>
        <v>435839</v>
      </c>
      <c r="H613" s="25">
        <v>109608</v>
      </c>
      <c r="I613" s="25">
        <v>180520</v>
      </c>
      <c r="J613" s="25">
        <v>36775</v>
      </c>
      <c r="K613" s="25">
        <v>108936</v>
      </c>
    </row>
    <row r="614" spans="1:11" ht="24.6" customHeight="1" x14ac:dyDescent="0.3">
      <c r="A614" s="308"/>
      <c r="B614" s="266"/>
      <c r="C614" s="263"/>
      <c r="D614" s="109" t="s">
        <v>300</v>
      </c>
      <c r="E614" s="108" t="s">
        <v>182</v>
      </c>
      <c r="F614" s="23" t="s">
        <v>183</v>
      </c>
      <c r="G614" s="24">
        <f t="shared" si="38"/>
        <v>107715</v>
      </c>
      <c r="H614" s="25">
        <v>27302</v>
      </c>
      <c r="I614" s="25">
        <v>40500</v>
      </c>
      <c r="J614" s="25">
        <v>26838</v>
      </c>
      <c r="K614" s="25">
        <v>13075</v>
      </c>
    </row>
    <row r="615" spans="1:11" ht="18.75" customHeight="1" x14ac:dyDescent="0.3">
      <c r="A615" s="308"/>
      <c r="B615" s="266"/>
      <c r="C615" s="263"/>
      <c r="D615" s="106">
        <v>151</v>
      </c>
      <c r="E615" s="257" t="s">
        <v>182</v>
      </c>
      <c r="F615" s="274" t="s">
        <v>183</v>
      </c>
      <c r="G615" s="24">
        <f t="shared" si="38"/>
        <v>316530</v>
      </c>
      <c r="H615" s="25">
        <v>102900</v>
      </c>
      <c r="I615" s="25">
        <v>102833</v>
      </c>
      <c r="J615" s="25">
        <v>68807</v>
      </c>
      <c r="K615" s="25">
        <v>41990</v>
      </c>
    </row>
    <row r="616" spans="1:11" ht="18.75" customHeight="1" x14ac:dyDescent="0.3">
      <c r="A616" s="308"/>
      <c r="B616" s="266"/>
      <c r="C616" s="263"/>
      <c r="D616" s="46">
        <v>155</v>
      </c>
      <c r="E616" s="273"/>
      <c r="F616" s="271"/>
      <c r="G616" s="24">
        <f t="shared" si="38"/>
        <v>5626</v>
      </c>
      <c r="H616" s="25">
        <v>5626</v>
      </c>
      <c r="I616" s="25"/>
      <c r="J616" s="25"/>
      <c r="K616" s="25"/>
    </row>
    <row r="617" spans="1:11" ht="18.75" customHeight="1" x14ac:dyDescent="0.3">
      <c r="A617" s="308"/>
      <c r="B617" s="266"/>
      <c r="C617" s="263"/>
      <c r="D617" s="46">
        <v>159</v>
      </c>
      <c r="E617" s="273"/>
      <c r="F617" s="271"/>
      <c r="G617" s="24">
        <f t="shared" si="38"/>
        <v>1173</v>
      </c>
      <c r="H617" s="25">
        <v>1173</v>
      </c>
      <c r="I617" s="25"/>
      <c r="J617" s="25"/>
      <c r="K617" s="25"/>
    </row>
    <row r="618" spans="1:11" ht="15.75" customHeight="1" x14ac:dyDescent="0.3">
      <c r="A618" s="308"/>
      <c r="B618" s="266"/>
      <c r="C618" s="263"/>
      <c r="D618" s="15" t="s">
        <v>195</v>
      </c>
      <c r="E618" s="258"/>
      <c r="F618" s="272"/>
      <c r="G618" s="24">
        <f t="shared" si="38"/>
        <v>20000</v>
      </c>
      <c r="H618" s="25">
        <v>7600</v>
      </c>
      <c r="I618" s="25">
        <v>4600</v>
      </c>
      <c r="J618" s="25">
        <v>4000</v>
      </c>
      <c r="K618" s="25">
        <v>3800</v>
      </c>
    </row>
    <row r="619" spans="1:11" ht="33.9" customHeight="1" x14ac:dyDescent="0.3">
      <c r="A619" s="308"/>
      <c r="B619" s="266"/>
      <c r="C619" s="263"/>
      <c r="D619" s="15" t="s">
        <v>233</v>
      </c>
      <c r="E619" s="15" t="s">
        <v>144</v>
      </c>
      <c r="F619" s="23" t="s">
        <v>168</v>
      </c>
      <c r="G619" s="24">
        <f t="shared" si="38"/>
        <v>11000</v>
      </c>
      <c r="H619" s="25">
        <v>3750</v>
      </c>
      <c r="I619" s="25">
        <v>2340</v>
      </c>
      <c r="J619" s="25">
        <v>2300</v>
      </c>
      <c r="K619" s="25">
        <v>2610</v>
      </c>
    </row>
    <row r="620" spans="1:11" ht="15.75" customHeight="1" x14ac:dyDescent="0.3">
      <c r="A620" s="308"/>
      <c r="B620" s="267"/>
      <c r="C620" s="264"/>
      <c r="D620" s="268" t="s">
        <v>108</v>
      </c>
      <c r="E620" s="269"/>
      <c r="F620" s="270"/>
      <c r="G620" s="218">
        <f>SUM(G612:G619)</f>
        <v>932950</v>
      </c>
      <c r="H620" s="218">
        <f>SUM(H612:H619)</f>
        <v>269073</v>
      </c>
      <c r="I620" s="218">
        <f>SUM(I612:I619)</f>
        <v>346628</v>
      </c>
      <c r="J620" s="218">
        <f>SUM(J612:J619)</f>
        <v>141879</v>
      </c>
      <c r="K620" s="218">
        <f>SUM(K612:K619)</f>
        <v>175370</v>
      </c>
    </row>
    <row r="621" spans="1:11" ht="15.75" customHeight="1" x14ac:dyDescent="0.3">
      <c r="A621" s="308"/>
      <c r="B621" s="265" t="s">
        <v>111</v>
      </c>
      <c r="C621" s="262" t="s">
        <v>124</v>
      </c>
      <c r="D621" s="15">
        <v>142</v>
      </c>
      <c r="E621" s="15" t="s">
        <v>174</v>
      </c>
      <c r="F621" s="23" t="s">
        <v>179</v>
      </c>
      <c r="G621" s="24">
        <f t="shared" si="38"/>
        <v>1400</v>
      </c>
      <c r="H621" s="25">
        <v>400</v>
      </c>
      <c r="I621" s="25">
        <v>400</v>
      </c>
      <c r="J621" s="25">
        <v>300</v>
      </c>
      <c r="K621" s="25">
        <v>300</v>
      </c>
    </row>
    <row r="622" spans="1:11" ht="23.4" customHeight="1" x14ac:dyDescent="0.3">
      <c r="A622" s="333"/>
      <c r="B622" s="267"/>
      <c r="C622" s="264"/>
      <c r="D622" s="268" t="s">
        <v>123</v>
      </c>
      <c r="E622" s="269"/>
      <c r="F622" s="270"/>
      <c r="G622" s="218">
        <f>SUM(G621)</f>
        <v>1400</v>
      </c>
      <c r="H622" s="218">
        <f t="shared" ref="H622:K622" si="119">SUM(H621)</f>
        <v>400</v>
      </c>
      <c r="I622" s="218">
        <f t="shared" si="119"/>
        <v>400</v>
      </c>
      <c r="J622" s="218">
        <f t="shared" si="119"/>
        <v>300</v>
      </c>
      <c r="K622" s="218">
        <f t="shared" si="119"/>
        <v>300</v>
      </c>
    </row>
    <row r="623" spans="1:11" ht="15.75" customHeight="1" x14ac:dyDescent="0.3">
      <c r="A623" s="236" t="s">
        <v>242</v>
      </c>
      <c r="B623" s="303" t="s">
        <v>243</v>
      </c>
      <c r="C623" s="304"/>
      <c r="D623" s="304"/>
      <c r="E623" s="304"/>
      <c r="F623" s="305"/>
      <c r="G623" s="245">
        <f>SUM(G634,G636)</f>
        <v>301486</v>
      </c>
      <c r="H623" s="245">
        <f t="shared" ref="H623:K623" si="120">SUM(H634,H636)</f>
        <v>90532</v>
      </c>
      <c r="I623" s="245">
        <f t="shared" si="120"/>
        <v>137483</v>
      </c>
      <c r="J623" s="245">
        <f t="shared" si="120"/>
        <v>54923</v>
      </c>
      <c r="K623" s="245">
        <f t="shared" si="120"/>
        <v>18548</v>
      </c>
    </row>
    <row r="624" spans="1:11" ht="39.15" customHeight="1" x14ac:dyDescent="0.3">
      <c r="A624" s="334"/>
      <c r="B624" s="265" t="s">
        <v>110</v>
      </c>
      <c r="C624" s="262" t="s">
        <v>107</v>
      </c>
      <c r="D624" s="274" t="s">
        <v>297</v>
      </c>
      <c r="E624" s="15" t="s">
        <v>144</v>
      </c>
      <c r="F624" s="23" t="s">
        <v>168</v>
      </c>
      <c r="G624" s="24">
        <f t="shared" si="38"/>
        <v>6900</v>
      </c>
      <c r="H624" s="25">
        <v>2240</v>
      </c>
      <c r="I624" s="25">
        <v>3130</v>
      </c>
      <c r="J624" s="25">
        <v>1020</v>
      </c>
      <c r="K624" s="25">
        <v>510</v>
      </c>
    </row>
    <row r="625" spans="1:11" ht="22.35" customHeight="1" x14ac:dyDescent="0.3">
      <c r="A625" s="308"/>
      <c r="B625" s="266"/>
      <c r="C625" s="263"/>
      <c r="D625" s="272"/>
      <c r="E625" s="108" t="s">
        <v>244</v>
      </c>
      <c r="F625" s="23" t="s">
        <v>245</v>
      </c>
      <c r="G625" s="24">
        <f t="shared" si="38"/>
        <v>102390</v>
      </c>
      <c r="H625" s="25">
        <v>31470</v>
      </c>
      <c r="I625" s="25">
        <v>51610</v>
      </c>
      <c r="J625" s="25">
        <v>15860</v>
      </c>
      <c r="K625" s="25">
        <v>3450</v>
      </c>
    </row>
    <row r="626" spans="1:11" ht="22.35" customHeight="1" x14ac:dyDescent="0.3">
      <c r="A626" s="308"/>
      <c r="B626" s="266"/>
      <c r="C626" s="263"/>
      <c r="D626" s="109" t="s">
        <v>298</v>
      </c>
      <c r="E626" s="108" t="s">
        <v>244</v>
      </c>
      <c r="F626" s="23" t="s">
        <v>245</v>
      </c>
      <c r="G626" s="24">
        <f t="shared" si="38"/>
        <v>16136</v>
      </c>
      <c r="H626" s="25">
        <v>5700</v>
      </c>
      <c r="I626" s="25">
        <v>9923</v>
      </c>
      <c r="J626" s="25">
        <v>513</v>
      </c>
      <c r="K626" s="25"/>
    </row>
    <row r="627" spans="1:11" ht="19.5" customHeight="1" x14ac:dyDescent="0.3">
      <c r="A627" s="308"/>
      <c r="B627" s="266"/>
      <c r="C627" s="263"/>
      <c r="D627" s="46">
        <v>151</v>
      </c>
      <c r="E627" s="257" t="s">
        <v>244</v>
      </c>
      <c r="F627" s="274" t="s">
        <v>245</v>
      </c>
      <c r="G627" s="24">
        <f t="shared" si="38"/>
        <v>151102</v>
      </c>
      <c r="H627" s="25">
        <v>42450</v>
      </c>
      <c r="I627" s="25">
        <v>58900</v>
      </c>
      <c r="J627" s="25">
        <v>35430</v>
      </c>
      <c r="K627" s="25">
        <v>14322</v>
      </c>
    </row>
    <row r="628" spans="1:11" ht="19.5" customHeight="1" x14ac:dyDescent="0.3">
      <c r="A628" s="308"/>
      <c r="B628" s="266"/>
      <c r="C628" s="263"/>
      <c r="D628" s="46">
        <v>155</v>
      </c>
      <c r="E628" s="273"/>
      <c r="F628" s="271"/>
      <c r="G628" s="24">
        <f t="shared" si="38"/>
        <v>64</v>
      </c>
      <c r="H628" s="25">
        <v>64</v>
      </c>
      <c r="I628" s="25"/>
      <c r="J628" s="25"/>
      <c r="K628" s="25"/>
    </row>
    <row r="629" spans="1:11" ht="19.5" customHeight="1" x14ac:dyDescent="0.3">
      <c r="A629" s="308"/>
      <c r="B629" s="266"/>
      <c r="C629" s="263"/>
      <c r="D629" s="46">
        <v>159</v>
      </c>
      <c r="E629" s="273"/>
      <c r="F629" s="271"/>
      <c r="G629" s="24">
        <f t="shared" si="38"/>
        <v>11272</v>
      </c>
      <c r="H629" s="25">
        <v>3572</v>
      </c>
      <c r="I629" s="25">
        <v>10200</v>
      </c>
      <c r="J629" s="25"/>
      <c r="K629" s="25">
        <v>-2500</v>
      </c>
    </row>
    <row r="630" spans="1:11" ht="15.75" customHeight="1" x14ac:dyDescent="0.3">
      <c r="A630" s="308"/>
      <c r="B630" s="266"/>
      <c r="C630" s="263"/>
      <c r="D630" s="46" t="s">
        <v>101</v>
      </c>
      <c r="E630" s="273"/>
      <c r="F630" s="271"/>
      <c r="G630" s="24">
        <f t="shared" si="38"/>
        <v>100</v>
      </c>
      <c r="H630" s="25">
        <v>100</v>
      </c>
      <c r="I630" s="25"/>
      <c r="J630" s="25"/>
      <c r="K630" s="25"/>
    </row>
    <row r="631" spans="1:11" ht="16.5" customHeight="1" x14ac:dyDescent="0.3">
      <c r="A631" s="308"/>
      <c r="B631" s="266"/>
      <c r="C631" s="263"/>
      <c r="D631" s="46" t="s">
        <v>195</v>
      </c>
      <c r="E631" s="258"/>
      <c r="F631" s="272"/>
      <c r="G631" s="24">
        <f t="shared" si="38"/>
        <v>12000</v>
      </c>
      <c r="H631" s="25">
        <v>4200</v>
      </c>
      <c r="I631" s="25">
        <v>3300</v>
      </c>
      <c r="J631" s="25">
        <v>1950</v>
      </c>
      <c r="K631" s="25">
        <v>2550</v>
      </c>
    </row>
    <row r="632" spans="1:11" ht="31.95" customHeight="1" x14ac:dyDescent="0.3">
      <c r="A632" s="308"/>
      <c r="B632" s="266"/>
      <c r="C632" s="263"/>
      <c r="D632" s="46" t="s">
        <v>233</v>
      </c>
      <c r="E632" s="108" t="s">
        <v>144</v>
      </c>
      <c r="F632" s="23" t="s">
        <v>168</v>
      </c>
      <c r="G632" s="24">
        <f t="shared" si="38"/>
        <v>750</v>
      </c>
      <c r="H632" s="25">
        <v>200</v>
      </c>
      <c r="I632" s="25">
        <v>300</v>
      </c>
      <c r="J632" s="25">
        <v>100</v>
      </c>
      <c r="K632" s="25">
        <v>150</v>
      </c>
    </row>
    <row r="633" spans="1:11" ht="24.6" customHeight="1" x14ac:dyDescent="0.3">
      <c r="A633" s="308"/>
      <c r="B633" s="266"/>
      <c r="C633" s="263"/>
      <c r="D633" s="115" t="s">
        <v>102</v>
      </c>
      <c r="E633" s="108" t="s">
        <v>244</v>
      </c>
      <c r="F633" s="23" t="s">
        <v>245</v>
      </c>
      <c r="G633" s="24">
        <f t="shared" si="38"/>
        <v>416</v>
      </c>
      <c r="H633" s="25">
        <v>416</v>
      </c>
      <c r="I633" s="25"/>
      <c r="J633" s="25"/>
      <c r="K633" s="25"/>
    </row>
    <row r="634" spans="1:11" ht="15.75" customHeight="1" x14ac:dyDescent="0.3">
      <c r="A634" s="308"/>
      <c r="B634" s="267"/>
      <c r="C634" s="264"/>
      <c r="D634" s="268" t="s">
        <v>108</v>
      </c>
      <c r="E634" s="269"/>
      <c r="F634" s="270"/>
      <c r="G634" s="218">
        <f>SUM(G624:G633)</f>
        <v>301130</v>
      </c>
      <c r="H634" s="218">
        <f t="shared" ref="H634:K634" si="121">SUM(H624:H633)</f>
        <v>90412</v>
      </c>
      <c r="I634" s="218">
        <f t="shared" si="121"/>
        <v>137363</v>
      </c>
      <c r="J634" s="218">
        <f t="shared" si="121"/>
        <v>54873</v>
      </c>
      <c r="K634" s="218">
        <f t="shared" si="121"/>
        <v>18482</v>
      </c>
    </row>
    <row r="635" spans="1:11" ht="15.75" customHeight="1" x14ac:dyDescent="0.3">
      <c r="A635" s="308"/>
      <c r="B635" s="265" t="s">
        <v>111</v>
      </c>
      <c r="C635" s="262" t="s">
        <v>124</v>
      </c>
      <c r="D635" s="15">
        <v>142</v>
      </c>
      <c r="E635" s="15" t="s">
        <v>174</v>
      </c>
      <c r="F635" s="23" t="s">
        <v>179</v>
      </c>
      <c r="G635" s="24">
        <f t="shared" si="38"/>
        <v>356</v>
      </c>
      <c r="H635" s="25">
        <v>120</v>
      </c>
      <c r="I635" s="25">
        <v>120</v>
      </c>
      <c r="J635" s="25">
        <v>50</v>
      </c>
      <c r="K635" s="25">
        <v>66</v>
      </c>
    </row>
    <row r="636" spans="1:11" ht="21.15" customHeight="1" thickBot="1" x14ac:dyDescent="0.35">
      <c r="A636" s="308"/>
      <c r="B636" s="266"/>
      <c r="C636" s="263"/>
      <c r="D636" s="278" t="s">
        <v>123</v>
      </c>
      <c r="E636" s="279"/>
      <c r="F636" s="280"/>
      <c r="G636" s="217">
        <f>SUM(G635)</f>
        <v>356</v>
      </c>
      <c r="H636" s="217">
        <f t="shared" ref="H636:K636" si="122">SUM(H635)</f>
        <v>120</v>
      </c>
      <c r="I636" s="217">
        <f t="shared" si="122"/>
        <v>120</v>
      </c>
      <c r="J636" s="217">
        <f t="shared" si="122"/>
        <v>50</v>
      </c>
      <c r="K636" s="217">
        <f t="shared" si="122"/>
        <v>66</v>
      </c>
    </row>
    <row r="637" spans="1:11" ht="15.75" customHeight="1" thickBot="1" x14ac:dyDescent="0.35">
      <c r="A637" s="229" t="s">
        <v>246</v>
      </c>
      <c r="B637" s="275" t="s">
        <v>247</v>
      </c>
      <c r="C637" s="276"/>
      <c r="D637" s="276"/>
      <c r="E637" s="276"/>
      <c r="F637" s="277"/>
      <c r="G637" s="230">
        <f>SUM(G644,G646)</f>
        <v>354281</v>
      </c>
      <c r="H637" s="230">
        <f t="shared" ref="H637:K637" si="123">SUM(H644,H646)</f>
        <v>93286</v>
      </c>
      <c r="I637" s="230">
        <f t="shared" si="123"/>
        <v>136330</v>
      </c>
      <c r="J637" s="230">
        <f t="shared" si="123"/>
        <v>61163</v>
      </c>
      <c r="K637" s="231">
        <f t="shared" si="123"/>
        <v>63502</v>
      </c>
    </row>
    <row r="638" spans="1:11" ht="28.2" customHeight="1" x14ac:dyDescent="0.3">
      <c r="A638" s="308"/>
      <c r="B638" s="266" t="s">
        <v>110</v>
      </c>
      <c r="C638" s="263" t="s">
        <v>107</v>
      </c>
      <c r="D638" s="155" t="s">
        <v>297</v>
      </c>
      <c r="E638" s="154" t="s">
        <v>182</v>
      </c>
      <c r="F638" s="159" t="s">
        <v>183</v>
      </c>
      <c r="G638" s="60">
        <f t="shared" si="38"/>
        <v>174570</v>
      </c>
      <c r="H638" s="61">
        <v>45591</v>
      </c>
      <c r="I638" s="61">
        <v>78480</v>
      </c>
      <c r="J638" s="61">
        <v>17394</v>
      </c>
      <c r="K638" s="61">
        <v>33105</v>
      </c>
    </row>
    <row r="639" spans="1:11" ht="24.75" customHeight="1" x14ac:dyDescent="0.3">
      <c r="A639" s="308"/>
      <c r="B639" s="266"/>
      <c r="C639" s="263"/>
      <c r="D639" s="114" t="s">
        <v>298</v>
      </c>
      <c r="E639" s="112" t="s">
        <v>182</v>
      </c>
      <c r="F639" s="23" t="s">
        <v>183</v>
      </c>
      <c r="G639" s="24">
        <f t="shared" si="38"/>
        <v>77019</v>
      </c>
      <c r="H639" s="25">
        <v>25660</v>
      </c>
      <c r="I639" s="25">
        <v>35603</v>
      </c>
      <c r="J639" s="25">
        <v>362</v>
      </c>
      <c r="K639" s="25">
        <v>15394</v>
      </c>
    </row>
    <row r="640" spans="1:11" ht="15.75" customHeight="1" x14ac:dyDescent="0.3">
      <c r="A640" s="308"/>
      <c r="B640" s="266"/>
      <c r="C640" s="263"/>
      <c r="D640" s="45">
        <v>149</v>
      </c>
      <c r="E640" s="15" t="s">
        <v>47</v>
      </c>
      <c r="F640" s="23" t="s">
        <v>58</v>
      </c>
      <c r="G640" s="24">
        <f t="shared" si="38"/>
        <v>22000</v>
      </c>
      <c r="H640" s="25">
        <v>7885</v>
      </c>
      <c r="I640" s="25">
        <v>5570</v>
      </c>
      <c r="J640" s="25">
        <v>4290</v>
      </c>
      <c r="K640" s="25">
        <v>4255</v>
      </c>
    </row>
    <row r="641" spans="1:11" ht="18.75" customHeight="1" x14ac:dyDescent="0.3">
      <c r="A641" s="308"/>
      <c r="B641" s="266"/>
      <c r="C641" s="263"/>
      <c r="D641" s="15">
        <v>151</v>
      </c>
      <c r="E641" s="257" t="s">
        <v>182</v>
      </c>
      <c r="F641" s="312" t="s">
        <v>183</v>
      </c>
      <c r="G641" s="24">
        <f t="shared" si="38"/>
        <v>47911</v>
      </c>
      <c r="H641" s="25">
        <v>13850</v>
      </c>
      <c r="I641" s="25">
        <v>16477</v>
      </c>
      <c r="J641" s="25">
        <v>12145</v>
      </c>
      <c r="K641" s="25">
        <v>5439</v>
      </c>
    </row>
    <row r="642" spans="1:11" ht="18.75" customHeight="1" x14ac:dyDescent="0.3">
      <c r="A642" s="308"/>
      <c r="B642" s="266"/>
      <c r="C642" s="263"/>
      <c r="D642" s="112">
        <v>159</v>
      </c>
      <c r="E642" s="273"/>
      <c r="F642" s="313"/>
      <c r="G642" s="24">
        <f t="shared" si="38"/>
        <v>31821</v>
      </c>
      <c r="H642" s="25"/>
      <c r="I642" s="25"/>
      <c r="J642" s="25">
        <v>26872</v>
      </c>
      <c r="K642" s="25">
        <v>4949</v>
      </c>
    </row>
    <row r="643" spans="1:11" ht="19.5" customHeight="1" x14ac:dyDescent="0.3">
      <c r="A643" s="308"/>
      <c r="B643" s="266"/>
      <c r="C643" s="263"/>
      <c r="D643" s="15" t="s">
        <v>195</v>
      </c>
      <c r="E643" s="258"/>
      <c r="F643" s="314"/>
      <c r="G643" s="24">
        <f t="shared" si="38"/>
        <v>800</v>
      </c>
      <c r="H643" s="25">
        <v>300</v>
      </c>
      <c r="I643" s="25">
        <v>200</v>
      </c>
      <c r="J643" s="25">
        <v>100</v>
      </c>
      <c r="K643" s="25">
        <v>200</v>
      </c>
    </row>
    <row r="644" spans="1:11" ht="15.75" customHeight="1" x14ac:dyDescent="0.3">
      <c r="A644" s="308"/>
      <c r="B644" s="267"/>
      <c r="C644" s="264"/>
      <c r="D644" s="268" t="s">
        <v>108</v>
      </c>
      <c r="E644" s="269"/>
      <c r="F644" s="270"/>
      <c r="G644" s="218">
        <f>SUM(G638:G643)</f>
        <v>354121</v>
      </c>
      <c r="H644" s="218">
        <f>SUM(H638:H643)</f>
        <v>93286</v>
      </c>
      <c r="I644" s="218">
        <f>SUM(I638:I643)</f>
        <v>136330</v>
      </c>
      <c r="J644" s="218">
        <f>SUM(J638:J643)</f>
        <v>61163</v>
      </c>
      <c r="K644" s="218">
        <f>SUM(K638:K643)</f>
        <v>63342</v>
      </c>
    </row>
    <row r="645" spans="1:11" ht="15.75" customHeight="1" x14ac:dyDescent="0.3">
      <c r="A645" s="308"/>
      <c r="B645" s="265" t="s">
        <v>111</v>
      </c>
      <c r="C645" s="262" t="s">
        <v>124</v>
      </c>
      <c r="D645" s="15">
        <v>142</v>
      </c>
      <c r="E645" s="15" t="s">
        <v>174</v>
      </c>
      <c r="F645" s="23" t="s">
        <v>179</v>
      </c>
      <c r="G645" s="24">
        <f t="shared" si="38"/>
        <v>160</v>
      </c>
      <c r="H645" s="25"/>
      <c r="I645" s="25"/>
      <c r="J645" s="25"/>
      <c r="K645" s="25">
        <v>160</v>
      </c>
    </row>
    <row r="646" spans="1:11" ht="22.65" customHeight="1" thickBot="1" x14ac:dyDescent="0.35">
      <c r="A646" s="308"/>
      <c r="B646" s="266"/>
      <c r="C646" s="263"/>
      <c r="D646" s="278" t="s">
        <v>123</v>
      </c>
      <c r="E646" s="279"/>
      <c r="F646" s="280"/>
      <c r="G646" s="217">
        <f>SUM(G645)</f>
        <v>160</v>
      </c>
      <c r="H646" s="217">
        <f t="shared" ref="H646:K646" si="124">SUM(H645)</f>
        <v>0</v>
      </c>
      <c r="I646" s="217">
        <f t="shared" si="124"/>
        <v>0</v>
      </c>
      <c r="J646" s="217">
        <f t="shared" si="124"/>
        <v>0</v>
      </c>
      <c r="K646" s="217">
        <f t="shared" si="124"/>
        <v>160</v>
      </c>
    </row>
    <row r="647" spans="1:11" ht="15.75" customHeight="1" thickBot="1" x14ac:dyDescent="0.35">
      <c r="A647" s="229" t="s">
        <v>249</v>
      </c>
      <c r="B647" s="275" t="s">
        <v>248</v>
      </c>
      <c r="C647" s="276"/>
      <c r="D647" s="276"/>
      <c r="E647" s="276"/>
      <c r="F647" s="277"/>
      <c r="G647" s="230">
        <f>SUM(G657,G659)</f>
        <v>340253</v>
      </c>
      <c r="H647" s="230">
        <f t="shared" ref="H647:K647" si="125">SUM(H657,H659)</f>
        <v>95456</v>
      </c>
      <c r="I647" s="230">
        <f t="shared" si="125"/>
        <v>127304</v>
      </c>
      <c r="J647" s="230">
        <f t="shared" si="125"/>
        <v>56989</v>
      </c>
      <c r="K647" s="231">
        <f t="shared" si="125"/>
        <v>60504</v>
      </c>
    </row>
    <row r="648" spans="1:11" ht="28.95" customHeight="1" x14ac:dyDescent="0.3">
      <c r="A648" s="308"/>
      <c r="B648" s="266" t="s">
        <v>110</v>
      </c>
      <c r="C648" s="263" t="s">
        <v>107</v>
      </c>
      <c r="D648" s="271" t="s">
        <v>297</v>
      </c>
      <c r="E648" s="164" t="s">
        <v>144</v>
      </c>
      <c r="F648" s="165" t="s">
        <v>168</v>
      </c>
      <c r="G648" s="60">
        <f t="shared" si="38"/>
        <v>16124</v>
      </c>
      <c r="H648" s="61">
        <v>4416</v>
      </c>
      <c r="I648" s="61">
        <v>7284</v>
      </c>
      <c r="J648" s="61">
        <v>1713</v>
      </c>
      <c r="K648" s="61">
        <v>2711</v>
      </c>
    </row>
    <row r="649" spans="1:11" ht="24.6" customHeight="1" x14ac:dyDescent="0.3">
      <c r="A649" s="308"/>
      <c r="B649" s="266"/>
      <c r="C649" s="263"/>
      <c r="D649" s="272"/>
      <c r="E649" s="112" t="s">
        <v>244</v>
      </c>
      <c r="F649" s="23" t="s">
        <v>245</v>
      </c>
      <c r="G649" s="24">
        <f t="shared" si="38"/>
        <v>123873</v>
      </c>
      <c r="H649" s="25">
        <v>33555</v>
      </c>
      <c r="I649" s="25">
        <v>51702</v>
      </c>
      <c r="J649" s="25">
        <v>20101</v>
      </c>
      <c r="K649" s="25">
        <v>18515</v>
      </c>
    </row>
    <row r="650" spans="1:11" ht="25.95" customHeight="1" x14ac:dyDescent="0.3">
      <c r="A650" s="308"/>
      <c r="B650" s="266"/>
      <c r="C650" s="263"/>
      <c r="D650" s="113" t="s">
        <v>298</v>
      </c>
      <c r="E650" s="112" t="s">
        <v>244</v>
      </c>
      <c r="F650" s="23" t="s">
        <v>245</v>
      </c>
      <c r="G650" s="24">
        <f t="shared" si="38"/>
        <v>27163</v>
      </c>
      <c r="H650" s="25">
        <v>11640</v>
      </c>
      <c r="I650" s="25">
        <v>7628</v>
      </c>
      <c r="J650" s="25">
        <v>273</v>
      </c>
      <c r="K650" s="25">
        <v>7622</v>
      </c>
    </row>
    <row r="651" spans="1:11" ht="19.5" customHeight="1" x14ac:dyDescent="0.3">
      <c r="A651" s="308"/>
      <c r="B651" s="266"/>
      <c r="C651" s="263"/>
      <c r="D651" s="15">
        <v>151</v>
      </c>
      <c r="E651" s="257" t="s">
        <v>244</v>
      </c>
      <c r="F651" s="271" t="s">
        <v>245</v>
      </c>
      <c r="G651" s="24">
        <f t="shared" si="38"/>
        <v>146551</v>
      </c>
      <c r="H651" s="25">
        <v>41323</v>
      </c>
      <c r="I651" s="25">
        <v>48130</v>
      </c>
      <c r="J651" s="25">
        <v>28292</v>
      </c>
      <c r="K651" s="25">
        <v>28806</v>
      </c>
    </row>
    <row r="652" spans="1:11" ht="15" customHeight="1" x14ac:dyDescent="0.3">
      <c r="A652" s="308"/>
      <c r="B652" s="266"/>
      <c r="C652" s="263"/>
      <c r="D652" s="75">
        <v>155</v>
      </c>
      <c r="E652" s="273"/>
      <c r="F652" s="271"/>
      <c r="G652" s="24">
        <f t="shared" si="38"/>
        <v>162</v>
      </c>
      <c r="H652" s="25">
        <v>162</v>
      </c>
      <c r="I652" s="25"/>
      <c r="J652" s="25"/>
      <c r="K652" s="25"/>
    </row>
    <row r="653" spans="1:11" ht="15" customHeight="1" x14ac:dyDescent="0.3">
      <c r="A653" s="308"/>
      <c r="B653" s="266"/>
      <c r="C653" s="263"/>
      <c r="D653" s="112">
        <v>159</v>
      </c>
      <c r="E653" s="273"/>
      <c r="F653" s="271"/>
      <c r="G653" s="24">
        <f t="shared" si="38"/>
        <v>17970</v>
      </c>
      <c r="H653" s="25">
        <v>2070</v>
      </c>
      <c r="I653" s="25">
        <v>9880</v>
      </c>
      <c r="J653" s="25">
        <v>6020</v>
      </c>
      <c r="K653" s="25"/>
    </row>
    <row r="654" spans="1:11" ht="15" customHeight="1" x14ac:dyDescent="0.3">
      <c r="A654" s="308"/>
      <c r="B654" s="266"/>
      <c r="C654" s="263"/>
      <c r="D654" s="212" t="s">
        <v>101</v>
      </c>
      <c r="E654" s="273"/>
      <c r="F654" s="271"/>
      <c r="G654" s="24">
        <f t="shared" si="38"/>
        <v>250</v>
      </c>
      <c r="H654" s="25"/>
      <c r="I654" s="25"/>
      <c r="J654" s="25"/>
      <c r="K654" s="25">
        <v>250</v>
      </c>
    </row>
    <row r="655" spans="1:11" ht="19.5" customHeight="1" x14ac:dyDescent="0.3">
      <c r="A655" s="308"/>
      <c r="B655" s="266"/>
      <c r="C655" s="263"/>
      <c r="D655" s="15" t="s">
        <v>195</v>
      </c>
      <c r="E655" s="273"/>
      <c r="F655" s="271"/>
      <c r="G655" s="24">
        <f t="shared" si="38"/>
        <v>7100</v>
      </c>
      <c r="H655" s="25">
        <v>2200</v>
      </c>
      <c r="I655" s="25">
        <v>2200</v>
      </c>
      <c r="J655" s="25">
        <v>500</v>
      </c>
      <c r="K655" s="25">
        <v>2200</v>
      </c>
    </row>
    <row r="656" spans="1:11" ht="18" customHeight="1" x14ac:dyDescent="0.3">
      <c r="A656" s="308"/>
      <c r="B656" s="266"/>
      <c r="C656" s="263"/>
      <c r="D656" s="15" t="s">
        <v>233</v>
      </c>
      <c r="E656" s="258"/>
      <c r="F656" s="272"/>
      <c r="G656" s="24">
        <f t="shared" si="38"/>
        <v>700</v>
      </c>
      <c r="H656" s="25"/>
      <c r="I656" s="25">
        <v>390</v>
      </c>
      <c r="J656" s="25"/>
      <c r="K656" s="25">
        <v>310</v>
      </c>
    </row>
    <row r="657" spans="1:11" ht="15.75" customHeight="1" x14ac:dyDescent="0.3">
      <c r="A657" s="308"/>
      <c r="B657" s="267"/>
      <c r="C657" s="264"/>
      <c r="D657" s="268" t="s">
        <v>108</v>
      </c>
      <c r="E657" s="269"/>
      <c r="F657" s="270"/>
      <c r="G657" s="218">
        <f>SUM(G648:G656)</f>
        <v>339893</v>
      </c>
      <c r="H657" s="218">
        <f>SUM(H648:H656)</f>
        <v>95366</v>
      </c>
      <c r="I657" s="218">
        <f>SUM(I648:I656)</f>
        <v>127214</v>
      </c>
      <c r="J657" s="218">
        <f>SUM(J648:J656)</f>
        <v>56899</v>
      </c>
      <c r="K657" s="218">
        <f>SUM(K648:K656)</f>
        <v>60414</v>
      </c>
    </row>
    <row r="658" spans="1:11" ht="15.75" customHeight="1" x14ac:dyDescent="0.3">
      <c r="A658" s="308"/>
      <c r="B658" s="265" t="s">
        <v>111</v>
      </c>
      <c r="C658" s="262" t="s">
        <v>124</v>
      </c>
      <c r="D658" s="15">
        <v>142</v>
      </c>
      <c r="E658" s="15" t="s">
        <v>174</v>
      </c>
      <c r="F658" s="23" t="s">
        <v>179</v>
      </c>
      <c r="G658" s="24">
        <f t="shared" si="38"/>
        <v>360</v>
      </c>
      <c r="H658" s="25">
        <v>90</v>
      </c>
      <c r="I658" s="25">
        <v>90</v>
      </c>
      <c r="J658" s="25">
        <v>90</v>
      </c>
      <c r="K658" s="25">
        <v>90</v>
      </c>
    </row>
    <row r="659" spans="1:11" ht="23.25" customHeight="1" thickBot="1" x14ac:dyDescent="0.35">
      <c r="A659" s="308"/>
      <c r="B659" s="266"/>
      <c r="C659" s="263"/>
      <c r="D659" s="278" t="s">
        <v>123</v>
      </c>
      <c r="E659" s="279"/>
      <c r="F659" s="280"/>
      <c r="G659" s="217">
        <f>SUM(G658)</f>
        <v>360</v>
      </c>
      <c r="H659" s="217">
        <f t="shared" ref="H659:K659" si="126">SUM(H658)</f>
        <v>90</v>
      </c>
      <c r="I659" s="217">
        <f t="shared" si="126"/>
        <v>90</v>
      </c>
      <c r="J659" s="217">
        <f t="shared" si="126"/>
        <v>90</v>
      </c>
      <c r="K659" s="217">
        <f t="shared" si="126"/>
        <v>90</v>
      </c>
    </row>
    <row r="660" spans="1:11" ht="15.75" customHeight="1" thickBot="1" x14ac:dyDescent="0.35">
      <c r="A660" s="229" t="s">
        <v>250</v>
      </c>
      <c r="B660" s="275" t="s">
        <v>251</v>
      </c>
      <c r="C660" s="276"/>
      <c r="D660" s="276"/>
      <c r="E660" s="276"/>
      <c r="F660" s="277"/>
      <c r="G660" s="230">
        <f>SUM(G668,G670)</f>
        <v>429296</v>
      </c>
      <c r="H660" s="230">
        <f t="shared" ref="H660:K660" si="127">SUM(H668,H670)</f>
        <v>138871</v>
      </c>
      <c r="I660" s="230">
        <f t="shared" si="127"/>
        <v>140024</v>
      </c>
      <c r="J660" s="230">
        <f t="shared" si="127"/>
        <v>67624</v>
      </c>
      <c r="K660" s="231">
        <f t="shared" si="127"/>
        <v>82777</v>
      </c>
    </row>
    <row r="661" spans="1:11" ht="34.65" customHeight="1" x14ac:dyDescent="0.3">
      <c r="A661" s="372"/>
      <c r="B661" s="266" t="s">
        <v>110</v>
      </c>
      <c r="C661" s="263" t="s">
        <v>107</v>
      </c>
      <c r="D661" s="271" t="s">
        <v>297</v>
      </c>
      <c r="E661" s="164" t="s">
        <v>144</v>
      </c>
      <c r="F661" s="165" t="s">
        <v>168</v>
      </c>
      <c r="G661" s="60">
        <f t="shared" si="38"/>
        <v>11990</v>
      </c>
      <c r="H661" s="61">
        <v>4880</v>
      </c>
      <c r="I661" s="61">
        <v>4860</v>
      </c>
      <c r="J661" s="61">
        <v>1770</v>
      </c>
      <c r="K661" s="61">
        <v>480</v>
      </c>
    </row>
    <row r="662" spans="1:11" ht="24.6" customHeight="1" x14ac:dyDescent="0.3">
      <c r="A662" s="372"/>
      <c r="B662" s="266"/>
      <c r="C662" s="263"/>
      <c r="D662" s="272"/>
      <c r="E662" s="112" t="s">
        <v>244</v>
      </c>
      <c r="F662" s="111" t="s">
        <v>245</v>
      </c>
      <c r="G662" s="24">
        <f t="shared" si="38"/>
        <v>179452</v>
      </c>
      <c r="H662" s="25">
        <v>59740</v>
      </c>
      <c r="I662" s="25">
        <v>71160</v>
      </c>
      <c r="J662" s="25">
        <v>28580</v>
      </c>
      <c r="K662" s="25">
        <v>19972</v>
      </c>
    </row>
    <row r="663" spans="1:11" ht="24.6" customHeight="1" x14ac:dyDescent="0.3">
      <c r="A663" s="372"/>
      <c r="B663" s="266"/>
      <c r="C663" s="263"/>
      <c r="D663" s="113" t="s">
        <v>298</v>
      </c>
      <c r="E663" s="112" t="s">
        <v>244</v>
      </c>
      <c r="F663" s="111" t="s">
        <v>245</v>
      </c>
      <c r="G663" s="24">
        <f t="shared" si="38"/>
        <v>45426</v>
      </c>
      <c r="H663" s="25">
        <v>7110</v>
      </c>
      <c r="I663" s="25">
        <v>10140</v>
      </c>
      <c r="J663" s="25">
        <v>4264</v>
      </c>
      <c r="K663" s="25">
        <v>23912</v>
      </c>
    </row>
    <row r="664" spans="1:11" ht="16.5" customHeight="1" x14ac:dyDescent="0.3">
      <c r="A664" s="372"/>
      <c r="B664" s="266"/>
      <c r="C664" s="263"/>
      <c r="D664" s="15">
        <v>151</v>
      </c>
      <c r="E664" s="257" t="s">
        <v>244</v>
      </c>
      <c r="F664" s="274" t="s">
        <v>245</v>
      </c>
      <c r="G664" s="24">
        <f t="shared" si="38"/>
        <v>146284</v>
      </c>
      <c r="H664" s="25">
        <v>53300</v>
      </c>
      <c r="I664" s="25">
        <v>39214</v>
      </c>
      <c r="J664" s="25">
        <v>25970</v>
      </c>
      <c r="K664" s="25">
        <v>27800</v>
      </c>
    </row>
    <row r="665" spans="1:11" ht="15.75" customHeight="1" x14ac:dyDescent="0.3">
      <c r="A665" s="372"/>
      <c r="B665" s="266"/>
      <c r="C665" s="263"/>
      <c r="D665" s="15">
        <v>155</v>
      </c>
      <c r="E665" s="273"/>
      <c r="F665" s="271"/>
      <c r="G665" s="24">
        <f t="shared" si="38"/>
        <v>351</v>
      </c>
      <c r="H665" s="25">
        <v>351</v>
      </c>
      <c r="I665" s="25"/>
      <c r="J665" s="25"/>
      <c r="K665" s="25"/>
    </row>
    <row r="666" spans="1:11" ht="15.75" customHeight="1" x14ac:dyDescent="0.3">
      <c r="A666" s="372"/>
      <c r="B666" s="266"/>
      <c r="C666" s="263"/>
      <c r="D666" s="112">
        <v>159</v>
      </c>
      <c r="E666" s="273"/>
      <c r="F666" s="271"/>
      <c r="G666" s="24">
        <f t="shared" si="38"/>
        <v>31553</v>
      </c>
      <c r="H666" s="25">
        <v>9040</v>
      </c>
      <c r="I666" s="25">
        <v>10200</v>
      </c>
      <c r="J666" s="25">
        <v>4590</v>
      </c>
      <c r="K666" s="25">
        <v>7723</v>
      </c>
    </row>
    <row r="667" spans="1:11" ht="20.25" customHeight="1" x14ac:dyDescent="0.3">
      <c r="A667" s="372"/>
      <c r="B667" s="266"/>
      <c r="C667" s="263"/>
      <c r="D667" s="15" t="s">
        <v>195</v>
      </c>
      <c r="E667" s="273"/>
      <c r="F667" s="271"/>
      <c r="G667" s="24">
        <f t="shared" si="38"/>
        <v>13800</v>
      </c>
      <c r="H667" s="25">
        <v>4450</v>
      </c>
      <c r="I667" s="25">
        <v>4450</v>
      </c>
      <c r="J667" s="25">
        <v>2450</v>
      </c>
      <c r="K667" s="25">
        <v>2450</v>
      </c>
    </row>
    <row r="668" spans="1:11" ht="15.75" customHeight="1" x14ac:dyDescent="0.3">
      <c r="A668" s="372"/>
      <c r="B668" s="267"/>
      <c r="C668" s="264"/>
      <c r="D668" s="268" t="s">
        <v>108</v>
      </c>
      <c r="E668" s="269"/>
      <c r="F668" s="270"/>
      <c r="G668" s="218">
        <f>SUM(G661:G667)</f>
        <v>428856</v>
      </c>
      <c r="H668" s="218">
        <f>SUM(H661:H667)</f>
        <v>138871</v>
      </c>
      <c r="I668" s="218">
        <f>SUM(I661:I667)</f>
        <v>140024</v>
      </c>
      <c r="J668" s="218">
        <f>SUM(J661:J667)</f>
        <v>67624</v>
      </c>
      <c r="K668" s="218">
        <f>SUM(K661:K667)</f>
        <v>82337</v>
      </c>
    </row>
    <row r="669" spans="1:11" ht="15.75" customHeight="1" x14ac:dyDescent="0.3">
      <c r="A669" s="372"/>
      <c r="B669" s="265" t="s">
        <v>111</v>
      </c>
      <c r="C669" s="262" t="s">
        <v>124</v>
      </c>
      <c r="D669" s="15">
        <v>142</v>
      </c>
      <c r="E669" s="15" t="s">
        <v>174</v>
      </c>
      <c r="F669" s="23" t="s">
        <v>179</v>
      </c>
      <c r="G669" s="24">
        <f t="shared" si="38"/>
        <v>440</v>
      </c>
      <c r="H669" s="25"/>
      <c r="I669" s="25"/>
      <c r="J669" s="25"/>
      <c r="K669" s="25">
        <v>440</v>
      </c>
    </row>
    <row r="670" spans="1:11" ht="23.25" customHeight="1" thickBot="1" x14ac:dyDescent="0.35">
      <c r="A670" s="372"/>
      <c r="B670" s="266"/>
      <c r="C670" s="263"/>
      <c r="D670" s="278" t="s">
        <v>123</v>
      </c>
      <c r="E670" s="279"/>
      <c r="F670" s="280"/>
      <c r="G670" s="217">
        <f>SUM(G669)</f>
        <v>440</v>
      </c>
      <c r="H670" s="217">
        <f t="shared" ref="H670:K670" si="128">SUM(H669)</f>
        <v>0</v>
      </c>
      <c r="I670" s="217">
        <f t="shared" si="128"/>
        <v>0</v>
      </c>
      <c r="J670" s="217">
        <f t="shared" si="128"/>
        <v>0</v>
      </c>
      <c r="K670" s="217">
        <f t="shared" si="128"/>
        <v>440</v>
      </c>
    </row>
    <row r="671" spans="1:11" ht="15.75" customHeight="1" thickBot="1" x14ac:dyDescent="0.35">
      <c r="A671" s="229" t="s">
        <v>299</v>
      </c>
      <c r="B671" s="275" t="s">
        <v>318</v>
      </c>
      <c r="C671" s="276"/>
      <c r="D671" s="276"/>
      <c r="E671" s="276"/>
      <c r="F671" s="277"/>
      <c r="G671" s="230">
        <f>SUM(G684,G686)</f>
        <v>590345</v>
      </c>
      <c r="H671" s="230">
        <f t="shared" ref="H671:K671" si="129">SUM(H684,H686)</f>
        <v>203146</v>
      </c>
      <c r="I671" s="230">
        <f t="shared" si="129"/>
        <v>285547</v>
      </c>
      <c r="J671" s="230">
        <f t="shared" si="129"/>
        <v>69725</v>
      </c>
      <c r="K671" s="231">
        <f t="shared" si="129"/>
        <v>31927</v>
      </c>
    </row>
    <row r="672" spans="1:11" ht="37.5" customHeight="1" x14ac:dyDescent="0.3">
      <c r="A672" s="328"/>
      <c r="B672" s="266" t="s">
        <v>110</v>
      </c>
      <c r="C672" s="263" t="s">
        <v>107</v>
      </c>
      <c r="D672" s="338" t="s">
        <v>297</v>
      </c>
      <c r="E672" s="164" t="s">
        <v>144</v>
      </c>
      <c r="F672" s="165" t="s">
        <v>168</v>
      </c>
      <c r="G672" s="60">
        <f t="shared" si="38"/>
        <v>95541</v>
      </c>
      <c r="H672" s="61">
        <v>26891</v>
      </c>
      <c r="I672" s="61">
        <v>53971</v>
      </c>
      <c r="J672" s="61">
        <v>11435</v>
      </c>
      <c r="K672" s="61">
        <v>3244</v>
      </c>
    </row>
    <row r="673" spans="1:11" ht="25.5" customHeight="1" x14ac:dyDescent="0.3">
      <c r="A673" s="328"/>
      <c r="B673" s="266"/>
      <c r="C673" s="263"/>
      <c r="D673" s="316"/>
      <c r="E673" s="15" t="s">
        <v>253</v>
      </c>
      <c r="F673" s="80" t="s">
        <v>254</v>
      </c>
      <c r="G673" s="24">
        <f t="shared" si="38"/>
        <v>104643</v>
      </c>
      <c r="H673" s="25">
        <v>38556</v>
      </c>
      <c r="I673" s="25">
        <v>68126</v>
      </c>
      <c r="J673" s="25"/>
      <c r="K673" s="25">
        <v>-2039</v>
      </c>
    </row>
    <row r="674" spans="1:11" ht="25.5" customHeight="1" x14ac:dyDescent="0.3">
      <c r="A674" s="328"/>
      <c r="B674" s="266"/>
      <c r="C674" s="263"/>
      <c r="D674" s="315" t="s">
        <v>298</v>
      </c>
      <c r="E674" s="99" t="s">
        <v>144</v>
      </c>
      <c r="F674" s="23" t="s">
        <v>168</v>
      </c>
      <c r="G674" s="24">
        <f t="shared" si="38"/>
        <v>21813</v>
      </c>
      <c r="H674" s="25">
        <v>5479</v>
      </c>
      <c r="I674" s="25">
        <v>5478</v>
      </c>
      <c r="J674" s="25">
        <v>5478</v>
      </c>
      <c r="K674" s="25">
        <v>5378</v>
      </c>
    </row>
    <row r="675" spans="1:11" ht="25.5" customHeight="1" x14ac:dyDescent="0.3">
      <c r="A675" s="328"/>
      <c r="B675" s="266"/>
      <c r="C675" s="263"/>
      <c r="D675" s="316"/>
      <c r="E675" s="99" t="s">
        <v>253</v>
      </c>
      <c r="F675" s="98" t="s">
        <v>254</v>
      </c>
      <c r="G675" s="24">
        <f t="shared" si="38"/>
        <v>34768</v>
      </c>
      <c r="H675" s="25">
        <v>16536</v>
      </c>
      <c r="I675" s="25">
        <v>17773</v>
      </c>
      <c r="J675" s="25">
        <v>459</v>
      </c>
      <c r="K675" s="25"/>
    </row>
    <row r="676" spans="1:11" ht="37.5" customHeight="1" x14ac:dyDescent="0.3">
      <c r="A676" s="328"/>
      <c r="B676" s="266"/>
      <c r="C676" s="263"/>
      <c r="D676" s="297">
        <v>151</v>
      </c>
      <c r="E676" s="46" t="s">
        <v>144</v>
      </c>
      <c r="F676" s="23" t="s">
        <v>168</v>
      </c>
      <c r="G676" s="24">
        <f t="shared" si="38"/>
        <v>91868</v>
      </c>
      <c r="H676" s="25">
        <v>18098</v>
      </c>
      <c r="I676" s="25">
        <v>35664</v>
      </c>
      <c r="J676" s="25">
        <v>6309</v>
      </c>
      <c r="K676" s="25">
        <v>31797</v>
      </c>
    </row>
    <row r="677" spans="1:11" ht="19.5" customHeight="1" x14ac:dyDescent="0.3">
      <c r="A677" s="328"/>
      <c r="B677" s="266"/>
      <c r="C677" s="263"/>
      <c r="D677" s="282"/>
      <c r="E677" s="46" t="s">
        <v>253</v>
      </c>
      <c r="F677" s="312" t="s">
        <v>254</v>
      </c>
      <c r="G677" s="24">
        <f t="shared" si="38"/>
        <v>113615</v>
      </c>
      <c r="H677" s="25">
        <v>48489</v>
      </c>
      <c r="I677" s="25">
        <v>77535</v>
      </c>
      <c r="J677" s="25">
        <v>19544</v>
      </c>
      <c r="K677" s="25">
        <v>-31953</v>
      </c>
    </row>
    <row r="678" spans="1:11" ht="15.75" customHeight="1" x14ac:dyDescent="0.3">
      <c r="A678" s="328"/>
      <c r="B678" s="266"/>
      <c r="C678" s="263"/>
      <c r="D678" s="15">
        <v>155</v>
      </c>
      <c r="E678" s="46" t="s">
        <v>253</v>
      </c>
      <c r="F678" s="313"/>
      <c r="G678" s="24">
        <f t="shared" si="38"/>
        <v>2663</v>
      </c>
      <c r="H678" s="25">
        <v>2663</v>
      </c>
      <c r="I678" s="25"/>
      <c r="J678" s="25"/>
      <c r="K678" s="25"/>
    </row>
    <row r="679" spans="1:11" ht="15.75" customHeight="1" x14ac:dyDescent="0.3">
      <c r="A679" s="328"/>
      <c r="B679" s="266"/>
      <c r="C679" s="263"/>
      <c r="D679" s="99">
        <v>159</v>
      </c>
      <c r="E679" s="46" t="s">
        <v>253</v>
      </c>
      <c r="F679" s="313"/>
      <c r="G679" s="24">
        <f t="shared" si="38"/>
        <v>13617</v>
      </c>
      <c r="H679" s="25">
        <v>13617</v>
      </c>
      <c r="I679" s="25"/>
      <c r="J679" s="25"/>
      <c r="K679" s="25"/>
    </row>
    <row r="680" spans="1:11" ht="14.25" customHeight="1" x14ac:dyDescent="0.3">
      <c r="A680" s="328"/>
      <c r="B680" s="266"/>
      <c r="C680" s="263"/>
      <c r="D680" s="15" t="s">
        <v>195</v>
      </c>
      <c r="E680" s="15" t="s">
        <v>253</v>
      </c>
      <c r="F680" s="314"/>
      <c r="G680" s="24">
        <f t="shared" si="38"/>
        <v>4145</v>
      </c>
      <c r="H680" s="25">
        <v>12500</v>
      </c>
      <c r="I680" s="25">
        <v>9500</v>
      </c>
      <c r="J680" s="25">
        <v>9500</v>
      </c>
      <c r="K680" s="25">
        <v>-27355</v>
      </c>
    </row>
    <row r="681" spans="1:11" ht="37.5" customHeight="1" x14ac:dyDescent="0.3">
      <c r="A681" s="328"/>
      <c r="B681" s="266"/>
      <c r="C681" s="263"/>
      <c r="D681" s="257" t="s">
        <v>233</v>
      </c>
      <c r="E681" s="15" t="s">
        <v>144</v>
      </c>
      <c r="F681" s="23" t="s">
        <v>168</v>
      </c>
      <c r="G681" s="24">
        <f t="shared" si="38"/>
        <v>105355</v>
      </c>
      <c r="H681" s="25">
        <v>15000</v>
      </c>
      <c r="I681" s="25">
        <v>15000</v>
      </c>
      <c r="J681" s="25">
        <v>15000</v>
      </c>
      <c r="K681" s="25">
        <v>60355</v>
      </c>
    </row>
    <row r="682" spans="1:11" ht="24.75" customHeight="1" x14ac:dyDescent="0.3">
      <c r="A682" s="328"/>
      <c r="B682" s="266"/>
      <c r="C682" s="263"/>
      <c r="D682" s="258"/>
      <c r="E682" s="15" t="s">
        <v>253</v>
      </c>
      <c r="F682" s="23" t="s">
        <v>254</v>
      </c>
      <c r="G682" s="24">
        <f t="shared" si="38"/>
        <v>0</v>
      </c>
      <c r="H682" s="25">
        <v>3000</v>
      </c>
      <c r="I682" s="25">
        <v>2500</v>
      </c>
      <c r="J682" s="25">
        <v>2000</v>
      </c>
      <c r="K682" s="25">
        <v>-7500</v>
      </c>
    </row>
    <row r="683" spans="1:11" ht="24.75" customHeight="1" x14ac:dyDescent="0.3">
      <c r="A683" s="328"/>
      <c r="B683" s="266"/>
      <c r="C683" s="263"/>
      <c r="D683" s="99" t="s">
        <v>102</v>
      </c>
      <c r="E683" s="99" t="s">
        <v>253</v>
      </c>
      <c r="F683" s="23" t="s">
        <v>254</v>
      </c>
      <c r="G683" s="24">
        <f t="shared" si="38"/>
        <v>1117</v>
      </c>
      <c r="H683" s="25">
        <v>1117</v>
      </c>
      <c r="I683" s="25"/>
      <c r="J683" s="25"/>
      <c r="K683" s="25"/>
    </row>
    <row r="684" spans="1:11" ht="17.399999999999999" customHeight="1" x14ac:dyDescent="0.3">
      <c r="A684" s="328"/>
      <c r="B684" s="267"/>
      <c r="C684" s="264"/>
      <c r="D684" s="268" t="s">
        <v>108</v>
      </c>
      <c r="E684" s="269"/>
      <c r="F684" s="270"/>
      <c r="G684" s="218">
        <f>SUM(G672:G683)</f>
        <v>589145</v>
      </c>
      <c r="H684" s="218">
        <f t="shared" ref="H684:K684" si="130">SUM(H672:H683)</f>
        <v>201946</v>
      </c>
      <c r="I684" s="218">
        <f t="shared" si="130"/>
        <v>285547</v>
      </c>
      <c r="J684" s="218">
        <f t="shared" si="130"/>
        <v>69725</v>
      </c>
      <c r="K684" s="218">
        <f t="shared" si="130"/>
        <v>31927</v>
      </c>
    </row>
    <row r="685" spans="1:11" ht="17.399999999999999" customHeight="1" x14ac:dyDescent="0.3">
      <c r="A685" s="328"/>
      <c r="B685" s="265" t="s">
        <v>111</v>
      </c>
      <c r="C685" s="262" t="s">
        <v>124</v>
      </c>
      <c r="D685" s="46">
        <v>142</v>
      </c>
      <c r="E685" s="15" t="s">
        <v>174</v>
      </c>
      <c r="F685" s="23" t="s">
        <v>179</v>
      </c>
      <c r="G685" s="24">
        <f>SUM(H685:K685)</f>
        <v>1200</v>
      </c>
      <c r="H685" s="25">
        <v>1200</v>
      </c>
      <c r="I685" s="25"/>
      <c r="J685" s="25"/>
      <c r="K685" s="25"/>
    </row>
    <row r="686" spans="1:11" ht="22.65" customHeight="1" thickBot="1" x14ac:dyDescent="0.35">
      <c r="A686" s="328"/>
      <c r="B686" s="266"/>
      <c r="C686" s="263"/>
      <c r="D686" s="278" t="s">
        <v>123</v>
      </c>
      <c r="E686" s="279"/>
      <c r="F686" s="280"/>
      <c r="G686" s="217">
        <f>SUM(G685)</f>
        <v>1200</v>
      </c>
      <c r="H686" s="217">
        <f t="shared" ref="H686:K686" si="131">SUM(H685)</f>
        <v>1200</v>
      </c>
      <c r="I686" s="217">
        <f t="shared" si="131"/>
        <v>0</v>
      </c>
      <c r="J686" s="217">
        <f t="shared" si="131"/>
        <v>0</v>
      </c>
      <c r="K686" s="217">
        <f t="shared" si="131"/>
        <v>0</v>
      </c>
    </row>
    <row r="687" spans="1:11" ht="15" customHeight="1" thickBot="1" x14ac:dyDescent="0.35">
      <c r="A687" s="229" t="s">
        <v>252</v>
      </c>
      <c r="B687" s="275" t="s">
        <v>319</v>
      </c>
      <c r="C687" s="276"/>
      <c r="D687" s="276"/>
      <c r="E687" s="276"/>
      <c r="F687" s="277"/>
      <c r="G687" s="230">
        <f t="shared" ref="G687:K687" si="132">SUM(G695)</f>
        <v>799226</v>
      </c>
      <c r="H687" s="230">
        <f t="shared" si="132"/>
        <v>204646</v>
      </c>
      <c r="I687" s="230">
        <f t="shared" si="132"/>
        <v>304138</v>
      </c>
      <c r="J687" s="230">
        <f t="shared" si="132"/>
        <v>89369</v>
      </c>
      <c r="K687" s="231">
        <f t="shared" si="132"/>
        <v>201073</v>
      </c>
    </row>
    <row r="688" spans="1:11" ht="24.6" customHeight="1" x14ac:dyDescent="0.3">
      <c r="A688" s="308"/>
      <c r="B688" s="266" t="s">
        <v>110</v>
      </c>
      <c r="C688" s="263" t="s">
        <v>107</v>
      </c>
      <c r="D688" s="103" t="s">
        <v>297</v>
      </c>
      <c r="E688" s="258" t="s">
        <v>144</v>
      </c>
      <c r="F688" s="313" t="s">
        <v>168</v>
      </c>
      <c r="G688" s="60">
        <f>SUM(H688:K688)</f>
        <v>176710</v>
      </c>
      <c r="H688" s="61">
        <v>44193</v>
      </c>
      <c r="I688" s="61">
        <v>74230</v>
      </c>
      <c r="J688" s="61">
        <v>14094</v>
      </c>
      <c r="K688" s="61">
        <v>44193</v>
      </c>
    </row>
    <row r="689" spans="1:11" ht="24.6" customHeight="1" x14ac:dyDescent="0.3">
      <c r="A689" s="308"/>
      <c r="B689" s="266"/>
      <c r="C689" s="263"/>
      <c r="D689" s="103" t="s">
        <v>298</v>
      </c>
      <c r="E689" s="317"/>
      <c r="F689" s="313"/>
      <c r="G689" s="24">
        <f>SUM(H689:K689)</f>
        <v>41937</v>
      </c>
      <c r="H689" s="25">
        <v>10484</v>
      </c>
      <c r="I689" s="25">
        <v>17614</v>
      </c>
      <c r="J689" s="25">
        <v>3355</v>
      </c>
      <c r="K689" s="25">
        <v>10484</v>
      </c>
    </row>
    <row r="690" spans="1:11" ht="16.5" customHeight="1" x14ac:dyDescent="0.3">
      <c r="A690" s="308"/>
      <c r="B690" s="266"/>
      <c r="C690" s="263"/>
      <c r="D690" s="37">
        <v>151</v>
      </c>
      <c r="E690" s="317"/>
      <c r="F690" s="313"/>
      <c r="G690" s="24">
        <f t="shared" ref="G690:G694" si="133">SUM(H690:K690)</f>
        <v>455917</v>
      </c>
      <c r="H690" s="25">
        <v>116695</v>
      </c>
      <c r="I690" s="25">
        <v>176100</v>
      </c>
      <c r="J690" s="25">
        <v>43692</v>
      </c>
      <c r="K690" s="25">
        <v>119430</v>
      </c>
    </row>
    <row r="691" spans="1:11" ht="15.75" customHeight="1" x14ac:dyDescent="0.3">
      <c r="A691" s="308"/>
      <c r="B691" s="266"/>
      <c r="C691" s="263"/>
      <c r="D691" s="37">
        <v>155</v>
      </c>
      <c r="E691" s="317"/>
      <c r="F691" s="313"/>
      <c r="G691" s="24">
        <f t="shared" si="133"/>
        <v>504</v>
      </c>
      <c r="H691" s="25">
        <v>504</v>
      </c>
      <c r="I691" s="25"/>
      <c r="J691" s="25"/>
      <c r="K691" s="25"/>
    </row>
    <row r="692" spans="1:11" ht="15.75" customHeight="1" x14ac:dyDescent="0.3">
      <c r="A692" s="308"/>
      <c r="B692" s="266"/>
      <c r="C692" s="263"/>
      <c r="D692" s="101">
        <v>159</v>
      </c>
      <c r="E692" s="317"/>
      <c r="F692" s="313"/>
      <c r="G692" s="24">
        <f t="shared" si="133"/>
        <v>23081</v>
      </c>
      <c r="H692" s="25">
        <v>5770</v>
      </c>
      <c r="I692" s="25">
        <v>9694</v>
      </c>
      <c r="J692" s="25">
        <v>1847</v>
      </c>
      <c r="K692" s="25">
        <v>5770</v>
      </c>
    </row>
    <row r="693" spans="1:11" ht="15" customHeight="1" x14ac:dyDescent="0.3">
      <c r="A693" s="308"/>
      <c r="B693" s="266"/>
      <c r="C693" s="263"/>
      <c r="D693" s="37" t="s">
        <v>101</v>
      </c>
      <c r="E693" s="317"/>
      <c r="F693" s="313"/>
      <c r="G693" s="24">
        <f t="shared" si="133"/>
        <v>500</v>
      </c>
      <c r="H693" s="25">
        <v>500</v>
      </c>
      <c r="I693" s="25"/>
      <c r="J693" s="25"/>
      <c r="K693" s="25"/>
    </row>
    <row r="694" spans="1:11" ht="13.65" customHeight="1" x14ac:dyDescent="0.3">
      <c r="A694" s="308"/>
      <c r="B694" s="266"/>
      <c r="C694" s="263"/>
      <c r="D694" s="20" t="s">
        <v>233</v>
      </c>
      <c r="E694" s="317"/>
      <c r="F694" s="313"/>
      <c r="G694" s="24">
        <f t="shared" si="133"/>
        <v>100577</v>
      </c>
      <c r="H694" s="25">
        <v>26500</v>
      </c>
      <c r="I694" s="25">
        <v>26500</v>
      </c>
      <c r="J694" s="25">
        <v>26381</v>
      </c>
      <c r="K694" s="25">
        <v>21196</v>
      </c>
    </row>
    <row r="695" spans="1:11" ht="17.399999999999999" customHeight="1" thickBot="1" x14ac:dyDescent="0.35">
      <c r="A695" s="308"/>
      <c r="B695" s="266"/>
      <c r="C695" s="263"/>
      <c r="D695" s="278" t="s">
        <v>108</v>
      </c>
      <c r="E695" s="279"/>
      <c r="F695" s="280"/>
      <c r="G695" s="217">
        <f>SUM(G688:G694)</f>
        <v>799226</v>
      </c>
      <c r="H695" s="217">
        <f>SUM(H688:H694)</f>
        <v>204646</v>
      </c>
      <c r="I695" s="217">
        <f>SUM(I688:I694)</f>
        <v>304138</v>
      </c>
      <c r="J695" s="217">
        <f>SUM(J688:J694)</f>
        <v>89369</v>
      </c>
      <c r="K695" s="217">
        <f>SUM(K688:K694)</f>
        <v>201073</v>
      </c>
    </row>
    <row r="696" spans="1:11" ht="14.25" customHeight="1" x14ac:dyDescent="0.3">
      <c r="A696" s="247" t="s">
        <v>255</v>
      </c>
      <c r="B696" s="335" t="s">
        <v>257</v>
      </c>
      <c r="C696" s="336"/>
      <c r="D696" s="336"/>
      <c r="E696" s="336"/>
      <c r="F696" s="337"/>
      <c r="G696" s="248">
        <f>SUM(G698,G707)</f>
        <v>779090</v>
      </c>
      <c r="H696" s="248">
        <f t="shared" ref="H696:K696" si="134">SUM(H698,H707)</f>
        <v>235333</v>
      </c>
      <c r="I696" s="248">
        <f t="shared" si="134"/>
        <v>295200</v>
      </c>
      <c r="J696" s="248">
        <f t="shared" si="134"/>
        <v>106464</v>
      </c>
      <c r="K696" s="248">
        <f t="shared" si="134"/>
        <v>142093</v>
      </c>
    </row>
    <row r="697" spans="1:11" ht="30.6" customHeight="1" x14ac:dyDescent="0.3">
      <c r="A697" s="386"/>
      <c r="B697" s="389" t="s">
        <v>88</v>
      </c>
      <c r="C697" s="391" t="s">
        <v>89</v>
      </c>
      <c r="D697" s="203" t="s">
        <v>282</v>
      </c>
      <c r="E697" s="200" t="s">
        <v>106</v>
      </c>
      <c r="F697" s="23" t="s">
        <v>109</v>
      </c>
      <c r="G697" s="201">
        <f>SUM(H697:K697)</f>
        <v>2000</v>
      </c>
      <c r="H697" s="202"/>
      <c r="I697" s="202"/>
      <c r="J697" s="202">
        <v>2000</v>
      </c>
      <c r="K697" s="202"/>
    </row>
    <row r="698" spans="1:11" ht="18.45" customHeight="1" x14ac:dyDescent="0.3">
      <c r="A698" s="387"/>
      <c r="B698" s="390"/>
      <c r="C698" s="392"/>
      <c r="D698" s="298" t="s">
        <v>92</v>
      </c>
      <c r="E698" s="298"/>
      <c r="F698" s="298"/>
      <c r="G698" s="246">
        <f>SUM(G697)</f>
        <v>2000</v>
      </c>
      <c r="H698" s="246">
        <f t="shared" ref="H698:K698" si="135">SUM(H697)</f>
        <v>0</v>
      </c>
      <c r="I698" s="246">
        <f t="shared" si="135"/>
        <v>0</v>
      </c>
      <c r="J698" s="246">
        <f t="shared" si="135"/>
        <v>2000</v>
      </c>
      <c r="K698" s="246">
        <f t="shared" si="135"/>
        <v>0</v>
      </c>
    </row>
    <row r="699" spans="1:11" ht="25.2" customHeight="1" x14ac:dyDescent="0.3">
      <c r="A699" s="387"/>
      <c r="B699" s="284" t="s">
        <v>110</v>
      </c>
      <c r="C699" s="263" t="s">
        <v>107</v>
      </c>
      <c r="D699" s="113" t="s">
        <v>298</v>
      </c>
      <c r="E699" s="169" t="s">
        <v>106</v>
      </c>
      <c r="F699" s="170" t="s">
        <v>109</v>
      </c>
      <c r="G699" s="175">
        <f>SUM(H699:K699)</f>
        <v>38901</v>
      </c>
      <c r="H699" s="176">
        <v>9700</v>
      </c>
      <c r="I699" s="176">
        <v>16300</v>
      </c>
      <c r="J699" s="176">
        <v>3201</v>
      </c>
      <c r="K699" s="176">
        <v>9700</v>
      </c>
    </row>
    <row r="700" spans="1:11" ht="17.399999999999999" customHeight="1" x14ac:dyDescent="0.3">
      <c r="A700" s="387"/>
      <c r="B700" s="284"/>
      <c r="C700" s="263"/>
      <c r="D700" s="34">
        <v>144</v>
      </c>
      <c r="E700" s="49" t="s">
        <v>106</v>
      </c>
      <c r="F700" s="50" t="s">
        <v>109</v>
      </c>
      <c r="G700" s="24">
        <f>SUM(H700:K700)</f>
        <v>28116</v>
      </c>
      <c r="H700" s="25">
        <v>7030</v>
      </c>
      <c r="I700" s="25">
        <v>11800</v>
      </c>
      <c r="J700" s="25">
        <v>2256</v>
      </c>
      <c r="K700" s="25">
        <v>7030</v>
      </c>
    </row>
    <row r="701" spans="1:11" ht="17.399999999999999" customHeight="1" x14ac:dyDescent="0.3">
      <c r="A701" s="387"/>
      <c r="B701" s="284"/>
      <c r="C701" s="263"/>
      <c r="D701" s="257">
        <v>151</v>
      </c>
      <c r="E701" s="15" t="s">
        <v>106</v>
      </c>
      <c r="F701" s="23" t="s">
        <v>109</v>
      </c>
      <c r="G701" s="24">
        <f t="shared" ref="G701:G753" si="136">SUM(H701:K701)</f>
        <v>642379</v>
      </c>
      <c r="H701" s="25">
        <v>189409</v>
      </c>
      <c r="I701" s="25">
        <v>245700</v>
      </c>
      <c r="J701" s="25">
        <v>92657</v>
      </c>
      <c r="K701" s="25">
        <v>114613</v>
      </c>
    </row>
    <row r="702" spans="1:11" ht="17.399999999999999" customHeight="1" x14ac:dyDescent="0.3">
      <c r="A702" s="387"/>
      <c r="B702" s="284"/>
      <c r="C702" s="263"/>
      <c r="D702" s="258"/>
      <c r="E702" s="15" t="s">
        <v>149</v>
      </c>
      <c r="F702" s="23" t="s">
        <v>170</v>
      </c>
      <c r="G702" s="24">
        <f t="shared" si="136"/>
        <v>500</v>
      </c>
      <c r="H702" s="25">
        <v>100</v>
      </c>
      <c r="I702" s="25">
        <v>200</v>
      </c>
      <c r="J702" s="25">
        <v>50</v>
      </c>
      <c r="K702" s="25">
        <v>150</v>
      </c>
    </row>
    <row r="703" spans="1:11" ht="17.399999999999999" customHeight="1" x14ac:dyDescent="0.3">
      <c r="A703" s="387"/>
      <c r="B703" s="284"/>
      <c r="C703" s="263"/>
      <c r="D703" s="110">
        <v>155</v>
      </c>
      <c r="E703" s="112" t="s">
        <v>106</v>
      </c>
      <c r="F703" s="23" t="s">
        <v>109</v>
      </c>
      <c r="G703" s="24">
        <f t="shared" si="136"/>
        <v>3243</v>
      </c>
      <c r="H703" s="25">
        <v>3243</v>
      </c>
      <c r="I703" s="25"/>
      <c r="J703" s="25"/>
      <c r="K703" s="25"/>
    </row>
    <row r="704" spans="1:11" ht="17.399999999999999" customHeight="1" x14ac:dyDescent="0.3">
      <c r="A704" s="387"/>
      <c r="B704" s="284"/>
      <c r="C704" s="263"/>
      <c r="D704" s="34" t="s">
        <v>195</v>
      </c>
      <c r="E704" s="257" t="s">
        <v>106</v>
      </c>
      <c r="F704" s="312" t="s">
        <v>109</v>
      </c>
      <c r="G704" s="24">
        <f t="shared" si="136"/>
        <v>800</v>
      </c>
      <c r="H704" s="25">
        <v>500</v>
      </c>
      <c r="I704" s="25">
        <v>200</v>
      </c>
      <c r="J704" s="25"/>
      <c r="K704" s="25">
        <v>100</v>
      </c>
    </row>
    <row r="705" spans="1:11" ht="17.399999999999999" customHeight="1" x14ac:dyDescent="0.3">
      <c r="A705" s="387"/>
      <c r="B705" s="284"/>
      <c r="C705" s="263"/>
      <c r="D705" s="34" t="s">
        <v>233</v>
      </c>
      <c r="E705" s="273"/>
      <c r="F705" s="313"/>
      <c r="G705" s="24">
        <f t="shared" si="136"/>
        <v>63100</v>
      </c>
      <c r="H705" s="25">
        <v>25300</v>
      </c>
      <c r="I705" s="25">
        <v>21000</v>
      </c>
      <c r="J705" s="25">
        <v>6300</v>
      </c>
      <c r="K705" s="25">
        <v>10500</v>
      </c>
    </row>
    <row r="706" spans="1:11" ht="17.399999999999999" customHeight="1" x14ac:dyDescent="0.3">
      <c r="A706" s="387"/>
      <c r="B706" s="284"/>
      <c r="C706" s="263"/>
      <c r="D706" s="51" t="s">
        <v>102</v>
      </c>
      <c r="E706" s="258"/>
      <c r="F706" s="314"/>
      <c r="G706" s="24">
        <f t="shared" si="136"/>
        <v>51</v>
      </c>
      <c r="H706" s="25">
        <v>51</v>
      </c>
      <c r="I706" s="25"/>
      <c r="J706" s="25"/>
      <c r="K706" s="25"/>
    </row>
    <row r="707" spans="1:11" ht="17.399999999999999" customHeight="1" thickBot="1" x14ac:dyDescent="0.35">
      <c r="A707" s="388"/>
      <c r="B707" s="284"/>
      <c r="C707" s="263"/>
      <c r="D707" s="278" t="s">
        <v>108</v>
      </c>
      <c r="E707" s="279"/>
      <c r="F707" s="280"/>
      <c r="G707" s="217">
        <f>SUM(G699:G706)</f>
        <v>777090</v>
      </c>
      <c r="H707" s="217">
        <f t="shared" ref="H707:K707" si="137">SUM(H699:H706)</f>
        <v>235333</v>
      </c>
      <c r="I707" s="217">
        <f t="shared" si="137"/>
        <v>295200</v>
      </c>
      <c r="J707" s="217">
        <f t="shared" si="137"/>
        <v>104464</v>
      </c>
      <c r="K707" s="217">
        <f t="shared" si="137"/>
        <v>142093</v>
      </c>
    </row>
    <row r="708" spans="1:11" ht="17.399999999999999" customHeight="1" thickBot="1" x14ac:dyDescent="0.35">
      <c r="A708" s="226" t="s">
        <v>256</v>
      </c>
      <c r="B708" s="275" t="s">
        <v>259</v>
      </c>
      <c r="C708" s="276"/>
      <c r="D708" s="276"/>
      <c r="E708" s="276"/>
      <c r="F708" s="277"/>
      <c r="G708" s="230">
        <f>SUM(G710,G718)</f>
        <v>628129</v>
      </c>
      <c r="H708" s="230">
        <f t="shared" ref="H708:K708" si="138">SUM(H710,H718)</f>
        <v>182594</v>
      </c>
      <c r="I708" s="230">
        <f t="shared" si="138"/>
        <v>197280</v>
      </c>
      <c r="J708" s="230">
        <f t="shared" si="138"/>
        <v>143987</v>
      </c>
      <c r="K708" s="231">
        <f t="shared" si="138"/>
        <v>104268</v>
      </c>
    </row>
    <row r="709" spans="1:11" ht="17.399999999999999" customHeight="1" x14ac:dyDescent="0.3">
      <c r="A709" s="308"/>
      <c r="B709" s="375" t="s">
        <v>103</v>
      </c>
      <c r="C709" s="263" t="s">
        <v>104</v>
      </c>
      <c r="D709" s="172" t="s">
        <v>282</v>
      </c>
      <c r="E709" s="177" t="s">
        <v>106</v>
      </c>
      <c r="F709" s="177" t="s">
        <v>109</v>
      </c>
      <c r="G709" s="178">
        <f>SUM(H709:K709)</f>
        <v>3000</v>
      </c>
      <c r="H709" s="179">
        <v>1250</v>
      </c>
      <c r="I709" s="179">
        <v>1750</v>
      </c>
      <c r="J709" s="179">
        <v>1250</v>
      </c>
      <c r="K709" s="179">
        <v>-1250</v>
      </c>
    </row>
    <row r="710" spans="1:11" ht="17.399999999999999" customHeight="1" x14ac:dyDescent="0.3">
      <c r="A710" s="308"/>
      <c r="B710" s="376"/>
      <c r="C710" s="264"/>
      <c r="D710" s="268" t="s">
        <v>105</v>
      </c>
      <c r="E710" s="269"/>
      <c r="F710" s="270"/>
      <c r="G710" s="245">
        <f>SUM(G709)</f>
        <v>3000</v>
      </c>
      <c r="H710" s="245">
        <f t="shared" ref="H710:K710" si="139">SUM(H709)</f>
        <v>1250</v>
      </c>
      <c r="I710" s="245">
        <f t="shared" si="139"/>
        <v>1750</v>
      </c>
      <c r="J710" s="245">
        <f t="shared" si="139"/>
        <v>1250</v>
      </c>
      <c r="K710" s="245">
        <f t="shared" si="139"/>
        <v>-1250</v>
      </c>
    </row>
    <row r="711" spans="1:11" ht="25.2" customHeight="1" x14ac:dyDescent="0.3">
      <c r="A711" s="308"/>
      <c r="B711" s="265" t="s">
        <v>110</v>
      </c>
      <c r="C711" s="262" t="s">
        <v>107</v>
      </c>
      <c r="D711" s="113" t="s">
        <v>298</v>
      </c>
      <c r="E711" s="257" t="s">
        <v>106</v>
      </c>
      <c r="F711" s="312" t="s">
        <v>109</v>
      </c>
      <c r="G711" s="24">
        <f t="shared" si="136"/>
        <v>11881</v>
      </c>
      <c r="H711" s="25">
        <v>3000</v>
      </c>
      <c r="I711" s="25">
        <v>4000</v>
      </c>
      <c r="J711" s="25">
        <v>3014</v>
      </c>
      <c r="K711" s="25">
        <v>1867</v>
      </c>
    </row>
    <row r="712" spans="1:11" ht="17.399999999999999" customHeight="1" x14ac:dyDescent="0.3">
      <c r="A712" s="308"/>
      <c r="B712" s="266"/>
      <c r="C712" s="263"/>
      <c r="D712" s="74">
        <v>144</v>
      </c>
      <c r="E712" s="273"/>
      <c r="F712" s="313"/>
      <c r="G712" s="24">
        <f t="shared" si="136"/>
        <v>8384</v>
      </c>
      <c r="H712" s="25">
        <v>2000</v>
      </c>
      <c r="I712" s="25">
        <v>3000</v>
      </c>
      <c r="J712" s="25">
        <v>2000</v>
      </c>
      <c r="K712" s="25">
        <v>1384</v>
      </c>
    </row>
    <row r="713" spans="1:11" ht="17.399999999999999" customHeight="1" x14ac:dyDescent="0.3">
      <c r="A713" s="308"/>
      <c r="B713" s="266"/>
      <c r="C713" s="263"/>
      <c r="D713" s="34">
        <v>151</v>
      </c>
      <c r="E713" s="273"/>
      <c r="F713" s="313"/>
      <c r="G713" s="24">
        <f t="shared" si="136"/>
        <v>317597</v>
      </c>
      <c r="H713" s="25">
        <v>87080</v>
      </c>
      <c r="I713" s="25">
        <v>106180</v>
      </c>
      <c r="J713" s="25">
        <v>73123</v>
      </c>
      <c r="K713" s="25">
        <v>51214</v>
      </c>
    </row>
    <row r="714" spans="1:11" ht="17.399999999999999" customHeight="1" x14ac:dyDescent="0.3">
      <c r="A714" s="308"/>
      <c r="B714" s="266"/>
      <c r="C714" s="263"/>
      <c r="D714" s="34">
        <v>155</v>
      </c>
      <c r="E714" s="273"/>
      <c r="F714" s="313"/>
      <c r="G714" s="24">
        <f t="shared" si="136"/>
        <v>164</v>
      </c>
      <c r="H714" s="25">
        <v>164</v>
      </c>
      <c r="I714" s="25"/>
      <c r="J714" s="25"/>
      <c r="K714" s="25"/>
    </row>
    <row r="715" spans="1:11" ht="17.399999999999999" customHeight="1" x14ac:dyDescent="0.3">
      <c r="A715" s="308"/>
      <c r="B715" s="266"/>
      <c r="C715" s="263"/>
      <c r="D715" s="34" t="s">
        <v>195</v>
      </c>
      <c r="E715" s="273"/>
      <c r="F715" s="313"/>
      <c r="G715" s="24">
        <f t="shared" si="136"/>
        <v>238000</v>
      </c>
      <c r="H715" s="25">
        <v>71100</v>
      </c>
      <c r="I715" s="25">
        <v>69350</v>
      </c>
      <c r="J715" s="25">
        <v>52600</v>
      </c>
      <c r="K715" s="25">
        <v>44950</v>
      </c>
    </row>
    <row r="716" spans="1:11" ht="17.399999999999999" customHeight="1" x14ac:dyDescent="0.3">
      <c r="A716" s="308"/>
      <c r="B716" s="266"/>
      <c r="C716" s="263"/>
      <c r="D716" s="34" t="s">
        <v>233</v>
      </c>
      <c r="E716" s="273"/>
      <c r="F716" s="313"/>
      <c r="G716" s="24">
        <f t="shared" si="136"/>
        <v>12000</v>
      </c>
      <c r="H716" s="25">
        <v>4000</v>
      </c>
      <c r="I716" s="25">
        <v>3000</v>
      </c>
      <c r="J716" s="25">
        <v>2000</v>
      </c>
      <c r="K716" s="25">
        <v>3000</v>
      </c>
    </row>
    <row r="717" spans="1:11" ht="17.399999999999999" customHeight="1" x14ac:dyDescent="0.3">
      <c r="A717" s="308"/>
      <c r="B717" s="266"/>
      <c r="C717" s="263"/>
      <c r="D717" s="34" t="s">
        <v>102</v>
      </c>
      <c r="E717" s="258"/>
      <c r="F717" s="314"/>
      <c r="G717" s="24">
        <f t="shared" si="136"/>
        <v>37103</v>
      </c>
      <c r="H717" s="25">
        <v>14000</v>
      </c>
      <c r="I717" s="25">
        <v>10000</v>
      </c>
      <c r="J717" s="25">
        <v>10000</v>
      </c>
      <c r="K717" s="25">
        <v>3103</v>
      </c>
    </row>
    <row r="718" spans="1:11" ht="17.399999999999999" customHeight="1" thickBot="1" x14ac:dyDescent="0.35">
      <c r="A718" s="308"/>
      <c r="B718" s="266"/>
      <c r="C718" s="263"/>
      <c r="D718" s="278" t="s">
        <v>108</v>
      </c>
      <c r="E718" s="279"/>
      <c r="F718" s="280"/>
      <c r="G718" s="217">
        <f>SUM(G711:G717)</f>
        <v>625129</v>
      </c>
      <c r="H718" s="217">
        <f>SUM(H711:H717)</f>
        <v>181344</v>
      </c>
      <c r="I718" s="217">
        <f>SUM(I711:I717)</f>
        <v>195530</v>
      </c>
      <c r="J718" s="217">
        <f>SUM(J711:J717)</f>
        <v>142737</v>
      </c>
      <c r="K718" s="217">
        <f>SUM(K711:K717)</f>
        <v>105518</v>
      </c>
    </row>
    <row r="719" spans="1:11" ht="17.399999999999999" customHeight="1" thickBot="1" x14ac:dyDescent="0.35">
      <c r="A719" s="226" t="s">
        <v>258</v>
      </c>
      <c r="B719" s="275" t="s">
        <v>261</v>
      </c>
      <c r="C719" s="276"/>
      <c r="D719" s="276"/>
      <c r="E719" s="276"/>
      <c r="F719" s="277"/>
      <c r="G719" s="230">
        <f>SUM(G721,G729)</f>
        <v>210281</v>
      </c>
      <c r="H719" s="230">
        <f t="shared" ref="H719:K719" si="140">SUM(H721,H729)</f>
        <v>67656</v>
      </c>
      <c r="I719" s="230">
        <f t="shared" si="140"/>
        <v>61880</v>
      </c>
      <c r="J719" s="230">
        <f t="shared" si="140"/>
        <v>53186</v>
      </c>
      <c r="K719" s="231">
        <f t="shared" si="140"/>
        <v>27559</v>
      </c>
    </row>
    <row r="720" spans="1:11" ht="17.399999999999999" customHeight="1" x14ac:dyDescent="0.3">
      <c r="A720" s="308"/>
      <c r="B720" s="266" t="s">
        <v>88</v>
      </c>
      <c r="C720" s="263" t="s">
        <v>89</v>
      </c>
      <c r="D720" s="168">
        <v>151</v>
      </c>
      <c r="E720" s="168" t="s">
        <v>95</v>
      </c>
      <c r="F720" s="171" t="s">
        <v>100</v>
      </c>
      <c r="G720" s="60">
        <f t="shared" si="136"/>
        <v>400</v>
      </c>
      <c r="H720" s="61"/>
      <c r="I720" s="61"/>
      <c r="J720" s="61">
        <v>400</v>
      </c>
      <c r="K720" s="61"/>
    </row>
    <row r="721" spans="1:11" ht="22.65" customHeight="1" x14ac:dyDescent="0.3">
      <c r="A721" s="308"/>
      <c r="B721" s="267"/>
      <c r="C721" s="264"/>
      <c r="D721" s="268" t="s">
        <v>92</v>
      </c>
      <c r="E721" s="269"/>
      <c r="F721" s="270"/>
      <c r="G721" s="218">
        <f>SUM(G720)</f>
        <v>400</v>
      </c>
      <c r="H721" s="218">
        <f t="shared" ref="H721:K721" si="141">SUM(H720)</f>
        <v>0</v>
      </c>
      <c r="I721" s="218">
        <f t="shared" si="141"/>
        <v>0</v>
      </c>
      <c r="J721" s="218">
        <f t="shared" si="141"/>
        <v>400</v>
      </c>
      <c r="K721" s="218">
        <f t="shared" si="141"/>
        <v>0</v>
      </c>
    </row>
    <row r="722" spans="1:11" ht="24.6" customHeight="1" x14ac:dyDescent="0.3">
      <c r="A722" s="308"/>
      <c r="B722" s="265" t="s">
        <v>110</v>
      </c>
      <c r="C722" s="262" t="s">
        <v>107</v>
      </c>
      <c r="D722" s="113" t="s">
        <v>298</v>
      </c>
      <c r="E722" s="15" t="s">
        <v>95</v>
      </c>
      <c r="F722" s="23" t="s">
        <v>100</v>
      </c>
      <c r="G722" s="24">
        <f t="shared" si="136"/>
        <v>47735</v>
      </c>
      <c r="H722" s="25">
        <v>18300</v>
      </c>
      <c r="I722" s="25">
        <v>17250</v>
      </c>
      <c r="J722" s="25">
        <v>12185</v>
      </c>
      <c r="K722" s="25"/>
    </row>
    <row r="723" spans="1:11" ht="27" customHeight="1" x14ac:dyDescent="0.3">
      <c r="A723" s="308"/>
      <c r="B723" s="266"/>
      <c r="C723" s="263"/>
      <c r="D723" s="257">
        <v>151</v>
      </c>
      <c r="E723" s="15" t="s">
        <v>262</v>
      </c>
      <c r="F723" s="23" t="s">
        <v>263</v>
      </c>
      <c r="G723" s="24">
        <f t="shared" si="136"/>
        <v>15300</v>
      </c>
      <c r="H723" s="25">
        <v>5000</v>
      </c>
      <c r="I723" s="25">
        <v>5000</v>
      </c>
      <c r="J723" s="25">
        <v>5000</v>
      </c>
      <c r="K723" s="25">
        <v>300</v>
      </c>
    </row>
    <row r="724" spans="1:11" ht="17.399999999999999" customHeight="1" x14ac:dyDescent="0.3">
      <c r="A724" s="308"/>
      <c r="B724" s="266"/>
      <c r="C724" s="263"/>
      <c r="D724" s="258"/>
      <c r="E724" s="15" t="s">
        <v>95</v>
      </c>
      <c r="F724" s="23" t="s">
        <v>100</v>
      </c>
      <c r="G724" s="24">
        <f t="shared" si="136"/>
        <v>111540</v>
      </c>
      <c r="H724" s="25">
        <v>39100</v>
      </c>
      <c r="I724" s="25">
        <v>36050</v>
      </c>
      <c r="J724" s="25">
        <v>29191</v>
      </c>
      <c r="K724" s="25">
        <v>7199</v>
      </c>
    </row>
    <row r="725" spans="1:11" ht="17.399999999999999" customHeight="1" x14ac:dyDescent="0.3">
      <c r="A725" s="308"/>
      <c r="B725" s="266"/>
      <c r="C725" s="263"/>
      <c r="D725" s="35">
        <v>155</v>
      </c>
      <c r="E725" s="15" t="s">
        <v>95</v>
      </c>
      <c r="F725" s="23" t="s">
        <v>100</v>
      </c>
      <c r="G725" s="24">
        <f t="shared" si="136"/>
        <v>806</v>
      </c>
      <c r="H725" s="25">
        <v>806</v>
      </c>
      <c r="I725" s="25"/>
      <c r="J725" s="25"/>
      <c r="K725" s="25"/>
    </row>
    <row r="726" spans="1:11" ht="17.399999999999999" customHeight="1" x14ac:dyDescent="0.3">
      <c r="A726" s="308"/>
      <c r="B726" s="266"/>
      <c r="C726" s="263"/>
      <c r="D726" s="211">
        <v>159</v>
      </c>
      <c r="E726" s="212" t="s">
        <v>95</v>
      </c>
      <c r="F726" s="23" t="s">
        <v>100</v>
      </c>
      <c r="G726" s="24">
        <f t="shared" si="136"/>
        <v>16500</v>
      </c>
      <c r="H726" s="25"/>
      <c r="I726" s="25"/>
      <c r="J726" s="25"/>
      <c r="K726" s="25">
        <v>16500</v>
      </c>
    </row>
    <row r="727" spans="1:11" ht="25.5" customHeight="1" x14ac:dyDescent="0.3">
      <c r="A727" s="308"/>
      <c r="B727" s="266"/>
      <c r="C727" s="263"/>
      <c r="D727" s="257" t="s">
        <v>195</v>
      </c>
      <c r="E727" s="15" t="s">
        <v>262</v>
      </c>
      <c r="F727" s="23" t="s">
        <v>263</v>
      </c>
      <c r="G727" s="24">
        <f t="shared" si="136"/>
        <v>3000</v>
      </c>
      <c r="H727" s="25">
        <v>1000</v>
      </c>
      <c r="I727" s="25">
        <v>500</v>
      </c>
      <c r="J727" s="25">
        <v>1000</v>
      </c>
      <c r="K727" s="25">
        <v>500</v>
      </c>
    </row>
    <row r="728" spans="1:11" ht="17.399999999999999" customHeight="1" x14ac:dyDescent="0.3">
      <c r="A728" s="308"/>
      <c r="B728" s="266"/>
      <c r="C728" s="263"/>
      <c r="D728" s="258"/>
      <c r="E728" s="51" t="s">
        <v>95</v>
      </c>
      <c r="F728" s="23" t="s">
        <v>100</v>
      </c>
      <c r="G728" s="24">
        <f t="shared" si="136"/>
        <v>15000</v>
      </c>
      <c r="H728" s="25">
        <v>3450</v>
      </c>
      <c r="I728" s="25">
        <v>3080</v>
      </c>
      <c r="J728" s="25">
        <v>5410</v>
      </c>
      <c r="K728" s="25">
        <v>3060</v>
      </c>
    </row>
    <row r="729" spans="1:11" ht="17.399999999999999" customHeight="1" thickBot="1" x14ac:dyDescent="0.35">
      <c r="A729" s="308"/>
      <c r="B729" s="266"/>
      <c r="C729" s="263"/>
      <c r="D729" s="278" t="s">
        <v>108</v>
      </c>
      <c r="E729" s="279"/>
      <c r="F729" s="280"/>
      <c r="G729" s="217">
        <f>SUM(G722:G728)</f>
        <v>209881</v>
      </c>
      <c r="H729" s="217">
        <f>SUM(H722:H728)</f>
        <v>67656</v>
      </c>
      <c r="I729" s="217">
        <f>SUM(I722:I728)</f>
        <v>61880</v>
      </c>
      <c r="J729" s="217">
        <f>SUM(J722:J728)</f>
        <v>52786</v>
      </c>
      <c r="K729" s="217">
        <f>SUM(K722:K728)</f>
        <v>27559</v>
      </c>
    </row>
    <row r="730" spans="1:11" ht="17.399999999999999" customHeight="1" thickBot="1" x14ac:dyDescent="0.35">
      <c r="A730" s="226" t="s">
        <v>260</v>
      </c>
      <c r="B730" s="275" t="s">
        <v>265</v>
      </c>
      <c r="C730" s="276"/>
      <c r="D730" s="276"/>
      <c r="E730" s="276"/>
      <c r="F730" s="277"/>
      <c r="G730" s="230">
        <f>SUM(G736,G738)</f>
        <v>158003</v>
      </c>
      <c r="H730" s="230">
        <f t="shared" ref="H730:K730" si="142">SUM(H736,H738)</f>
        <v>45032</v>
      </c>
      <c r="I730" s="230">
        <f t="shared" si="142"/>
        <v>52792</v>
      </c>
      <c r="J730" s="230">
        <f t="shared" si="142"/>
        <v>46097</v>
      </c>
      <c r="K730" s="230">
        <f t="shared" si="142"/>
        <v>14082</v>
      </c>
    </row>
    <row r="731" spans="1:11" ht="17.399999999999999" customHeight="1" x14ac:dyDescent="0.3">
      <c r="A731" s="377"/>
      <c r="B731" s="266" t="s">
        <v>88</v>
      </c>
      <c r="C731" s="263" t="s">
        <v>89</v>
      </c>
      <c r="D731" s="38">
        <v>151</v>
      </c>
      <c r="E731" s="273" t="s">
        <v>91</v>
      </c>
      <c r="F731" s="313" t="s">
        <v>97</v>
      </c>
      <c r="G731" s="60">
        <f t="shared" si="136"/>
        <v>138740</v>
      </c>
      <c r="H731" s="61">
        <v>43608</v>
      </c>
      <c r="I731" s="61">
        <v>46250</v>
      </c>
      <c r="J731" s="61">
        <v>39650</v>
      </c>
      <c r="K731" s="61">
        <v>9232</v>
      </c>
    </row>
    <row r="732" spans="1:11" ht="17.399999999999999" customHeight="1" x14ac:dyDescent="0.3">
      <c r="A732" s="308"/>
      <c r="B732" s="266"/>
      <c r="C732" s="263"/>
      <c r="D732" s="110">
        <v>152</v>
      </c>
      <c r="E732" s="273"/>
      <c r="F732" s="313"/>
      <c r="G732" s="24">
        <f t="shared" si="136"/>
        <v>2987</v>
      </c>
      <c r="H732" s="25">
        <v>920</v>
      </c>
      <c r="I732" s="25">
        <v>1220</v>
      </c>
      <c r="J732" s="25">
        <v>847</v>
      </c>
      <c r="K732" s="25"/>
    </row>
    <row r="733" spans="1:11" ht="17.399999999999999" customHeight="1" x14ac:dyDescent="0.3">
      <c r="A733" s="308"/>
      <c r="B733" s="266"/>
      <c r="C733" s="263"/>
      <c r="D733" s="38">
        <v>155</v>
      </c>
      <c r="E733" s="273"/>
      <c r="F733" s="313"/>
      <c r="G733" s="24">
        <f t="shared" si="136"/>
        <v>504</v>
      </c>
      <c r="H733" s="25">
        <v>504</v>
      </c>
      <c r="I733" s="25"/>
      <c r="J733" s="25"/>
      <c r="K733" s="25"/>
    </row>
    <row r="734" spans="1:11" ht="17.399999999999999" customHeight="1" x14ac:dyDescent="0.3">
      <c r="A734" s="308"/>
      <c r="B734" s="266"/>
      <c r="C734" s="263"/>
      <c r="D734" s="38" t="s">
        <v>101</v>
      </c>
      <c r="E734" s="273"/>
      <c r="F734" s="313"/>
      <c r="G734" s="24">
        <f t="shared" si="136"/>
        <v>100</v>
      </c>
      <c r="H734" s="25"/>
      <c r="I734" s="25">
        <v>150</v>
      </c>
      <c r="J734" s="25">
        <v>100</v>
      </c>
      <c r="K734" s="25">
        <v>-150</v>
      </c>
    </row>
    <row r="735" spans="1:11" ht="17.399999999999999" customHeight="1" x14ac:dyDescent="0.3">
      <c r="A735" s="308"/>
      <c r="B735" s="266"/>
      <c r="C735" s="263"/>
      <c r="D735" s="38" t="s">
        <v>195</v>
      </c>
      <c r="E735" s="258"/>
      <c r="F735" s="314"/>
      <c r="G735" s="24">
        <f t="shared" si="136"/>
        <v>14500</v>
      </c>
      <c r="H735" s="25"/>
      <c r="I735" s="25">
        <v>4000</v>
      </c>
      <c r="J735" s="25">
        <v>5500</v>
      </c>
      <c r="K735" s="25">
        <v>5000</v>
      </c>
    </row>
    <row r="736" spans="1:11" ht="17.399999999999999" customHeight="1" x14ac:dyDescent="0.3">
      <c r="A736" s="308"/>
      <c r="B736" s="266"/>
      <c r="C736" s="263"/>
      <c r="D736" s="278" t="s">
        <v>92</v>
      </c>
      <c r="E736" s="279"/>
      <c r="F736" s="280"/>
      <c r="G736" s="217">
        <f>SUM(G731:G735)</f>
        <v>156831</v>
      </c>
      <c r="H736" s="217">
        <f>SUM(H731:H735)</f>
        <v>45032</v>
      </c>
      <c r="I736" s="217">
        <f>SUM(I731:I735)</f>
        <v>51620</v>
      </c>
      <c r="J736" s="217">
        <f>SUM(J731:J735)</f>
        <v>46097</v>
      </c>
      <c r="K736" s="217">
        <f>SUM(K731:K735)</f>
        <v>14082</v>
      </c>
    </row>
    <row r="737" spans="1:11" ht="39.450000000000003" customHeight="1" x14ac:dyDescent="0.3">
      <c r="A737" s="308"/>
      <c r="B737" s="283" t="s">
        <v>111</v>
      </c>
      <c r="C737" s="315" t="s">
        <v>124</v>
      </c>
      <c r="D737" s="46">
        <v>142</v>
      </c>
      <c r="E737" s="46" t="s">
        <v>186</v>
      </c>
      <c r="F737" s="23" t="s">
        <v>187</v>
      </c>
      <c r="G737" s="48">
        <f>SUM(H737:K737)</f>
        <v>1172</v>
      </c>
      <c r="H737" s="47"/>
      <c r="I737" s="47">
        <v>1172</v>
      </c>
      <c r="J737" s="47"/>
      <c r="K737" s="47"/>
    </row>
    <row r="738" spans="1:11" ht="17.399999999999999" customHeight="1" thickBot="1" x14ac:dyDescent="0.35">
      <c r="A738" s="308"/>
      <c r="B738" s="284"/>
      <c r="C738" s="338"/>
      <c r="D738" s="278" t="s">
        <v>123</v>
      </c>
      <c r="E738" s="279"/>
      <c r="F738" s="280"/>
      <c r="G738" s="217">
        <f>SUM(G737)</f>
        <v>1172</v>
      </c>
      <c r="H738" s="217">
        <f t="shared" ref="H738:K738" si="143">SUM(H737)</f>
        <v>0</v>
      </c>
      <c r="I738" s="217">
        <f t="shared" si="143"/>
        <v>1172</v>
      </c>
      <c r="J738" s="217">
        <f t="shared" si="143"/>
        <v>0</v>
      </c>
      <c r="K738" s="217">
        <f t="shared" si="143"/>
        <v>0</v>
      </c>
    </row>
    <row r="739" spans="1:11" ht="17.399999999999999" customHeight="1" thickBot="1" x14ac:dyDescent="0.35">
      <c r="A739" s="226" t="s">
        <v>264</v>
      </c>
      <c r="B739" s="275" t="s">
        <v>267</v>
      </c>
      <c r="C739" s="276"/>
      <c r="D739" s="276"/>
      <c r="E739" s="276"/>
      <c r="F739" s="277"/>
      <c r="G739" s="230">
        <f>SUM(G742,G745)</f>
        <v>301883</v>
      </c>
      <c r="H739" s="230">
        <f t="shared" ref="H739:K739" si="144">SUM(H742,H745)</f>
        <v>75801</v>
      </c>
      <c r="I739" s="230">
        <f t="shared" si="144"/>
        <v>75801</v>
      </c>
      <c r="J739" s="230">
        <f t="shared" si="144"/>
        <v>75801</v>
      </c>
      <c r="K739" s="231">
        <f t="shared" si="144"/>
        <v>74480</v>
      </c>
    </row>
    <row r="740" spans="1:11" ht="17.399999999999999" customHeight="1" x14ac:dyDescent="0.3">
      <c r="A740" s="328"/>
      <c r="B740" s="266" t="s">
        <v>74</v>
      </c>
      <c r="C740" s="378" t="s">
        <v>75</v>
      </c>
      <c r="D740" s="38">
        <v>151</v>
      </c>
      <c r="E740" s="273" t="s">
        <v>77</v>
      </c>
      <c r="F740" s="271" t="s">
        <v>85</v>
      </c>
      <c r="G740" s="60">
        <f t="shared" si="136"/>
        <v>33983</v>
      </c>
      <c r="H740" s="61">
        <v>8826</v>
      </c>
      <c r="I740" s="61">
        <v>8826</v>
      </c>
      <c r="J740" s="61">
        <v>8826</v>
      </c>
      <c r="K740" s="61">
        <v>7505</v>
      </c>
    </row>
    <row r="741" spans="1:11" ht="17.399999999999999" customHeight="1" x14ac:dyDescent="0.3">
      <c r="A741" s="328"/>
      <c r="B741" s="266"/>
      <c r="C741" s="378"/>
      <c r="D741" s="20" t="s">
        <v>195</v>
      </c>
      <c r="E741" s="258"/>
      <c r="F741" s="272"/>
      <c r="G741" s="24">
        <f t="shared" si="136"/>
        <v>15000</v>
      </c>
      <c r="H741" s="25">
        <v>3750</v>
      </c>
      <c r="I741" s="25">
        <v>3750</v>
      </c>
      <c r="J741" s="25">
        <v>3750</v>
      </c>
      <c r="K741" s="25">
        <v>3750</v>
      </c>
    </row>
    <row r="742" spans="1:11" ht="17.399999999999999" customHeight="1" x14ac:dyDescent="0.3">
      <c r="A742" s="328"/>
      <c r="B742" s="267"/>
      <c r="C742" s="379"/>
      <c r="D742" s="268" t="s">
        <v>87</v>
      </c>
      <c r="E742" s="269"/>
      <c r="F742" s="270"/>
      <c r="G742" s="218">
        <f>SUM(G740:G741)</f>
        <v>48983</v>
      </c>
      <c r="H742" s="218">
        <f>SUM(H740:H741)</f>
        <v>12576</v>
      </c>
      <c r="I742" s="218">
        <f>SUM(I740:I741)</f>
        <v>12576</v>
      </c>
      <c r="J742" s="218">
        <f>SUM(J740:J741)</f>
        <v>12576</v>
      </c>
      <c r="K742" s="218">
        <f>SUM(K740:K741)</f>
        <v>11255</v>
      </c>
    </row>
    <row r="743" spans="1:11" ht="17.399999999999999" customHeight="1" thickBot="1" x14ac:dyDescent="0.35">
      <c r="A743" s="328"/>
      <c r="B743" s="265" t="s">
        <v>111</v>
      </c>
      <c r="C743" s="262" t="s">
        <v>124</v>
      </c>
      <c r="D743" s="257">
        <v>142</v>
      </c>
      <c r="E743" s="15" t="s">
        <v>76</v>
      </c>
      <c r="F743" s="23" t="s">
        <v>84</v>
      </c>
      <c r="G743" s="24">
        <f t="shared" si="136"/>
        <v>157100</v>
      </c>
      <c r="H743" s="25">
        <v>39275</v>
      </c>
      <c r="I743" s="131">
        <v>39275</v>
      </c>
      <c r="J743" s="25">
        <v>39275</v>
      </c>
      <c r="K743" s="25">
        <v>39275</v>
      </c>
    </row>
    <row r="744" spans="1:11" ht="17.399999999999999" customHeight="1" thickBot="1" x14ac:dyDescent="0.35">
      <c r="A744" s="328"/>
      <c r="B744" s="266"/>
      <c r="C744" s="263"/>
      <c r="D744" s="258"/>
      <c r="E744" s="15" t="s">
        <v>77</v>
      </c>
      <c r="F744" s="16" t="s">
        <v>85</v>
      </c>
      <c r="G744" s="24">
        <f t="shared" si="136"/>
        <v>95800</v>
      </c>
      <c r="H744" s="182">
        <v>23950</v>
      </c>
      <c r="I744" s="184">
        <v>23950</v>
      </c>
      <c r="J744" s="183">
        <v>23950</v>
      </c>
      <c r="K744" s="25">
        <v>23950</v>
      </c>
    </row>
    <row r="745" spans="1:11" ht="17.399999999999999" customHeight="1" thickBot="1" x14ac:dyDescent="0.35">
      <c r="A745" s="328"/>
      <c r="B745" s="266"/>
      <c r="C745" s="263"/>
      <c r="D745" s="278" t="s">
        <v>123</v>
      </c>
      <c r="E745" s="279"/>
      <c r="F745" s="280"/>
      <c r="G745" s="217">
        <f>SUM(G743:G744)</f>
        <v>252900</v>
      </c>
      <c r="H745" s="217">
        <f t="shared" ref="H745:K745" si="145">SUM(H743:H744)</f>
        <v>63225</v>
      </c>
      <c r="I745" s="249">
        <f t="shared" si="145"/>
        <v>63225</v>
      </c>
      <c r="J745" s="217">
        <f t="shared" si="145"/>
        <v>63225</v>
      </c>
      <c r="K745" s="217">
        <f t="shared" si="145"/>
        <v>63225</v>
      </c>
    </row>
    <row r="746" spans="1:11" ht="17.399999999999999" customHeight="1" thickBot="1" x14ac:dyDescent="0.35">
      <c r="A746" s="226" t="s">
        <v>266</v>
      </c>
      <c r="B746" s="275" t="s">
        <v>268</v>
      </c>
      <c r="C746" s="276"/>
      <c r="D746" s="276"/>
      <c r="E746" s="276"/>
      <c r="F746" s="277"/>
      <c r="G746" s="232">
        <f>SUM(G749,G754)</f>
        <v>941775</v>
      </c>
      <c r="H746" s="232">
        <f t="shared" ref="H746:K746" si="146">SUM(H749,H754)</f>
        <v>263474</v>
      </c>
      <c r="I746" s="232">
        <f t="shared" si="146"/>
        <v>312350</v>
      </c>
      <c r="J746" s="232">
        <f t="shared" si="146"/>
        <v>280100</v>
      </c>
      <c r="K746" s="233">
        <f t="shared" si="146"/>
        <v>85851</v>
      </c>
    </row>
    <row r="747" spans="1:11" ht="25.5" customHeight="1" x14ac:dyDescent="0.3">
      <c r="A747" s="329"/>
      <c r="B747" s="266" t="s">
        <v>111</v>
      </c>
      <c r="C747" s="263" t="s">
        <v>124</v>
      </c>
      <c r="D747" s="258">
        <v>142</v>
      </c>
      <c r="E747" s="185" t="s">
        <v>171</v>
      </c>
      <c r="F747" s="174" t="s">
        <v>172</v>
      </c>
      <c r="G747" s="60">
        <f t="shared" si="136"/>
        <v>124749</v>
      </c>
      <c r="H747" s="61">
        <v>25000</v>
      </c>
      <c r="I747" s="61">
        <v>40000</v>
      </c>
      <c r="J747" s="61">
        <v>20000</v>
      </c>
      <c r="K747" s="61">
        <v>39749</v>
      </c>
    </row>
    <row r="748" spans="1:11" ht="15" customHeight="1" x14ac:dyDescent="0.3">
      <c r="A748" s="329"/>
      <c r="B748" s="266"/>
      <c r="C748" s="263"/>
      <c r="D748" s="317"/>
      <c r="E748" s="51" t="s">
        <v>48</v>
      </c>
      <c r="F748" s="52" t="s">
        <v>59</v>
      </c>
      <c r="G748" s="24">
        <f t="shared" si="136"/>
        <v>51890</v>
      </c>
      <c r="H748" s="25">
        <v>13838</v>
      </c>
      <c r="I748" s="25">
        <v>18250</v>
      </c>
      <c r="J748" s="25">
        <v>18500</v>
      </c>
      <c r="K748" s="25">
        <v>1302</v>
      </c>
    </row>
    <row r="749" spans="1:11" ht="15" customHeight="1" x14ac:dyDescent="0.3">
      <c r="A749" s="329"/>
      <c r="B749" s="267"/>
      <c r="C749" s="264"/>
      <c r="D749" s="268" t="s">
        <v>123</v>
      </c>
      <c r="E749" s="269"/>
      <c r="F749" s="270"/>
      <c r="G749" s="218">
        <f>SUM(G747:G748)</f>
        <v>176639</v>
      </c>
      <c r="H749" s="218">
        <f>SUM(H747:H748)</f>
        <v>38838</v>
      </c>
      <c r="I749" s="218">
        <f>SUM(I747:I748)</f>
        <v>58250</v>
      </c>
      <c r="J749" s="218">
        <f>SUM(J747:J748)</f>
        <v>38500</v>
      </c>
      <c r="K749" s="218">
        <f>SUM(K747:K748)</f>
        <v>41051</v>
      </c>
    </row>
    <row r="750" spans="1:11" ht="18" customHeight="1" x14ac:dyDescent="0.3">
      <c r="A750" s="329"/>
      <c r="B750" s="266" t="s">
        <v>130</v>
      </c>
      <c r="C750" s="263" t="s">
        <v>129</v>
      </c>
      <c r="D750" s="38">
        <v>151</v>
      </c>
      <c r="E750" s="274" t="s">
        <v>35</v>
      </c>
      <c r="F750" s="274" t="s">
        <v>269</v>
      </c>
      <c r="G750" s="24">
        <f t="shared" si="136"/>
        <v>707100</v>
      </c>
      <c r="H750" s="25">
        <v>200600</v>
      </c>
      <c r="I750" s="25">
        <v>237100</v>
      </c>
      <c r="J750" s="25">
        <v>230600</v>
      </c>
      <c r="K750" s="25">
        <v>38800</v>
      </c>
    </row>
    <row r="751" spans="1:11" ht="15" customHeight="1" x14ac:dyDescent="0.3">
      <c r="A751" s="329"/>
      <c r="B751" s="266"/>
      <c r="C751" s="263"/>
      <c r="D751" s="112">
        <v>155</v>
      </c>
      <c r="E751" s="271"/>
      <c r="F751" s="271"/>
      <c r="G751" s="24">
        <f t="shared" si="136"/>
        <v>5223</v>
      </c>
      <c r="H751" s="25">
        <v>5223</v>
      </c>
      <c r="I751" s="25"/>
      <c r="J751" s="25"/>
      <c r="K751" s="25"/>
    </row>
    <row r="752" spans="1:11" ht="15" customHeight="1" x14ac:dyDescent="0.3">
      <c r="A752" s="329"/>
      <c r="B752" s="266"/>
      <c r="C752" s="263"/>
      <c r="D752" s="20" t="s">
        <v>233</v>
      </c>
      <c r="E752" s="271"/>
      <c r="F752" s="271"/>
      <c r="G752" s="24">
        <f t="shared" si="136"/>
        <v>48000</v>
      </c>
      <c r="H752" s="25">
        <v>14000</v>
      </c>
      <c r="I752" s="25">
        <v>17000</v>
      </c>
      <c r="J752" s="25">
        <v>11000</v>
      </c>
      <c r="K752" s="25">
        <v>6000</v>
      </c>
    </row>
    <row r="753" spans="1:15" ht="14.25" customHeight="1" x14ac:dyDescent="0.3">
      <c r="A753" s="329"/>
      <c r="B753" s="266"/>
      <c r="C753" s="263"/>
      <c r="D753" s="20" t="s">
        <v>102</v>
      </c>
      <c r="E753" s="272"/>
      <c r="F753" s="272"/>
      <c r="G753" s="24">
        <f t="shared" si="136"/>
        <v>4813</v>
      </c>
      <c r="H753" s="25">
        <v>4813</v>
      </c>
      <c r="I753" s="25"/>
      <c r="J753" s="25"/>
      <c r="K753" s="25"/>
    </row>
    <row r="754" spans="1:15" ht="17.399999999999999" customHeight="1" thickBot="1" x14ac:dyDescent="0.35">
      <c r="A754" s="329"/>
      <c r="B754" s="266"/>
      <c r="C754" s="263"/>
      <c r="D754" s="278" t="s">
        <v>127</v>
      </c>
      <c r="E754" s="279"/>
      <c r="F754" s="280"/>
      <c r="G754" s="217">
        <f>SUM(G750:G753)</f>
        <v>765136</v>
      </c>
      <c r="H754" s="217">
        <f>SUM(H750:H753)</f>
        <v>224636</v>
      </c>
      <c r="I754" s="217">
        <f>SUM(I750:I753)</f>
        <v>254100</v>
      </c>
      <c r="J754" s="217">
        <f>SUM(J750:J753)</f>
        <v>241600</v>
      </c>
      <c r="K754" s="217">
        <f>SUM(K750:K753)</f>
        <v>44800</v>
      </c>
    </row>
    <row r="755" spans="1:15" ht="17.399999999999999" customHeight="1" thickBot="1" x14ac:dyDescent="0.35">
      <c r="A755" s="250" t="s">
        <v>301</v>
      </c>
      <c r="B755" s="288" t="s">
        <v>302</v>
      </c>
      <c r="C755" s="289"/>
      <c r="D755" s="289"/>
      <c r="E755" s="289"/>
      <c r="F755" s="290"/>
      <c r="G755" s="216">
        <f>SUM(G757)</f>
        <v>38524</v>
      </c>
      <c r="H755" s="216">
        <f t="shared" ref="H755:K755" si="147">SUM(H757)</f>
        <v>12238</v>
      </c>
      <c r="I755" s="216">
        <f t="shared" si="147"/>
        <v>11914</v>
      </c>
      <c r="J755" s="216">
        <f t="shared" si="147"/>
        <v>11914</v>
      </c>
      <c r="K755" s="219">
        <f t="shared" si="147"/>
        <v>2458</v>
      </c>
    </row>
    <row r="756" spans="1:15" ht="25.95" customHeight="1" x14ac:dyDescent="0.3">
      <c r="A756" s="374"/>
      <c r="B756" s="284" t="s">
        <v>62</v>
      </c>
      <c r="C756" s="263" t="s">
        <v>16</v>
      </c>
      <c r="D756" s="173">
        <v>151</v>
      </c>
      <c r="E756" s="173" t="s">
        <v>303</v>
      </c>
      <c r="F756" s="173" t="s">
        <v>304</v>
      </c>
      <c r="G756" s="186">
        <f>SUM(H756:K756)</f>
        <v>38524</v>
      </c>
      <c r="H756" s="187">
        <v>12238</v>
      </c>
      <c r="I756" s="187">
        <v>11914</v>
      </c>
      <c r="J756" s="187">
        <v>11914</v>
      </c>
      <c r="K756" s="187">
        <v>2458</v>
      </c>
    </row>
    <row r="757" spans="1:15" ht="17.399999999999999" customHeight="1" thickBot="1" x14ac:dyDescent="0.35">
      <c r="A757" s="374"/>
      <c r="B757" s="284"/>
      <c r="C757" s="263"/>
      <c r="D757" s="373" t="s">
        <v>37</v>
      </c>
      <c r="E757" s="373"/>
      <c r="F757" s="373"/>
      <c r="G757" s="217">
        <f>SUM(G756)</f>
        <v>38524</v>
      </c>
      <c r="H757" s="217">
        <f t="shared" ref="H757:K757" si="148">SUM(H756)</f>
        <v>12238</v>
      </c>
      <c r="I757" s="217">
        <f t="shared" si="148"/>
        <v>11914</v>
      </c>
      <c r="J757" s="217">
        <f t="shared" si="148"/>
        <v>11914</v>
      </c>
      <c r="K757" s="217">
        <f t="shared" si="148"/>
        <v>2458</v>
      </c>
    </row>
    <row r="758" spans="1:15" ht="17.399999999999999" customHeight="1" thickBot="1" x14ac:dyDescent="0.35">
      <c r="A758" s="330" t="s">
        <v>270</v>
      </c>
      <c r="B758" s="331"/>
      <c r="C758" s="331"/>
      <c r="D758" s="331"/>
      <c r="E758" s="331"/>
      <c r="F758" s="332"/>
      <c r="G758" s="251">
        <f>SUM(H758:K758)</f>
        <v>29272392</v>
      </c>
      <c r="H758" s="252">
        <f t="shared" ref="H758:J758" si="149">SUM(H15,H199,H216,H240,H257+H277+H302+H324+H347+H370+H388+H415+H433+H455+H472+H497+H515+H522+H528+H534+H538+H552+H569+H585+H600+H611+H623+H637+H647+H660+H671+H687+H696+H708+H719+H730+H739+H746+H755)</f>
        <v>7907263</v>
      </c>
      <c r="I758" s="252">
        <f t="shared" si="149"/>
        <v>10170923</v>
      </c>
      <c r="J758" s="252">
        <f t="shared" si="149"/>
        <v>5697399</v>
      </c>
      <c r="K758" s="252">
        <f>SUM(K15,K199,K216,K240,K257+K277+K302+K324+K347+K370+K388+K415+K433+K455+K472+K497+K515+K522+K528+K534+K538+K552+K569+K585+K600+K611+K623+K637+K647+K660+K671+K687+K696+K708+K719+K730+K739+K746+K755)</f>
        <v>5496807</v>
      </c>
      <c r="M758" s="116"/>
      <c r="O758" s="116"/>
    </row>
    <row r="759" spans="1:15" ht="42.75" customHeight="1" x14ac:dyDescent="0.3">
      <c r="A759" s="325" t="s">
        <v>271</v>
      </c>
      <c r="B759" s="13" t="s">
        <v>62</v>
      </c>
      <c r="C759" s="12" t="s">
        <v>16</v>
      </c>
      <c r="D759" s="14"/>
      <c r="E759" s="14"/>
      <c r="F759" s="27"/>
      <c r="G759" s="8">
        <f t="shared" ref="G759:G760" si="150">SUM(H759:K759)</f>
        <v>3464130</v>
      </c>
      <c r="H759" s="28">
        <f>SUM(H48,H202,H221,H243+H262+H282+H305+H328+H350+H374+H391+H417+H435+H459+H478+H500+H756)</f>
        <v>1154730</v>
      </c>
      <c r="I759" s="28">
        <f>SUM(I48,I202,I221,I243+I262+I282+I305+I328+I350+I374+I391+I417+I435+I459+I478+I500+I756)</f>
        <v>913684</v>
      </c>
      <c r="J759" s="28">
        <f>SUM(J48,J202,J221,J243+J262+J282+J305+J328+J350+J374+J391+J417+J435+J459+J478+J500+J756)</f>
        <v>786769</v>
      </c>
      <c r="K759" s="28">
        <f>SUM(K48,K202,K221,K243+K262+K282+K305+K328+K350+K374+K391+K417+K435+K459+K478+K500+K756)</f>
        <v>608947</v>
      </c>
    </row>
    <row r="760" spans="1:15" ht="67.349999999999994" customHeight="1" x14ac:dyDescent="0.3">
      <c r="A760" s="326"/>
      <c r="B760" s="13" t="s">
        <v>63</v>
      </c>
      <c r="C760" s="12" t="s">
        <v>64</v>
      </c>
      <c r="D760" s="14"/>
      <c r="E760" s="9"/>
      <c r="F760" s="10"/>
      <c r="G760" s="8">
        <f t="shared" si="150"/>
        <v>158300</v>
      </c>
      <c r="H760" s="11">
        <f>SUM(H57)</f>
        <v>49126</v>
      </c>
      <c r="I760" s="11">
        <f>SUM(I57)</f>
        <v>67331</v>
      </c>
      <c r="J760" s="11">
        <f>SUM(J57)</f>
        <v>14000</v>
      </c>
      <c r="K760" s="11">
        <f>SUM(K57)</f>
        <v>27843</v>
      </c>
    </row>
    <row r="761" spans="1:15" ht="50.25" customHeight="1" x14ac:dyDescent="0.3">
      <c r="A761" s="326"/>
      <c r="B761" s="13" t="s">
        <v>72</v>
      </c>
      <c r="C761" s="12" t="s">
        <v>73</v>
      </c>
      <c r="D761" s="14"/>
      <c r="E761" s="9"/>
      <c r="F761" s="10"/>
      <c r="G761" s="8">
        <f>SUM(H761:K761)</f>
        <v>641098</v>
      </c>
      <c r="H761" s="11">
        <f>SUM(H64,)</f>
        <v>295800</v>
      </c>
      <c r="I761" s="11">
        <f>SUM(I64,)</f>
        <v>231580</v>
      </c>
      <c r="J761" s="11">
        <f>SUM(J64,)</f>
        <v>54829</v>
      </c>
      <c r="K761" s="11">
        <f>SUM(K64,)</f>
        <v>58889</v>
      </c>
    </row>
    <row r="762" spans="1:15" ht="27.75" customHeight="1" x14ac:dyDescent="0.3">
      <c r="A762" s="326"/>
      <c r="B762" s="18" t="s">
        <v>74</v>
      </c>
      <c r="C762" s="17" t="s">
        <v>75</v>
      </c>
      <c r="D762" s="14"/>
      <c r="E762" s="9"/>
      <c r="F762" s="10"/>
      <c r="G762" s="8">
        <f t="shared" ref="G762:G772" si="151">SUM(H762:K762)</f>
        <v>117655</v>
      </c>
      <c r="H762" s="11">
        <f>SUM(H68,H742)</f>
        <v>33076</v>
      </c>
      <c r="I762" s="11">
        <f>SUM(I68,I742)</f>
        <v>48148</v>
      </c>
      <c r="J762" s="11">
        <f>SUM(J68,J742)</f>
        <v>23576</v>
      </c>
      <c r="K762" s="11">
        <f>SUM(K68,K742)</f>
        <v>12855</v>
      </c>
    </row>
    <row r="763" spans="1:15" ht="39.15" customHeight="1" x14ac:dyDescent="0.3">
      <c r="A763" s="326"/>
      <c r="B763" s="18" t="s">
        <v>88</v>
      </c>
      <c r="C763" s="17" t="s">
        <v>89</v>
      </c>
      <c r="D763" s="14"/>
      <c r="E763" s="9"/>
      <c r="F763" s="10"/>
      <c r="G763" s="8">
        <f t="shared" si="151"/>
        <v>1774059</v>
      </c>
      <c r="H763" s="11">
        <f>SUM(H76,H205,H224,H245,H264,H285+H308+H331+H353+H377+H395+H419+H438+H461+H481+H502+H521+H527+H554,H698,H721+H736)</f>
        <v>491915</v>
      </c>
      <c r="I763" s="11">
        <f>SUM(I76,I205,I224,I245,I264,I285+I308+I331+I353+I377+I395+I419+I438+I461+I481+I502+I521+I527+I554,I698,I721+I736)</f>
        <v>506152</v>
      </c>
      <c r="J763" s="11">
        <f>SUM(J76,J205,J224,J245,J264,J285+J308+J331+J353+J377+J395+J419+J438+J461+J481+J502+J521+J527+J554,J698,J721+J736)</f>
        <v>479028</v>
      </c>
      <c r="K763" s="11">
        <f>SUM(K76,K205,K224,K245,K264,K285+K308+K331+K353+K377+K395+K419+K438+K461+K481+K502+K521+K527+K554,K698,K721+K736)</f>
        <v>296964</v>
      </c>
    </row>
    <row r="764" spans="1:15" ht="30.75" customHeight="1" x14ac:dyDescent="0.3">
      <c r="A764" s="326"/>
      <c r="B764" s="180" t="s">
        <v>103</v>
      </c>
      <c r="C764" s="181" t="s">
        <v>104</v>
      </c>
      <c r="D764" s="188"/>
      <c r="E764" s="189"/>
      <c r="F764" s="190"/>
      <c r="G764" s="191">
        <f t="shared" si="151"/>
        <v>40232</v>
      </c>
      <c r="H764" s="192">
        <f>SUM(H78,H226,H247,H266,H287+H310+H333+H355+H379+H397+H421+H440+H483+H710)</f>
        <v>3250</v>
      </c>
      <c r="I764" s="192">
        <f t="shared" ref="I764:K764" si="152">SUM(I78,I226,I247,I266,I287+I310+I333+I355+I379+I397+I421+I440+I483+I710)</f>
        <v>8514</v>
      </c>
      <c r="J764" s="192">
        <f t="shared" si="152"/>
        <v>28550</v>
      </c>
      <c r="K764" s="192">
        <f t="shared" si="152"/>
        <v>-82</v>
      </c>
      <c r="M764" s="76"/>
    </row>
    <row r="765" spans="1:15" ht="42" customHeight="1" x14ac:dyDescent="0.3">
      <c r="A765" s="326"/>
      <c r="B765" s="18" t="s">
        <v>110</v>
      </c>
      <c r="C765" s="17" t="s">
        <v>107</v>
      </c>
      <c r="D765" s="14"/>
      <c r="E765" s="9"/>
      <c r="F765" s="10"/>
      <c r="G765" s="8">
        <f t="shared" si="151"/>
        <v>11437923</v>
      </c>
      <c r="H765" s="11">
        <f>SUM(H82,H211,H547,H566,H580+H597+H608+H620+H634+H644+H657+H668+H684+H695+H707+H718+H729)</f>
        <v>3209838</v>
      </c>
      <c r="I765" s="11">
        <f>SUM(I82,I211,I547,I566,I580+I597+I608+I620+I634+I644+I657+I668+I684+I695+I707+I718+I729)</f>
        <v>4342892</v>
      </c>
      <c r="J765" s="11">
        <f>SUM(J82,J211,J547,J566,J580+J597+J608+J620+J634+J644+J657+J668+J684+J695+J707+J718+J729)</f>
        <v>1584214</v>
      </c>
      <c r="K765" s="11">
        <f>SUM(K82,K211,K547,K566,K580+K597+K608+K620+K634+K644+K657+K668+K684+K695+K707+K718+K729)</f>
        <v>2300979</v>
      </c>
    </row>
    <row r="766" spans="1:15" ht="39.15" customHeight="1" x14ac:dyDescent="0.3">
      <c r="A766" s="326"/>
      <c r="B766" s="180" t="s">
        <v>111</v>
      </c>
      <c r="C766" s="193" t="s">
        <v>124</v>
      </c>
      <c r="D766" s="188"/>
      <c r="E766" s="189"/>
      <c r="F766" s="190"/>
      <c r="G766" s="191">
        <f t="shared" si="151"/>
        <v>2474270</v>
      </c>
      <c r="H766" s="192">
        <f>SUM(H110,H233,H253+H272+H294+H317+H340+H362+H385+H404+H426+H446+H468+H490+H509+H533+H549+H568+H582+H599+H610+H622+H636+H646+H659+H670+H686+H737+H745+H749)</f>
        <v>625264</v>
      </c>
      <c r="I766" s="192">
        <f>SUM(I110,I233,I253+I272+I294+I317+I340+I362+I385+I404+I426+I446+I468+I490+I509+I533+I549+I568+I582+I599+I610+I622+I636+I646+I659+I670+I686+I737+I745+I749)</f>
        <v>666386</v>
      </c>
      <c r="J766" s="192">
        <f>SUM(J110,J233,J253+J272+J294+J317+J340+J362+J385+J404+J426+J446+J468+J490+J509+J533+J549+J568+J582+J599+J610+J622+J636+J646+J659+J670+J686+J737+J745+J749)</f>
        <v>617772</v>
      </c>
      <c r="K766" s="192">
        <f>SUM(K110,K233,K253+K272+K294+K317+K340+K362+K385+K404+K426+K446+K468+K490+K509+K533+K549+K568+K582+K599+K610+K622+K636+K646+K659+K670+K686+K737+K745+K749)</f>
        <v>564848</v>
      </c>
    </row>
    <row r="767" spans="1:15" ht="40.65" customHeight="1" x14ac:dyDescent="0.3">
      <c r="A767" s="326"/>
      <c r="B767" s="18" t="s">
        <v>130</v>
      </c>
      <c r="C767" s="3" t="s">
        <v>129</v>
      </c>
      <c r="D767" s="14"/>
      <c r="E767" s="9"/>
      <c r="F767" s="10"/>
      <c r="G767" s="8">
        <f t="shared" si="151"/>
        <v>2805143</v>
      </c>
      <c r="H767" s="11">
        <f>SUM(H126,H213,H235,H296+H319+H342+H364+H406+H448+H492+H537+H754)</f>
        <v>870562</v>
      </c>
      <c r="I767" s="11">
        <f>SUM(I126,I213,I235,I296+I319+I342+I364+I406+I448+I492+I537+I754)</f>
        <v>818040</v>
      </c>
      <c r="J767" s="11">
        <f>SUM(J126,J213,J235,J296+J319+J342+J364+J406+J448+J492+J537+J754)</f>
        <v>739172</v>
      </c>
      <c r="K767" s="11">
        <f>SUM(K126,K213,K235,K296+K319+K342+K364+K406+K448+K492+K537+K754)</f>
        <v>377369</v>
      </c>
    </row>
    <row r="768" spans="1:15" ht="33.75" customHeight="1" x14ac:dyDescent="0.3">
      <c r="A768" s="326"/>
      <c r="B768" s="18" t="s">
        <v>131</v>
      </c>
      <c r="C768" s="17" t="s">
        <v>132</v>
      </c>
      <c r="D768" s="14"/>
      <c r="E768" s="9"/>
      <c r="F768" s="10"/>
      <c r="G768" s="8">
        <f t="shared" si="151"/>
        <v>17317</v>
      </c>
      <c r="H768" s="11">
        <f>SUM(H129)</f>
        <v>0</v>
      </c>
      <c r="I768" s="11">
        <f>SUM(I129)</f>
        <v>6000</v>
      </c>
      <c r="J768" s="11">
        <f>SUM(J129)</f>
        <v>5999</v>
      </c>
      <c r="K768" s="11">
        <f>SUM(K129)</f>
        <v>5318</v>
      </c>
    </row>
    <row r="769" spans="1:11" ht="30.75" customHeight="1" x14ac:dyDescent="0.3">
      <c r="A769" s="326"/>
      <c r="B769" s="18" t="s">
        <v>137</v>
      </c>
      <c r="C769" s="17" t="s">
        <v>138</v>
      </c>
      <c r="D769" s="14"/>
      <c r="E769" s="9"/>
      <c r="F769" s="10"/>
      <c r="G769" s="8">
        <f t="shared" si="151"/>
        <v>2219829</v>
      </c>
      <c r="H769" s="11">
        <f>SUM(H141,H215,H239,H256,H276+H301+H323+H346+H369+H387+H414+H432+H454+H471+H496+H514)</f>
        <v>504866</v>
      </c>
      <c r="I769" s="11">
        <f>SUM(I141,I215,I239,I256,I276+I301+I323+I346+I369+I387+I414+I432+I454+I471+I496+I514)</f>
        <v>1115494</v>
      </c>
      <c r="J769" s="11">
        <f>SUM(J141,J215,J239,J256,J276+J301+J323+J346+J369+J387+J414+J432+J454+J471+J496+J514)</f>
        <v>326234</v>
      </c>
      <c r="K769" s="11">
        <f>SUM(K141,K215,K239,K256,K276+K301+K323+K346+K369+K387+K414+K432+K454+K471+K496+K514)</f>
        <v>273235</v>
      </c>
    </row>
    <row r="770" spans="1:11" ht="36.75" customHeight="1" x14ac:dyDescent="0.3">
      <c r="A770" s="326"/>
      <c r="B770" s="18" t="s">
        <v>140</v>
      </c>
      <c r="C770" s="253" t="s">
        <v>320</v>
      </c>
      <c r="D770" s="14"/>
      <c r="E770" s="9"/>
      <c r="F770" s="10"/>
      <c r="G770" s="8">
        <f t="shared" si="151"/>
        <v>796662</v>
      </c>
      <c r="H770" s="11">
        <f t="shared" ref="H770:J770" si="153">SUM(H143,H551,)</f>
        <v>0</v>
      </c>
      <c r="I770" s="11">
        <f t="shared" si="153"/>
        <v>300000</v>
      </c>
      <c r="J770" s="11">
        <f t="shared" si="153"/>
        <v>494000</v>
      </c>
      <c r="K770" s="11">
        <f>SUM(K143,K551,)</f>
        <v>2662</v>
      </c>
    </row>
    <row r="771" spans="1:11" ht="48.75" customHeight="1" x14ac:dyDescent="0.3">
      <c r="A771" s="326"/>
      <c r="B771" s="18" t="s">
        <v>147</v>
      </c>
      <c r="C771" s="17" t="s">
        <v>148</v>
      </c>
      <c r="D771" s="14"/>
      <c r="E771" s="9"/>
      <c r="F771" s="10"/>
      <c r="G771" s="191">
        <f t="shared" si="151"/>
        <v>3306774</v>
      </c>
      <c r="H771" s="192">
        <f>SUM(H194,H584)</f>
        <v>665836</v>
      </c>
      <c r="I771" s="192">
        <f>SUM(I194,I584)</f>
        <v>1137702</v>
      </c>
      <c r="J771" s="192">
        <f>SUM(J194,J584)</f>
        <v>539456</v>
      </c>
      <c r="K771" s="192">
        <f>SUM(K194,K584)</f>
        <v>963780</v>
      </c>
    </row>
    <row r="772" spans="1:11" ht="32.25" customHeight="1" x14ac:dyDescent="0.3">
      <c r="A772" s="327"/>
      <c r="B772" s="70">
        <v>14</v>
      </c>
      <c r="C772" s="19" t="s">
        <v>151</v>
      </c>
      <c r="D772" s="1"/>
      <c r="E772" s="2"/>
      <c r="F772" s="10"/>
      <c r="G772" s="8">
        <f t="shared" si="151"/>
        <v>19000</v>
      </c>
      <c r="H772" s="11">
        <f t="shared" ref="H772:K772" si="154">SUM(H198)</f>
        <v>3000</v>
      </c>
      <c r="I772" s="11">
        <f t="shared" si="154"/>
        <v>9000</v>
      </c>
      <c r="J772" s="11">
        <f t="shared" si="154"/>
        <v>3800</v>
      </c>
      <c r="K772" s="11">
        <f t="shared" si="154"/>
        <v>3200</v>
      </c>
    </row>
    <row r="774" spans="1:11" x14ac:dyDescent="0.3">
      <c r="G774" s="117"/>
      <c r="H774" s="117"/>
      <c r="I774" s="117"/>
      <c r="J774" s="117"/>
      <c r="K774" s="117"/>
    </row>
    <row r="776" spans="1:11" x14ac:dyDescent="0.3">
      <c r="G776" s="69"/>
      <c r="H776" s="69"/>
      <c r="I776" s="69"/>
      <c r="J776" s="69"/>
      <c r="K776" s="69"/>
    </row>
    <row r="784" spans="1:11" ht="37.5" customHeight="1" x14ac:dyDescent="0.3">
      <c r="G784" s="77"/>
      <c r="H784" s="78"/>
      <c r="I784" s="78"/>
      <c r="J784" s="78"/>
      <c r="K784" s="78"/>
    </row>
  </sheetData>
  <mergeCells count="676">
    <mergeCell ref="K203:K204"/>
    <mergeCell ref="D205:F205"/>
    <mergeCell ref="A697:A707"/>
    <mergeCell ref="B697:B698"/>
    <mergeCell ref="C697:C698"/>
    <mergeCell ref="D698:F698"/>
    <mergeCell ref="A570:A584"/>
    <mergeCell ref="B583:B584"/>
    <mergeCell ref="C583:C584"/>
    <mergeCell ref="D584:F584"/>
    <mergeCell ref="A553:A568"/>
    <mergeCell ref="B553:B554"/>
    <mergeCell ref="C553:C554"/>
    <mergeCell ref="D554:F554"/>
    <mergeCell ref="B203:B205"/>
    <mergeCell ref="C203:C205"/>
    <mergeCell ref="D203:D204"/>
    <mergeCell ref="E203:E204"/>
    <mergeCell ref="F203:F204"/>
    <mergeCell ref="G203:G204"/>
    <mergeCell ref="H203:H204"/>
    <mergeCell ref="I203:I204"/>
    <mergeCell ref="J203:J204"/>
    <mergeCell ref="A473:A496"/>
    <mergeCell ref="A371:A387"/>
    <mergeCell ref="B371:B374"/>
    <mergeCell ref="C371:C374"/>
    <mergeCell ref="C217:C221"/>
    <mergeCell ref="A241:A256"/>
    <mergeCell ref="B241:B243"/>
    <mergeCell ref="C241:C243"/>
    <mergeCell ref="B258:B262"/>
    <mergeCell ref="A258:A276"/>
    <mergeCell ref="A278:A301"/>
    <mergeCell ref="A348:A369"/>
    <mergeCell ref="A325:A346"/>
    <mergeCell ref="B324:F324"/>
    <mergeCell ref="D310:F310"/>
    <mergeCell ref="C332:C333"/>
    <mergeCell ref="C311:C317"/>
    <mergeCell ref="B311:B317"/>
    <mergeCell ref="C283:C285"/>
    <mergeCell ref="C278:C282"/>
    <mergeCell ref="B278:B282"/>
    <mergeCell ref="C297:C301"/>
    <mergeCell ref="D294:F294"/>
    <mergeCell ref="D351:D352"/>
    <mergeCell ref="D356:D361"/>
    <mergeCell ref="B755:F755"/>
    <mergeCell ref="C111:C126"/>
    <mergeCell ref="B111:B126"/>
    <mergeCell ref="D60:D63"/>
    <mergeCell ref="B240:F240"/>
    <mergeCell ref="D296:F296"/>
    <mergeCell ref="D297:D299"/>
    <mergeCell ref="B283:B285"/>
    <mergeCell ref="B325:B328"/>
    <mergeCell ref="B309:B310"/>
    <mergeCell ref="B295:B296"/>
    <mergeCell ref="C306:C308"/>
    <mergeCell ref="B306:B308"/>
    <mergeCell ref="B303:B305"/>
    <mergeCell ref="C303:C305"/>
    <mergeCell ref="B354:B355"/>
    <mergeCell ref="C356:C362"/>
    <mergeCell ref="B356:B362"/>
    <mergeCell ref="C309:C310"/>
    <mergeCell ref="D173:D174"/>
    <mergeCell ref="B473:B478"/>
    <mergeCell ref="C473:C478"/>
    <mergeCell ref="C460:C461"/>
    <mergeCell ref="B460:B461"/>
    <mergeCell ref="D44:F44"/>
    <mergeCell ref="D45:D46"/>
    <mergeCell ref="E750:E753"/>
    <mergeCell ref="F750:F753"/>
    <mergeCell ref="C416:C417"/>
    <mergeCell ref="B416:B417"/>
    <mergeCell ref="B392:B395"/>
    <mergeCell ref="D71:D75"/>
    <mergeCell ref="D109:F109"/>
    <mergeCell ref="D101:D106"/>
    <mergeCell ref="D131:D139"/>
    <mergeCell ref="B142:B143"/>
    <mergeCell ref="C142:C143"/>
    <mergeCell ref="D143:F143"/>
    <mergeCell ref="D253:F253"/>
    <mergeCell ref="D256:F256"/>
    <mergeCell ref="C254:C256"/>
    <mergeCell ref="B254:B256"/>
    <mergeCell ref="B257:F257"/>
    <mergeCell ref="B263:B264"/>
    <mergeCell ref="E260:E261"/>
    <mergeCell ref="C365:C369"/>
    <mergeCell ref="D353:F353"/>
    <mergeCell ref="D355:F355"/>
    <mergeCell ref="D757:F757"/>
    <mergeCell ref="A756:A757"/>
    <mergeCell ref="B756:B757"/>
    <mergeCell ref="C756:C757"/>
    <mergeCell ref="D707:F707"/>
    <mergeCell ref="A709:A718"/>
    <mergeCell ref="E711:E717"/>
    <mergeCell ref="F704:F706"/>
    <mergeCell ref="B709:B710"/>
    <mergeCell ref="C709:C710"/>
    <mergeCell ref="D710:F710"/>
    <mergeCell ref="B708:F708"/>
    <mergeCell ref="C699:C707"/>
    <mergeCell ref="B699:B707"/>
    <mergeCell ref="A731:A738"/>
    <mergeCell ref="D738:F738"/>
    <mergeCell ref="B737:B738"/>
    <mergeCell ref="C737:C738"/>
    <mergeCell ref="C711:C718"/>
    <mergeCell ref="C743:C745"/>
    <mergeCell ref="B740:B742"/>
    <mergeCell ref="C740:C742"/>
    <mergeCell ref="E740:E741"/>
    <mergeCell ref="F740:F741"/>
    <mergeCell ref="D329:D330"/>
    <mergeCell ref="D282:F282"/>
    <mergeCell ref="D308:F308"/>
    <mergeCell ref="B302:F302"/>
    <mergeCell ref="E303:E304"/>
    <mergeCell ref="D288:D293"/>
    <mergeCell ref="B332:B333"/>
    <mergeCell ref="D343:D345"/>
    <mergeCell ref="D340:F340"/>
    <mergeCell ref="D342:F342"/>
    <mergeCell ref="D334:D339"/>
    <mergeCell ref="D333:F333"/>
    <mergeCell ref="B265:B266"/>
    <mergeCell ref="C267:C272"/>
    <mergeCell ref="C258:C262"/>
    <mergeCell ref="A661:A670"/>
    <mergeCell ref="D311:D316"/>
    <mergeCell ref="F303:F304"/>
    <mergeCell ref="D306:D307"/>
    <mergeCell ref="A303:A323"/>
    <mergeCell ref="D331:F331"/>
    <mergeCell ref="C329:C331"/>
    <mergeCell ref="B329:B331"/>
    <mergeCell ref="E278:E281"/>
    <mergeCell ref="F278:F281"/>
    <mergeCell ref="D305:F305"/>
    <mergeCell ref="C286:C287"/>
    <mergeCell ref="B286:B287"/>
    <mergeCell ref="C295:C296"/>
    <mergeCell ref="D301:F301"/>
    <mergeCell ref="D285:F285"/>
    <mergeCell ref="C354:C355"/>
    <mergeCell ref="C363:C364"/>
    <mergeCell ref="B363:B364"/>
    <mergeCell ref="B347:F347"/>
    <mergeCell ref="D317:F317"/>
    <mergeCell ref="C661:C668"/>
    <mergeCell ref="D670:F670"/>
    <mergeCell ref="C669:C670"/>
    <mergeCell ref="C609:C610"/>
    <mergeCell ref="E641:E643"/>
    <mergeCell ref="D644:F644"/>
    <mergeCell ref="F594:F595"/>
    <mergeCell ref="D636:F636"/>
    <mergeCell ref="B612:B620"/>
    <mergeCell ref="E651:E656"/>
    <mergeCell ref="F651:F656"/>
    <mergeCell ref="B661:B668"/>
    <mergeCell ref="D668:F668"/>
    <mergeCell ref="D620:F620"/>
    <mergeCell ref="D646:F646"/>
    <mergeCell ref="B647:F647"/>
    <mergeCell ref="B658:B659"/>
    <mergeCell ref="D661:D662"/>
    <mergeCell ref="D659:F659"/>
    <mergeCell ref="B660:F660"/>
    <mergeCell ref="D648:D649"/>
    <mergeCell ref="D657:F657"/>
    <mergeCell ref="B635:B636"/>
    <mergeCell ref="C638:C644"/>
    <mergeCell ref="B375:B377"/>
    <mergeCell ref="C320:C323"/>
    <mergeCell ref="B320:B323"/>
    <mergeCell ref="D319:F319"/>
    <mergeCell ref="D320:D322"/>
    <mergeCell ref="D226:F226"/>
    <mergeCell ref="C236:C239"/>
    <mergeCell ref="B236:B239"/>
    <mergeCell ref="D239:F239"/>
    <mergeCell ref="D233:F233"/>
    <mergeCell ref="C227:C233"/>
    <mergeCell ref="F348:F349"/>
    <mergeCell ref="E325:E326"/>
    <mergeCell ref="F325:F326"/>
    <mergeCell ref="C318:C319"/>
    <mergeCell ref="B318:B319"/>
    <mergeCell ref="D346:F346"/>
    <mergeCell ref="C343:C346"/>
    <mergeCell ref="D323:F323"/>
    <mergeCell ref="B343:B346"/>
    <mergeCell ref="D328:F328"/>
    <mergeCell ref="C325:C328"/>
    <mergeCell ref="B334:B340"/>
    <mergeCell ref="B341:B342"/>
    <mergeCell ref="B246:B247"/>
    <mergeCell ref="C246:C247"/>
    <mergeCell ref="D248:D252"/>
    <mergeCell ref="D254:D255"/>
    <mergeCell ref="D287:F287"/>
    <mergeCell ref="B297:B301"/>
    <mergeCell ref="C288:C294"/>
    <mergeCell ref="B288:B294"/>
    <mergeCell ref="D247:F247"/>
    <mergeCell ref="C248:C253"/>
    <mergeCell ref="B248:B253"/>
    <mergeCell ref="F260:F261"/>
    <mergeCell ref="D262:F262"/>
    <mergeCell ref="D264:F264"/>
    <mergeCell ref="C263:C264"/>
    <mergeCell ref="C273:C276"/>
    <mergeCell ref="B273:B276"/>
    <mergeCell ref="B267:B272"/>
    <mergeCell ref="D276:F276"/>
    <mergeCell ref="D266:F266"/>
    <mergeCell ref="C265:C266"/>
    <mergeCell ref="D273:D275"/>
    <mergeCell ref="D272:F272"/>
    <mergeCell ref="D267:D271"/>
    <mergeCell ref="D438:F438"/>
    <mergeCell ref="D380:D384"/>
    <mergeCell ref="D362:F362"/>
    <mergeCell ref="C351:C353"/>
    <mergeCell ref="B351:B353"/>
    <mergeCell ref="B365:B369"/>
    <mergeCell ref="D385:F385"/>
    <mergeCell ref="D387:F387"/>
    <mergeCell ref="B388:F388"/>
    <mergeCell ref="C436:C438"/>
    <mergeCell ref="B436:B438"/>
    <mergeCell ref="D436:D437"/>
    <mergeCell ref="D395:F395"/>
    <mergeCell ref="B415:F415"/>
    <mergeCell ref="C405:C406"/>
    <mergeCell ref="B405:B406"/>
    <mergeCell ref="B389:B391"/>
    <mergeCell ref="C389:C391"/>
    <mergeCell ref="D375:D376"/>
    <mergeCell ref="D391:F391"/>
    <mergeCell ref="C380:C385"/>
    <mergeCell ref="B380:B385"/>
    <mergeCell ref="D377:F377"/>
    <mergeCell ref="C375:C377"/>
    <mergeCell ref="D727:D728"/>
    <mergeCell ref="B722:B729"/>
    <mergeCell ref="D701:D702"/>
    <mergeCell ref="D729:F729"/>
    <mergeCell ref="D435:F435"/>
    <mergeCell ref="B433:F433"/>
    <mergeCell ref="C420:C421"/>
    <mergeCell ref="C427:C432"/>
    <mergeCell ref="D410:D411"/>
    <mergeCell ref="B407:B414"/>
    <mergeCell ref="C407:C414"/>
    <mergeCell ref="D407:D409"/>
    <mergeCell ref="D417:F417"/>
    <mergeCell ref="D537:F537"/>
    <mergeCell ref="D448:F448"/>
    <mergeCell ref="D441:D445"/>
    <mergeCell ref="B434:B435"/>
    <mergeCell ref="C434:C435"/>
    <mergeCell ref="D461:F461"/>
    <mergeCell ref="C447:C448"/>
    <mergeCell ref="B439:B440"/>
    <mergeCell ref="C439:C440"/>
    <mergeCell ref="B447:B448"/>
    <mergeCell ref="C441:C446"/>
    <mergeCell ref="D57:F57"/>
    <mergeCell ref="B49:B57"/>
    <mergeCell ref="C49:C57"/>
    <mergeCell ref="B58:B64"/>
    <mergeCell ref="C69:C76"/>
    <mergeCell ref="B195:B198"/>
    <mergeCell ref="B79:B82"/>
    <mergeCell ref="A523:A527"/>
    <mergeCell ref="A416:A432"/>
    <mergeCell ref="D421:F421"/>
    <mergeCell ref="D426:F426"/>
    <mergeCell ref="C422:C426"/>
    <mergeCell ref="B422:B426"/>
    <mergeCell ref="D432:F432"/>
    <mergeCell ref="D422:D425"/>
    <mergeCell ref="D427:D429"/>
    <mergeCell ref="D430:D431"/>
    <mergeCell ref="B420:B421"/>
    <mergeCell ref="B472:F472"/>
    <mergeCell ref="D478:F478"/>
    <mergeCell ref="D471:F471"/>
    <mergeCell ref="B515:F515"/>
    <mergeCell ref="F523:F526"/>
    <mergeCell ref="B418:B419"/>
    <mergeCell ref="D198:F198"/>
    <mergeCell ref="C195:C198"/>
    <mergeCell ref="D110:F110"/>
    <mergeCell ref="C127:C129"/>
    <mergeCell ref="B127:B129"/>
    <mergeCell ref="E156:F156"/>
    <mergeCell ref="D141:F141"/>
    <mergeCell ref="A12:A13"/>
    <mergeCell ref="D76:F76"/>
    <mergeCell ref="D39:F39"/>
    <mergeCell ref="D42:F42"/>
    <mergeCell ref="D47:F47"/>
    <mergeCell ref="D48:F48"/>
    <mergeCell ref="D64:F64"/>
    <mergeCell ref="D66:D67"/>
    <mergeCell ref="B69:B76"/>
    <mergeCell ref="B65:B68"/>
    <mergeCell ref="B15:F15"/>
    <mergeCell ref="C65:C68"/>
    <mergeCell ref="D68:F68"/>
    <mergeCell ref="B16:B48"/>
    <mergeCell ref="C16:C48"/>
    <mergeCell ref="A16:A198"/>
    <mergeCell ref="D17:F17"/>
    <mergeCell ref="D195:D197"/>
    <mergeCell ref="D167:D172"/>
    <mergeCell ref="E172:F172"/>
    <mergeCell ref="B130:B141"/>
    <mergeCell ref="D113:D121"/>
    <mergeCell ref="C144:C194"/>
    <mergeCell ref="B83:B110"/>
    <mergeCell ref="D126:F126"/>
    <mergeCell ref="D152:D156"/>
    <mergeCell ref="D100:F100"/>
    <mergeCell ref="D83:D99"/>
    <mergeCell ref="D127:D128"/>
    <mergeCell ref="D194:F194"/>
    <mergeCell ref="A200:A215"/>
    <mergeCell ref="D202:F202"/>
    <mergeCell ref="D215:F215"/>
    <mergeCell ref="C214:C215"/>
    <mergeCell ref="C222:C224"/>
    <mergeCell ref="D224:F224"/>
    <mergeCell ref="B200:B202"/>
    <mergeCell ref="C200:C202"/>
    <mergeCell ref="D206:D209"/>
    <mergeCell ref="B212:B213"/>
    <mergeCell ref="C212:C213"/>
    <mergeCell ref="D213:F213"/>
    <mergeCell ref="D211:F211"/>
    <mergeCell ref="B214:B215"/>
    <mergeCell ref="B216:F216"/>
    <mergeCell ref="D221:F221"/>
    <mergeCell ref="D219:D220"/>
    <mergeCell ref="E217:E218"/>
    <mergeCell ref="C206:C211"/>
    <mergeCell ref="A217:A239"/>
    <mergeCell ref="D227:D232"/>
    <mergeCell ref="B217:B221"/>
    <mergeCell ref="B225:B226"/>
    <mergeCell ref="C225:C226"/>
    <mergeCell ref="D490:F490"/>
    <mergeCell ref="B535:B537"/>
    <mergeCell ref="C493:C496"/>
    <mergeCell ref="B493:B496"/>
    <mergeCell ref="B497:F497"/>
    <mergeCell ref="D492:F492"/>
    <mergeCell ref="D449:D451"/>
    <mergeCell ref="E498:E499"/>
    <mergeCell ref="F498:F499"/>
    <mergeCell ref="D469:D470"/>
    <mergeCell ref="C510:C514"/>
    <mergeCell ref="B501:B502"/>
    <mergeCell ref="B510:B514"/>
    <mergeCell ref="D516:D517"/>
    <mergeCell ref="B482:B483"/>
    <mergeCell ref="C482:C483"/>
    <mergeCell ref="D483:F483"/>
    <mergeCell ref="E529:E532"/>
    <mergeCell ref="F529:F532"/>
    <mergeCell ref="B529:B533"/>
    <mergeCell ref="D533:F533"/>
    <mergeCell ref="C449:C454"/>
    <mergeCell ref="B449:B454"/>
    <mergeCell ref="B455:F455"/>
    <mergeCell ref="A516:A521"/>
    <mergeCell ref="D397:F397"/>
    <mergeCell ref="C396:C397"/>
    <mergeCell ref="B396:B397"/>
    <mergeCell ref="D392:D393"/>
    <mergeCell ref="C398:C404"/>
    <mergeCell ref="B398:B404"/>
    <mergeCell ref="D404:F404"/>
    <mergeCell ref="D406:F406"/>
    <mergeCell ref="A434:A454"/>
    <mergeCell ref="A389:A414"/>
    <mergeCell ref="D459:F459"/>
    <mergeCell ref="D454:F454"/>
    <mergeCell ref="B427:B432"/>
    <mergeCell ref="D419:F419"/>
    <mergeCell ref="C418:C419"/>
    <mergeCell ref="A456:A471"/>
    <mergeCell ref="B456:B459"/>
    <mergeCell ref="C456:C459"/>
    <mergeCell ref="D500:F500"/>
    <mergeCell ref="C498:C500"/>
    <mergeCell ref="B441:B446"/>
    <mergeCell ref="D446:F446"/>
    <mergeCell ref="D484:D489"/>
    <mergeCell ref="A535:A537"/>
    <mergeCell ref="A498:A514"/>
    <mergeCell ref="D514:F514"/>
    <mergeCell ref="C469:C471"/>
    <mergeCell ref="D462:D467"/>
    <mergeCell ref="D493:D495"/>
    <mergeCell ref="C484:C490"/>
    <mergeCell ref="D521:F521"/>
    <mergeCell ref="D510:D512"/>
    <mergeCell ref="B491:B492"/>
    <mergeCell ref="C491:C492"/>
    <mergeCell ref="D475:D476"/>
    <mergeCell ref="B469:B471"/>
    <mergeCell ref="A529:A533"/>
    <mergeCell ref="C462:C468"/>
    <mergeCell ref="B462:B468"/>
    <mergeCell ref="D468:F468"/>
    <mergeCell ref="B484:B490"/>
    <mergeCell ref="D481:F481"/>
    <mergeCell ref="C479:C481"/>
    <mergeCell ref="B479:B481"/>
    <mergeCell ref="D479:D480"/>
    <mergeCell ref="D527:F527"/>
    <mergeCell ref="B498:B500"/>
    <mergeCell ref="D589:D591"/>
    <mergeCell ref="C586:C597"/>
    <mergeCell ref="C567:C568"/>
    <mergeCell ref="B539:B547"/>
    <mergeCell ref="C548:C549"/>
    <mergeCell ref="C570:C580"/>
    <mergeCell ref="B570:B580"/>
    <mergeCell ref="D610:F610"/>
    <mergeCell ref="E539:E546"/>
    <mergeCell ref="B609:B610"/>
    <mergeCell ref="E561:E564"/>
    <mergeCell ref="F561:F564"/>
    <mergeCell ref="B581:B582"/>
    <mergeCell ref="B600:F600"/>
    <mergeCell ref="C601:C608"/>
    <mergeCell ref="D547:F547"/>
    <mergeCell ref="D549:F549"/>
    <mergeCell ref="B567:B568"/>
    <mergeCell ref="B550:B551"/>
    <mergeCell ref="D557:D558"/>
    <mergeCell ref="E601:E607"/>
    <mergeCell ref="C581:C582"/>
    <mergeCell ref="E574:E579"/>
    <mergeCell ref="F574:F579"/>
    <mergeCell ref="A612:A622"/>
    <mergeCell ref="A624:A636"/>
    <mergeCell ref="A586:A599"/>
    <mergeCell ref="B586:B597"/>
    <mergeCell ref="B598:B599"/>
    <mergeCell ref="C598:C599"/>
    <mergeCell ref="B696:F696"/>
    <mergeCell ref="D718:F718"/>
    <mergeCell ref="D572:D573"/>
    <mergeCell ref="A688:A695"/>
    <mergeCell ref="B672:B684"/>
    <mergeCell ref="C672:C684"/>
    <mergeCell ref="D672:D673"/>
    <mergeCell ref="D676:D677"/>
    <mergeCell ref="D681:D682"/>
    <mergeCell ref="D684:F684"/>
    <mergeCell ref="F677:F680"/>
    <mergeCell ref="B687:F687"/>
    <mergeCell ref="D686:F686"/>
    <mergeCell ref="C685:C686"/>
    <mergeCell ref="B685:B686"/>
    <mergeCell ref="E688:E694"/>
    <mergeCell ref="F688:F694"/>
    <mergeCell ref="B688:B695"/>
    <mergeCell ref="A759:A772"/>
    <mergeCell ref="A638:A646"/>
    <mergeCell ref="A648:A659"/>
    <mergeCell ref="A672:A686"/>
    <mergeCell ref="A720:A729"/>
    <mergeCell ref="A747:A754"/>
    <mergeCell ref="A758:F758"/>
    <mergeCell ref="B746:F746"/>
    <mergeCell ref="D749:F749"/>
    <mergeCell ref="C747:C749"/>
    <mergeCell ref="B747:B749"/>
    <mergeCell ref="B671:F671"/>
    <mergeCell ref="A740:A745"/>
    <mergeCell ref="B743:B745"/>
    <mergeCell ref="B730:F730"/>
    <mergeCell ref="D736:F736"/>
    <mergeCell ref="C731:C736"/>
    <mergeCell ref="B731:B736"/>
    <mergeCell ref="E731:E735"/>
    <mergeCell ref="F731:F735"/>
    <mergeCell ref="B739:F739"/>
    <mergeCell ref="D742:F742"/>
    <mergeCell ref="D743:D744"/>
    <mergeCell ref="D745:F745"/>
    <mergeCell ref="G1:K1"/>
    <mergeCell ref="G2:K2"/>
    <mergeCell ref="G3:K3"/>
    <mergeCell ref="G4:K4"/>
    <mergeCell ref="B10:K10"/>
    <mergeCell ref="J11:K11"/>
    <mergeCell ref="G12:G13"/>
    <mergeCell ref="H12:K12"/>
    <mergeCell ref="B12:B13"/>
    <mergeCell ref="D12:D13"/>
    <mergeCell ref="E12:E13"/>
    <mergeCell ref="F12:F13"/>
    <mergeCell ref="B9:K9"/>
    <mergeCell ref="G5:K5"/>
    <mergeCell ref="G6:K6"/>
    <mergeCell ref="G7:K7"/>
    <mergeCell ref="G8:K8"/>
    <mergeCell ref="D19:F19"/>
    <mergeCell ref="D52:D54"/>
    <mergeCell ref="D440:F440"/>
    <mergeCell ref="C535:C537"/>
    <mergeCell ref="E535:E536"/>
    <mergeCell ref="F535:F536"/>
    <mergeCell ref="D55:D56"/>
    <mergeCell ref="C58:C64"/>
    <mergeCell ref="B144:B194"/>
    <mergeCell ref="D496:F496"/>
    <mergeCell ref="B522:F522"/>
    <mergeCell ref="C516:C521"/>
    <mergeCell ref="B516:B521"/>
    <mergeCell ref="B534:F534"/>
    <mergeCell ref="B528:F528"/>
    <mergeCell ref="C529:C533"/>
    <mergeCell ref="C523:C527"/>
    <mergeCell ref="B523:B527"/>
    <mergeCell ref="D503:D508"/>
    <mergeCell ref="D509:F509"/>
    <mergeCell ref="C503:C509"/>
    <mergeCell ref="B503:B509"/>
    <mergeCell ref="D502:F502"/>
    <mergeCell ref="C501:C502"/>
    <mergeCell ref="D674:D675"/>
    <mergeCell ref="C392:C395"/>
    <mergeCell ref="B719:F719"/>
    <mergeCell ref="C720:C721"/>
    <mergeCell ref="D754:F754"/>
    <mergeCell ref="C750:C754"/>
    <mergeCell ref="B750:B754"/>
    <mergeCell ref="C688:C695"/>
    <mergeCell ref="B669:B670"/>
    <mergeCell ref="D747:D748"/>
    <mergeCell ref="C722:C729"/>
    <mergeCell ref="D723:D724"/>
    <mergeCell ref="B720:B721"/>
    <mergeCell ref="D721:F721"/>
    <mergeCell ref="B711:B718"/>
    <mergeCell ref="E704:E706"/>
    <mergeCell ref="F711:F717"/>
    <mergeCell ref="E523:E526"/>
    <mergeCell ref="B548:B549"/>
    <mergeCell ref="B538:F538"/>
    <mergeCell ref="C539:C547"/>
    <mergeCell ref="D695:F695"/>
    <mergeCell ref="E664:E667"/>
    <mergeCell ref="F664:F667"/>
    <mergeCell ref="B638:B644"/>
    <mergeCell ref="F641:F643"/>
    <mergeCell ref="C612:C620"/>
    <mergeCell ref="C645:C646"/>
    <mergeCell ref="B645:B646"/>
    <mergeCell ref="C635:C636"/>
    <mergeCell ref="B637:F637"/>
    <mergeCell ref="C648:C657"/>
    <mergeCell ref="B611:F611"/>
    <mergeCell ref="E627:E631"/>
    <mergeCell ref="F627:F631"/>
    <mergeCell ref="B621:B622"/>
    <mergeCell ref="C621:C622"/>
    <mergeCell ref="C658:C659"/>
    <mergeCell ref="B623:F623"/>
    <mergeCell ref="D624:D625"/>
    <mergeCell ref="D634:F634"/>
    <mergeCell ref="B648:B657"/>
    <mergeCell ref="B199:F199"/>
    <mergeCell ref="D200:D201"/>
    <mergeCell ref="A601:A610"/>
    <mergeCell ref="D599:F599"/>
    <mergeCell ref="E594:E595"/>
    <mergeCell ref="D582:F582"/>
    <mergeCell ref="F601:F607"/>
    <mergeCell ref="D551:F551"/>
    <mergeCell ref="C550:C551"/>
    <mergeCell ref="D597:F597"/>
    <mergeCell ref="D568:F568"/>
    <mergeCell ref="A539:A551"/>
    <mergeCell ref="F539:F546"/>
    <mergeCell ref="D580:F580"/>
    <mergeCell ref="B552:F552"/>
    <mergeCell ref="D555:D556"/>
    <mergeCell ref="C555:C566"/>
    <mergeCell ref="B555:B566"/>
    <mergeCell ref="D566:F566"/>
    <mergeCell ref="B77:B78"/>
    <mergeCell ref="C77:C78"/>
    <mergeCell ref="D78:F78"/>
    <mergeCell ref="C130:C141"/>
    <mergeCell ref="E174:F174"/>
    <mergeCell ref="D192:D193"/>
    <mergeCell ref="E193:F193"/>
    <mergeCell ref="D157:D162"/>
    <mergeCell ref="E162:F162"/>
    <mergeCell ref="E151:F151"/>
    <mergeCell ref="D144:D151"/>
    <mergeCell ref="D163:D166"/>
    <mergeCell ref="E166:F166"/>
    <mergeCell ref="D107:F107"/>
    <mergeCell ref="C83:C110"/>
    <mergeCell ref="D176:D191"/>
    <mergeCell ref="E191:F191"/>
    <mergeCell ref="D124:D125"/>
    <mergeCell ref="D82:F82"/>
    <mergeCell ref="C79:C82"/>
    <mergeCell ref="D129:F129"/>
    <mergeCell ref="B386:B387"/>
    <mergeCell ref="D374:F374"/>
    <mergeCell ref="D365:D367"/>
    <mergeCell ref="B222:B224"/>
    <mergeCell ref="D222:D223"/>
    <mergeCell ref="F217:F218"/>
    <mergeCell ref="B234:B235"/>
    <mergeCell ref="D235:F235"/>
    <mergeCell ref="D236:D238"/>
    <mergeCell ref="C234:C235"/>
    <mergeCell ref="D350:F350"/>
    <mergeCell ref="B348:B350"/>
    <mergeCell ref="C348:C350"/>
    <mergeCell ref="E348:E349"/>
    <mergeCell ref="B227:B233"/>
    <mergeCell ref="B277:F277"/>
    <mergeCell ref="F241:F242"/>
    <mergeCell ref="D283:D284"/>
    <mergeCell ref="D243:F243"/>
    <mergeCell ref="D245:F245"/>
    <mergeCell ref="C244:C245"/>
    <mergeCell ref="B370:F370"/>
    <mergeCell ref="C341:C342"/>
    <mergeCell ref="C334:C340"/>
    <mergeCell ref="D20:D38"/>
    <mergeCell ref="D40:D41"/>
    <mergeCell ref="B585:F585"/>
    <mergeCell ref="C624:C634"/>
    <mergeCell ref="B624:B634"/>
    <mergeCell ref="D622:F622"/>
    <mergeCell ref="D586:D587"/>
    <mergeCell ref="E615:E618"/>
    <mergeCell ref="F615:F618"/>
    <mergeCell ref="D612:D613"/>
    <mergeCell ref="B569:F569"/>
    <mergeCell ref="B601:B608"/>
    <mergeCell ref="D608:F608"/>
    <mergeCell ref="D364:F364"/>
    <mergeCell ref="D379:F379"/>
    <mergeCell ref="B378:B379"/>
    <mergeCell ref="C378:C379"/>
    <mergeCell ref="D369:F369"/>
    <mergeCell ref="B206:B211"/>
    <mergeCell ref="B244:B245"/>
    <mergeCell ref="E241:E242"/>
    <mergeCell ref="D414:F414"/>
    <mergeCell ref="D398:D403"/>
    <mergeCell ref="C386:C387"/>
  </mergeCells>
  <phoneticPr fontId="15" type="noConversion"/>
  <pageMargins left="1.1811023622047245" right="0.39370078740157483" top="0.78740157480314965" bottom="0.78740157480314965" header="0.31496062992125984" footer="0.31496062992125984"/>
  <pageSetup paperSize="9"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 2019-12-31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Admin</cp:lastModifiedBy>
  <cp:lastPrinted>2020-04-03T07:28:23Z</cp:lastPrinted>
  <dcterms:created xsi:type="dcterms:W3CDTF">2017-06-05T12:14:24Z</dcterms:created>
  <dcterms:modified xsi:type="dcterms:W3CDTF">2020-04-14T06:49:57Z</dcterms:modified>
</cp:coreProperties>
</file>